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drawings/drawing4.xml" ContentType="application/vnd.openxmlformats-officedocument.drawing+xml"/>
  <Override PartName="/xl/charts/chart7.xml" ContentType="application/vnd.openxmlformats-officedocument.drawingml.chart+xml"/>
  <Override PartName="/xl/pivotTables/pivotTable2.xml" ContentType="application/vnd.openxmlformats-officedocument.spreadsheetml.pivotTable+xml"/>
  <Override PartName="/xl/drawings/drawing5.xml" ContentType="application/vnd.openxmlformats-officedocument.drawing+xml"/>
  <Override PartName="/xl/charts/chart8.xml" ContentType="application/vnd.openxmlformats-officedocument.drawingml.chart+xml"/>
  <Override PartName="/xl/pivotTables/pivotTable3.xml" ContentType="application/vnd.openxmlformats-officedocument.spreadsheetml.pivotTable+xml"/>
  <Override PartName="/xl/drawings/drawing6.xml" ContentType="application/vnd.openxmlformats-officedocument.drawing+xml"/>
  <Override PartName="/xl/charts/chart9.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4.xml" ContentType="application/vnd.openxmlformats-officedocument.spreadsheetml.pivotTable+xml"/>
  <Override PartName="/xl/drawings/drawing7.xml" ContentType="application/vnd.openxmlformats-officedocument.drawing+xml"/>
  <Override PartName="/xl/charts/chart10.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8.xml" ContentType="application/vnd.openxmlformats-officedocument.drawing+xml"/>
  <Override PartName="/xl/charts/chart11.xml" ContentType="application/vnd.openxmlformats-officedocument.drawingml.chart+xml"/>
  <Override PartName="/xl/charts/style9.xml" ContentType="application/vnd.ms-office.chartstyle+xml"/>
  <Override PartName="/xl/charts/colors9.xml" ContentType="application/vnd.ms-office.chartcolorstyle+xml"/>
  <Override PartName="/xl/charts/chart12.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9.xml" ContentType="application/vnd.openxmlformats-officedocument.drawing+xml"/>
  <Override PartName="/xl/charts/chart13.xml" ContentType="application/vnd.openxmlformats-officedocument.drawingml.chart+xml"/>
  <Override PartName="/xl/charts/style11.xml" ContentType="application/vnd.ms-office.chartstyle+xml"/>
  <Override PartName="/xl/charts/colors11.xml" ContentType="application/vnd.ms-office.chartcolorstyle+xml"/>
  <Override PartName="/xl/charts/chart14.xml" ContentType="application/vnd.openxmlformats-officedocument.drawingml.chart+xml"/>
  <Override PartName="/xl/charts/style12.xml" ContentType="application/vnd.ms-office.chartstyle+xml"/>
  <Override PartName="/xl/charts/colors12.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hidePivotFieldList="1"/>
  <mc:AlternateContent xmlns:mc="http://schemas.openxmlformats.org/markup-compatibility/2006">
    <mc:Choice Requires="x15">
      <x15ac:absPath xmlns:x15ac="http://schemas.microsoft.com/office/spreadsheetml/2010/11/ac" url="D:\TRAINITY\PROJECTS\"/>
    </mc:Choice>
  </mc:AlternateContent>
  <xr:revisionPtr revIDLastSave="0" documentId="13_ncr:1_{C71A0F96-F3B7-4305-81AA-035ABB49E7FE}" xr6:coauthVersionLast="47" xr6:coauthVersionMax="47" xr10:uidLastSave="{00000000-0000-0000-0000-000000000000}"/>
  <bookViews>
    <workbookView xWindow="-108" yWindow="-108" windowWidth="23256" windowHeight="12456" xr2:uid="{00000000-000D-0000-FFFF-FFFF00000000}"/>
  </bookViews>
  <sheets>
    <sheet name="Dashboard" sheetId="10" r:id="rId1"/>
    <sheet name="Customer Type %" sheetId="5" r:id="rId2"/>
    <sheet name="Payment Type %" sheetId="4" r:id="rId3"/>
    <sheet name="Gender %" sheetId="3" r:id="rId4"/>
    <sheet name="Gross Profit By Month" sheetId="9" r:id="rId5"/>
    <sheet name="Gross Profit by Product Line" sheetId="2" r:id="rId6"/>
    <sheet name="Units Sold by Product Line" sheetId="8" r:id="rId7"/>
    <sheet name="Raw Data" sheetId="1" r:id="rId8"/>
    <sheet name="Sheet1" sheetId="11" r:id="rId9"/>
  </sheets>
  <definedNames>
    <definedName name="Slicer_Branch">#N/A</definedName>
    <definedName name="Slicer_Months">#N/A</definedName>
    <definedName name="Slicer_Product_line">#N/A</definedName>
  </definedNames>
  <calcPr calcId="191029"/>
  <pivotCaches>
    <pivotCache cacheId="0" r:id="rId10"/>
  </pivotCaches>
  <extLst>
    <ext xmlns:x14="http://schemas.microsoft.com/office/spreadsheetml/2009/9/main" uri="{BBE1A952-AA13-448e-AADC-164F8A28A991}">
      <x14:slicerCaches>
        <x14:slicerCache r:id="rId11"/>
        <x14:slicerCache r:id="rId12"/>
        <x14:slicerCache r:id="rId13"/>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3" i="1" l="1"/>
  <c r="M3" i="1" s="1"/>
  <c r="K4" i="1"/>
  <c r="M4" i="1" s="1"/>
  <c r="K5" i="1"/>
  <c r="M5" i="1" s="1"/>
  <c r="K6" i="1"/>
  <c r="M6" i="1" s="1"/>
  <c r="K7" i="1"/>
  <c r="M7" i="1" s="1"/>
  <c r="K8" i="1"/>
  <c r="M8" i="1" s="1"/>
  <c r="K9" i="1"/>
  <c r="M9" i="1" s="1"/>
  <c r="K10" i="1"/>
  <c r="M10" i="1" s="1"/>
  <c r="K11" i="1"/>
  <c r="M11" i="1" s="1"/>
  <c r="K12" i="1"/>
  <c r="M12" i="1" s="1"/>
  <c r="K13" i="1"/>
  <c r="M13" i="1" s="1"/>
  <c r="K14" i="1"/>
  <c r="M14" i="1" s="1"/>
  <c r="K15" i="1"/>
  <c r="M15" i="1" s="1"/>
  <c r="K16" i="1"/>
  <c r="M16" i="1" s="1"/>
  <c r="K17" i="1"/>
  <c r="M17" i="1" s="1"/>
  <c r="K18" i="1"/>
  <c r="M18" i="1" s="1"/>
  <c r="K19" i="1"/>
  <c r="M19" i="1" s="1"/>
  <c r="K20" i="1"/>
  <c r="M20" i="1" s="1"/>
  <c r="K21" i="1"/>
  <c r="M21" i="1" s="1"/>
  <c r="K22" i="1"/>
  <c r="M22" i="1" s="1"/>
  <c r="K23" i="1"/>
  <c r="M23" i="1" s="1"/>
  <c r="K24" i="1"/>
  <c r="M24" i="1" s="1"/>
  <c r="K25" i="1"/>
  <c r="M25" i="1" s="1"/>
  <c r="K26" i="1"/>
  <c r="M26" i="1" s="1"/>
  <c r="K27" i="1"/>
  <c r="M27" i="1" s="1"/>
  <c r="K28" i="1"/>
  <c r="M28" i="1" s="1"/>
  <c r="K29" i="1"/>
  <c r="M29" i="1" s="1"/>
  <c r="K30" i="1"/>
  <c r="M30" i="1" s="1"/>
  <c r="K31" i="1"/>
  <c r="M31" i="1" s="1"/>
  <c r="K32" i="1"/>
  <c r="M32" i="1" s="1"/>
  <c r="K33" i="1"/>
  <c r="M33" i="1" s="1"/>
  <c r="K34" i="1"/>
  <c r="M34" i="1" s="1"/>
  <c r="K35" i="1"/>
  <c r="M35" i="1" s="1"/>
  <c r="K36" i="1"/>
  <c r="M36" i="1" s="1"/>
  <c r="K37" i="1"/>
  <c r="M37" i="1" s="1"/>
  <c r="K38" i="1"/>
  <c r="M38" i="1" s="1"/>
  <c r="K39" i="1"/>
  <c r="M39" i="1" s="1"/>
  <c r="K40" i="1"/>
  <c r="M40" i="1" s="1"/>
  <c r="K41" i="1"/>
  <c r="M41" i="1" s="1"/>
  <c r="K42" i="1"/>
  <c r="M42" i="1" s="1"/>
  <c r="K43" i="1"/>
  <c r="M43" i="1" s="1"/>
  <c r="K44" i="1"/>
  <c r="M44" i="1" s="1"/>
  <c r="K45" i="1"/>
  <c r="M45" i="1" s="1"/>
  <c r="K46" i="1"/>
  <c r="M46" i="1" s="1"/>
  <c r="K47" i="1"/>
  <c r="M47" i="1" s="1"/>
  <c r="K48" i="1"/>
  <c r="M48" i="1" s="1"/>
  <c r="K49" i="1"/>
  <c r="M49" i="1" s="1"/>
  <c r="K50" i="1"/>
  <c r="M50" i="1" s="1"/>
  <c r="K51" i="1"/>
  <c r="M51" i="1" s="1"/>
  <c r="K52" i="1"/>
  <c r="M52" i="1" s="1"/>
  <c r="K53" i="1"/>
  <c r="M53" i="1" s="1"/>
  <c r="K54" i="1"/>
  <c r="M54" i="1" s="1"/>
  <c r="K55" i="1"/>
  <c r="M55" i="1" s="1"/>
  <c r="K56" i="1"/>
  <c r="M56" i="1" s="1"/>
  <c r="K57" i="1"/>
  <c r="M57" i="1" s="1"/>
  <c r="K58" i="1"/>
  <c r="M58" i="1" s="1"/>
  <c r="K59" i="1"/>
  <c r="M59" i="1" s="1"/>
  <c r="K60" i="1"/>
  <c r="M60" i="1" s="1"/>
  <c r="K61" i="1"/>
  <c r="M61" i="1" s="1"/>
  <c r="K62" i="1"/>
  <c r="M62" i="1" s="1"/>
  <c r="K63" i="1"/>
  <c r="M63" i="1" s="1"/>
  <c r="K64" i="1"/>
  <c r="M64" i="1" s="1"/>
  <c r="K65" i="1"/>
  <c r="M65" i="1" s="1"/>
  <c r="K66" i="1"/>
  <c r="M66" i="1" s="1"/>
  <c r="K67" i="1"/>
  <c r="M67" i="1" s="1"/>
  <c r="K68" i="1"/>
  <c r="M68" i="1" s="1"/>
  <c r="K69" i="1"/>
  <c r="M69" i="1" s="1"/>
  <c r="K70" i="1"/>
  <c r="M70" i="1" s="1"/>
  <c r="K71" i="1"/>
  <c r="M71" i="1" s="1"/>
  <c r="K72" i="1"/>
  <c r="M72" i="1" s="1"/>
  <c r="K73" i="1"/>
  <c r="M73" i="1" s="1"/>
  <c r="K74" i="1"/>
  <c r="M74" i="1" s="1"/>
  <c r="K75" i="1"/>
  <c r="M75" i="1" s="1"/>
  <c r="K76" i="1"/>
  <c r="M76" i="1" s="1"/>
  <c r="K77" i="1"/>
  <c r="M77" i="1" s="1"/>
  <c r="K78" i="1"/>
  <c r="M78" i="1" s="1"/>
  <c r="K79" i="1"/>
  <c r="M79" i="1" s="1"/>
  <c r="K80" i="1"/>
  <c r="M80" i="1" s="1"/>
  <c r="K81" i="1"/>
  <c r="M81" i="1" s="1"/>
  <c r="K82" i="1"/>
  <c r="M82" i="1" s="1"/>
  <c r="K83" i="1"/>
  <c r="M83" i="1" s="1"/>
  <c r="K84" i="1"/>
  <c r="M84" i="1" s="1"/>
  <c r="K85" i="1"/>
  <c r="M85" i="1" s="1"/>
  <c r="K86" i="1"/>
  <c r="M86" i="1" s="1"/>
  <c r="K87" i="1"/>
  <c r="M87" i="1" s="1"/>
  <c r="K88" i="1"/>
  <c r="M88" i="1" s="1"/>
  <c r="K89" i="1"/>
  <c r="M89" i="1" s="1"/>
  <c r="K90" i="1"/>
  <c r="M90" i="1" s="1"/>
  <c r="K91" i="1"/>
  <c r="M91" i="1" s="1"/>
  <c r="K92" i="1"/>
  <c r="M92" i="1" s="1"/>
  <c r="K93" i="1"/>
  <c r="M93" i="1" s="1"/>
  <c r="K94" i="1"/>
  <c r="M94" i="1" s="1"/>
  <c r="K95" i="1"/>
  <c r="M95" i="1" s="1"/>
  <c r="K96" i="1"/>
  <c r="M96" i="1" s="1"/>
  <c r="K97" i="1"/>
  <c r="M97" i="1" s="1"/>
  <c r="K98" i="1"/>
  <c r="M98" i="1" s="1"/>
  <c r="K99" i="1"/>
  <c r="M99" i="1" s="1"/>
  <c r="K100" i="1"/>
  <c r="M100" i="1" s="1"/>
  <c r="K101" i="1"/>
  <c r="M101" i="1" s="1"/>
  <c r="K102" i="1"/>
  <c r="M102" i="1" s="1"/>
  <c r="K103" i="1"/>
  <c r="M103" i="1" s="1"/>
  <c r="K104" i="1"/>
  <c r="M104" i="1" s="1"/>
  <c r="K105" i="1"/>
  <c r="M105" i="1" s="1"/>
  <c r="K106" i="1"/>
  <c r="M106" i="1" s="1"/>
  <c r="K107" i="1"/>
  <c r="M107" i="1" s="1"/>
  <c r="K108" i="1"/>
  <c r="M108" i="1" s="1"/>
  <c r="K109" i="1"/>
  <c r="M109" i="1" s="1"/>
  <c r="K110" i="1"/>
  <c r="M110" i="1" s="1"/>
  <c r="K111" i="1"/>
  <c r="M111" i="1" s="1"/>
  <c r="K112" i="1"/>
  <c r="M112" i="1" s="1"/>
  <c r="K113" i="1"/>
  <c r="M113" i="1" s="1"/>
  <c r="K114" i="1"/>
  <c r="M114" i="1" s="1"/>
  <c r="K115" i="1"/>
  <c r="M115" i="1" s="1"/>
  <c r="K116" i="1"/>
  <c r="M116" i="1" s="1"/>
  <c r="K117" i="1"/>
  <c r="M117" i="1" s="1"/>
  <c r="K118" i="1"/>
  <c r="M118" i="1" s="1"/>
  <c r="K119" i="1"/>
  <c r="M119" i="1" s="1"/>
  <c r="K120" i="1"/>
  <c r="M120" i="1" s="1"/>
  <c r="K121" i="1"/>
  <c r="M121" i="1" s="1"/>
  <c r="K122" i="1"/>
  <c r="M122" i="1" s="1"/>
  <c r="K123" i="1"/>
  <c r="M123" i="1" s="1"/>
  <c r="K124" i="1"/>
  <c r="M124" i="1" s="1"/>
  <c r="K125" i="1"/>
  <c r="M125" i="1" s="1"/>
  <c r="K126" i="1"/>
  <c r="M126" i="1" s="1"/>
  <c r="K127" i="1"/>
  <c r="M127" i="1" s="1"/>
  <c r="K128" i="1"/>
  <c r="M128" i="1" s="1"/>
  <c r="K129" i="1"/>
  <c r="M129" i="1" s="1"/>
  <c r="K130" i="1"/>
  <c r="M130" i="1" s="1"/>
  <c r="K131" i="1"/>
  <c r="M131" i="1" s="1"/>
  <c r="K132" i="1"/>
  <c r="M132" i="1" s="1"/>
  <c r="K133" i="1"/>
  <c r="M133" i="1" s="1"/>
  <c r="K134" i="1"/>
  <c r="M134" i="1" s="1"/>
  <c r="K135" i="1"/>
  <c r="M135" i="1" s="1"/>
  <c r="K136" i="1"/>
  <c r="M136" i="1" s="1"/>
  <c r="K137" i="1"/>
  <c r="M137" i="1" s="1"/>
  <c r="K138" i="1"/>
  <c r="M138" i="1" s="1"/>
  <c r="K139" i="1"/>
  <c r="M139" i="1" s="1"/>
  <c r="K140" i="1"/>
  <c r="M140" i="1" s="1"/>
  <c r="K141" i="1"/>
  <c r="M141" i="1" s="1"/>
  <c r="K142" i="1"/>
  <c r="M142" i="1" s="1"/>
  <c r="K143" i="1"/>
  <c r="M143" i="1" s="1"/>
  <c r="K144" i="1"/>
  <c r="M144" i="1" s="1"/>
  <c r="K145" i="1"/>
  <c r="M145" i="1" s="1"/>
  <c r="K146" i="1"/>
  <c r="M146" i="1" s="1"/>
  <c r="K147" i="1"/>
  <c r="M147" i="1" s="1"/>
  <c r="K148" i="1"/>
  <c r="M148" i="1" s="1"/>
  <c r="K149" i="1"/>
  <c r="M149" i="1" s="1"/>
  <c r="K150" i="1"/>
  <c r="M150" i="1" s="1"/>
  <c r="K151" i="1"/>
  <c r="M151" i="1" s="1"/>
  <c r="K152" i="1"/>
  <c r="M152" i="1" s="1"/>
  <c r="K153" i="1"/>
  <c r="M153" i="1" s="1"/>
  <c r="K154" i="1"/>
  <c r="M154" i="1" s="1"/>
  <c r="K155" i="1"/>
  <c r="M155" i="1" s="1"/>
  <c r="K156" i="1"/>
  <c r="M156" i="1" s="1"/>
  <c r="K157" i="1"/>
  <c r="M157" i="1" s="1"/>
  <c r="K158" i="1"/>
  <c r="M158" i="1" s="1"/>
  <c r="K159" i="1"/>
  <c r="M159" i="1" s="1"/>
  <c r="K160" i="1"/>
  <c r="M160" i="1" s="1"/>
  <c r="K161" i="1"/>
  <c r="M161" i="1" s="1"/>
  <c r="K162" i="1"/>
  <c r="M162" i="1" s="1"/>
  <c r="K163" i="1"/>
  <c r="M163" i="1" s="1"/>
  <c r="K164" i="1"/>
  <c r="M164" i="1" s="1"/>
  <c r="K165" i="1"/>
  <c r="M165" i="1" s="1"/>
  <c r="K166" i="1"/>
  <c r="M166" i="1" s="1"/>
  <c r="K167" i="1"/>
  <c r="M167" i="1" s="1"/>
  <c r="K168" i="1"/>
  <c r="M168" i="1" s="1"/>
  <c r="K169" i="1"/>
  <c r="M169" i="1" s="1"/>
  <c r="K170" i="1"/>
  <c r="M170" i="1" s="1"/>
  <c r="K171" i="1"/>
  <c r="M171" i="1" s="1"/>
  <c r="K172" i="1"/>
  <c r="M172" i="1" s="1"/>
  <c r="K173" i="1"/>
  <c r="M173" i="1" s="1"/>
  <c r="K174" i="1"/>
  <c r="M174" i="1" s="1"/>
  <c r="K175" i="1"/>
  <c r="M175" i="1" s="1"/>
  <c r="K176" i="1"/>
  <c r="M176" i="1" s="1"/>
  <c r="K177" i="1"/>
  <c r="M177" i="1" s="1"/>
  <c r="K178" i="1"/>
  <c r="M178" i="1" s="1"/>
  <c r="K179" i="1"/>
  <c r="M179" i="1" s="1"/>
  <c r="K180" i="1"/>
  <c r="M180" i="1" s="1"/>
  <c r="K181" i="1"/>
  <c r="M181" i="1" s="1"/>
  <c r="K182" i="1"/>
  <c r="M182" i="1" s="1"/>
  <c r="K183" i="1"/>
  <c r="M183" i="1" s="1"/>
  <c r="K184" i="1"/>
  <c r="M184" i="1" s="1"/>
  <c r="K185" i="1"/>
  <c r="M185" i="1" s="1"/>
  <c r="K186" i="1"/>
  <c r="M186" i="1" s="1"/>
  <c r="K187" i="1"/>
  <c r="M187" i="1" s="1"/>
  <c r="K188" i="1"/>
  <c r="M188" i="1" s="1"/>
  <c r="K189" i="1"/>
  <c r="M189" i="1" s="1"/>
  <c r="K190" i="1"/>
  <c r="M190" i="1" s="1"/>
  <c r="K191" i="1"/>
  <c r="M191" i="1" s="1"/>
  <c r="K192" i="1"/>
  <c r="M192" i="1" s="1"/>
  <c r="K193" i="1"/>
  <c r="M193" i="1" s="1"/>
  <c r="K194" i="1"/>
  <c r="M194" i="1" s="1"/>
  <c r="K195" i="1"/>
  <c r="M195" i="1" s="1"/>
  <c r="K196" i="1"/>
  <c r="M196" i="1" s="1"/>
  <c r="K197" i="1"/>
  <c r="M197" i="1" s="1"/>
  <c r="K198" i="1"/>
  <c r="M198" i="1" s="1"/>
  <c r="K199" i="1"/>
  <c r="M199" i="1" s="1"/>
  <c r="K200" i="1"/>
  <c r="M200" i="1" s="1"/>
  <c r="K201" i="1"/>
  <c r="M201" i="1" s="1"/>
  <c r="K202" i="1"/>
  <c r="M202" i="1" s="1"/>
  <c r="K203" i="1"/>
  <c r="M203" i="1" s="1"/>
  <c r="K204" i="1"/>
  <c r="M204" i="1" s="1"/>
  <c r="K205" i="1"/>
  <c r="M205" i="1" s="1"/>
  <c r="K206" i="1"/>
  <c r="M206" i="1" s="1"/>
  <c r="K207" i="1"/>
  <c r="M207" i="1" s="1"/>
  <c r="K208" i="1"/>
  <c r="M208" i="1" s="1"/>
  <c r="K209" i="1"/>
  <c r="M209" i="1" s="1"/>
  <c r="K210" i="1"/>
  <c r="M210" i="1" s="1"/>
  <c r="K211" i="1"/>
  <c r="M211" i="1" s="1"/>
  <c r="K212" i="1"/>
  <c r="M212" i="1" s="1"/>
  <c r="K213" i="1"/>
  <c r="M213" i="1" s="1"/>
  <c r="K214" i="1"/>
  <c r="M214" i="1" s="1"/>
  <c r="K215" i="1"/>
  <c r="M215" i="1" s="1"/>
  <c r="K216" i="1"/>
  <c r="M216" i="1" s="1"/>
  <c r="K217" i="1"/>
  <c r="M217" i="1" s="1"/>
  <c r="K218" i="1"/>
  <c r="M218" i="1" s="1"/>
  <c r="K219" i="1"/>
  <c r="M219" i="1" s="1"/>
  <c r="K220" i="1"/>
  <c r="M220" i="1" s="1"/>
  <c r="K221" i="1"/>
  <c r="M221" i="1" s="1"/>
  <c r="K222" i="1"/>
  <c r="M222" i="1" s="1"/>
  <c r="K223" i="1"/>
  <c r="M223" i="1" s="1"/>
  <c r="K224" i="1"/>
  <c r="M224" i="1" s="1"/>
  <c r="K225" i="1"/>
  <c r="M225" i="1" s="1"/>
  <c r="K226" i="1"/>
  <c r="M226" i="1" s="1"/>
  <c r="K227" i="1"/>
  <c r="M227" i="1" s="1"/>
  <c r="K228" i="1"/>
  <c r="M228" i="1" s="1"/>
  <c r="K229" i="1"/>
  <c r="M229" i="1" s="1"/>
  <c r="K230" i="1"/>
  <c r="M230" i="1" s="1"/>
  <c r="K231" i="1"/>
  <c r="M231" i="1" s="1"/>
  <c r="K232" i="1"/>
  <c r="M232" i="1" s="1"/>
  <c r="K233" i="1"/>
  <c r="M233" i="1" s="1"/>
  <c r="K234" i="1"/>
  <c r="M234" i="1" s="1"/>
  <c r="K235" i="1"/>
  <c r="M235" i="1" s="1"/>
  <c r="K236" i="1"/>
  <c r="M236" i="1" s="1"/>
  <c r="K237" i="1"/>
  <c r="M237" i="1" s="1"/>
  <c r="K238" i="1"/>
  <c r="M238" i="1" s="1"/>
  <c r="K239" i="1"/>
  <c r="M239" i="1" s="1"/>
  <c r="K240" i="1"/>
  <c r="M240" i="1" s="1"/>
  <c r="K241" i="1"/>
  <c r="M241" i="1" s="1"/>
  <c r="K242" i="1"/>
  <c r="M242" i="1" s="1"/>
  <c r="K243" i="1"/>
  <c r="M243" i="1" s="1"/>
  <c r="K244" i="1"/>
  <c r="M244" i="1" s="1"/>
  <c r="K245" i="1"/>
  <c r="M245" i="1" s="1"/>
  <c r="K246" i="1"/>
  <c r="M246" i="1" s="1"/>
  <c r="K247" i="1"/>
  <c r="M247" i="1" s="1"/>
  <c r="K248" i="1"/>
  <c r="M248" i="1" s="1"/>
  <c r="K249" i="1"/>
  <c r="M249" i="1" s="1"/>
  <c r="K250" i="1"/>
  <c r="M250" i="1" s="1"/>
  <c r="K251" i="1"/>
  <c r="M251" i="1" s="1"/>
  <c r="K252" i="1"/>
  <c r="M252" i="1" s="1"/>
  <c r="K253" i="1"/>
  <c r="M253" i="1" s="1"/>
  <c r="K254" i="1"/>
  <c r="M254" i="1" s="1"/>
  <c r="K255" i="1"/>
  <c r="M255" i="1" s="1"/>
  <c r="K256" i="1"/>
  <c r="M256" i="1" s="1"/>
  <c r="K257" i="1"/>
  <c r="M257" i="1" s="1"/>
  <c r="K258" i="1"/>
  <c r="M258" i="1" s="1"/>
  <c r="K259" i="1"/>
  <c r="M259" i="1" s="1"/>
  <c r="K260" i="1"/>
  <c r="M260" i="1" s="1"/>
  <c r="K261" i="1"/>
  <c r="M261" i="1" s="1"/>
  <c r="K262" i="1"/>
  <c r="M262" i="1" s="1"/>
  <c r="K263" i="1"/>
  <c r="M263" i="1" s="1"/>
  <c r="K264" i="1"/>
  <c r="M264" i="1" s="1"/>
  <c r="K265" i="1"/>
  <c r="M265" i="1" s="1"/>
  <c r="K266" i="1"/>
  <c r="M266" i="1" s="1"/>
  <c r="K267" i="1"/>
  <c r="M267" i="1" s="1"/>
  <c r="K268" i="1"/>
  <c r="M268" i="1" s="1"/>
  <c r="K269" i="1"/>
  <c r="M269" i="1" s="1"/>
  <c r="K270" i="1"/>
  <c r="M270" i="1" s="1"/>
  <c r="K271" i="1"/>
  <c r="M271" i="1" s="1"/>
  <c r="K272" i="1"/>
  <c r="M272" i="1" s="1"/>
  <c r="K273" i="1"/>
  <c r="M273" i="1" s="1"/>
  <c r="K274" i="1"/>
  <c r="M274" i="1" s="1"/>
  <c r="K275" i="1"/>
  <c r="M275" i="1" s="1"/>
  <c r="K276" i="1"/>
  <c r="M276" i="1" s="1"/>
  <c r="K277" i="1"/>
  <c r="M277" i="1" s="1"/>
  <c r="K278" i="1"/>
  <c r="M278" i="1" s="1"/>
  <c r="K279" i="1"/>
  <c r="M279" i="1" s="1"/>
  <c r="K280" i="1"/>
  <c r="M280" i="1" s="1"/>
  <c r="K281" i="1"/>
  <c r="M281" i="1" s="1"/>
  <c r="K282" i="1"/>
  <c r="M282" i="1" s="1"/>
  <c r="K283" i="1"/>
  <c r="M283" i="1" s="1"/>
  <c r="K284" i="1"/>
  <c r="M284" i="1" s="1"/>
  <c r="K285" i="1"/>
  <c r="M285" i="1" s="1"/>
  <c r="K286" i="1"/>
  <c r="M286" i="1" s="1"/>
  <c r="K287" i="1"/>
  <c r="M287" i="1" s="1"/>
  <c r="K288" i="1"/>
  <c r="M288" i="1" s="1"/>
  <c r="K289" i="1"/>
  <c r="M289" i="1" s="1"/>
  <c r="K290" i="1"/>
  <c r="M290" i="1" s="1"/>
  <c r="K291" i="1"/>
  <c r="M291" i="1" s="1"/>
  <c r="K292" i="1"/>
  <c r="M292" i="1" s="1"/>
  <c r="K293" i="1"/>
  <c r="M293" i="1" s="1"/>
  <c r="K294" i="1"/>
  <c r="M294" i="1" s="1"/>
  <c r="K295" i="1"/>
  <c r="M295" i="1" s="1"/>
  <c r="K296" i="1"/>
  <c r="M296" i="1" s="1"/>
  <c r="K297" i="1"/>
  <c r="M297" i="1" s="1"/>
  <c r="K298" i="1"/>
  <c r="M298" i="1" s="1"/>
  <c r="K299" i="1"/>
  <c r="M299" i="1" s="1"/>
  <c r="K300" i="1"/>
  <c r="M300" i="1" s="1"/>
  <c r="K301" i="1"/>
  <c r="M301" i="1" s="1"/>
  <c r="K302" i="1"/>
  <c r="M302" i="1" s="1"/>
  <c r="K303" i="1"/>
  <c r="M303" i="1" s="1"/>
  <c r="K304" i="1"/>
  <c r="M304" i="1" s="1"/>
  <c r="K305" i="1"/>
  <c r="M305" i="1" s="1"/>
  <c r="K306" i="1"/>
  <c r="M306" i="1" s="1"/>
  <c r="K307" i="1"/>
  <c r="M307" i="1" s="1"/>
  <c r="K308" i="1"/>
  <c r="M308" i="1" s="1"/>
  <c r="K309" i="1"/>
  <c r="M309" i="1" s="1"/>
  <c r="K310" i="1"/>
  <c r="M310" i="1" s="1"/>
  <c r="K311" i="1"/>
  <c r="M311" i="1" s="1"/>
  <c r="K312" i="1"/>
  <c r="M312" i="1" s="1"/>
  <c r="K313" i="1"/>
  <c r="M313" i="1" s="1"/>
  <c r="K314" i="1"/>
  <c r="M314" i="1" s="1"/>
  <c r="K315" i="1"/>
  <c r="M315" i="1" s="1"/>
  <c r="K316" i="1"/>
  <c r="M316" i="1" s="1"/>
  <c r="K317" i="1"/>
  <c r="M317" i="1" s="1"/>
  <c r="K318" i="1"/>
  <c r="M318" i="1" s="1"/>
  <c r="K319" i="1"/>
  <c r="M319" i="1" s="1"/>
  <c r="K320" i="1"/>
  <c r="M320" i="1" s="1"/>
  <c r="K321" i="1"/>
  <c r="M321" i="1" s="1"/>
  <c r="K322" i="1"/>
  <c r="M322" i="1" s="1"/>
  <c r="K323" i="1"/>
  <c r="M323" i="1" s="1"/>
  <c r="K324" i="1"/>
  <c r="M324" i="1" s="1"/>
  <c r="K325" i="1"/>
  <c r="M325" i="1" s="1"/>
  <c r="K326" i="1"/>
  <c r="M326" i="1" s="1"/>
  <c r="K327" i="1"/>
  <c r="M327" i="1" s="1"/>
  <c r="K328" i="1"/>
  <c r="M328" i="1" s="1"/>
  <c r="K329" i="1"/>
  <c r="M329" i="1" s="1"/>
  <c r="K330" i="1"/>
  <c r="M330" i="1" s="1"/>
  <c r="K331" i="1"/>
  <c r="M331" i="1" s="1"/>
  <c r="K332" i="1"/>
  <c r="M332" i="1" s="1"/>
  <c r="K333" i="1"/>
  <c r="M333" i="1" s="1"/>
  <c r="K334" i="1"/>
  <c r="M334" i="1" s="1"/>
  <c r="K335" i="1"/>
  <c r="M335" i="1" s="1"/>
  <c r="K336" i="1"/>
  <c r="M336" i="1" s="1"/>
  <c r="K337" i="1"/>
  <c r="M337" i="1" s="1"/>
  <c r="K338" i="1"/>
  <c r="M338" i="1" s="1"/>
  <c r="K339" i="1"/>
  <c r="M339" i="1" s="1"/>
  <c r="K340" i="1"/>
  <c r="M340" i="1" s="1"/>
  <c r="K341" i="1"/>
  <c r="M341" i="1" s="1"/>
  <c r="K342" i="1"/>
  <c r="M342" i="1" s="1"/>
  <c r="K343" i="1"/>
  <c r="M343" i="1" s="1"/>
  <c r="K344" i="1"/>
  <c r="M344" i="1" s="1"/>
  <c r="K345" i="1"/>
  <c r="M345" i="1" s="1"/>
  <c r="K346" i="1"/>
  <c r="M346" i="1" s="1"/>
  <c r="K347" i="1"/>
  <c r="M347" i="1" s="1"/>
  <c r="K348" i="1"/>
  <c r="M348" i="1" s="1"/>
  <c r="K349" i="1"/>
  <c r="M349" i="1" s="1"/>
  <c r="K350" i="1"/>
  <c r="M350" i="1" s="1"/>
  <c r="K351" i="1"/>
  <c r="M351" i="1" s="1"/>
  <c r="K352" i="1"/>
  <c r="M352" i="1" s="1"/>
  <c r="K353" i="1"/>
  <c r="M353" i="1" s="1"/>
  <c r="K354" i="1"/>
  <c r="M354" i="1" s="1"/>
  <c r="K355" i="1"/>
  <c r="M355" i="1" s="1"/>
  <c r="K356" i="1"/>
  <c r="M356" i="1" s="1"/>
  <c r="K357" i="1"/>
  <c r="M357" i="1" s="1"/>
  <c r="K358" i="1"/>
  <c r="M358" i="1" s="1"/>
  <c r="K359" i="1"/>
  <c r="M359" i="1" s="1"/>
  <c r="K360" i="1"/>
  <c r="M360" i="1" s="1"/>
  <c r="K361" i="1"/>
  <c r="M361" i="1" s="1"/>
  <c r="K362" i="1"/>
  <c r="M362" i="1" s="1"/>
  <c r="K363" i="1"/>
  <c r="M363" i="1" s="1"/>
  <c r="K364" i="1"/>
  <c r="M364" i="1" s="1"/>
  <c r="K365" i="1"/>
  <c r="M365" i="1" s="1"/>
  <c r="K366" i="1"/>
  <c r="M366" i="1" s="1"/>
  <c r="K367" i="1"/>
  <c r="M367" i="1" s="1"/>
  <c r="K368" i="1"/>
  <c r="M368" i="1" s="1"/>
  <c r="K369" i="1"/>
  <c r="M369" i="1" s="1"/>
  <c r="K370" i="1"/>
  <c r="M370" i="1" s="1"/>
  <c r="K371" i="1"/>
  <c r="M371" i="1" s="1"/>
  <c r="K372" i="1"/>
  <c r="M372" i="1" s="1"/>
  <c r="K373" i="1"/>
  <c r="M373" i="1" s="1"/>
  <c r="K374" i="1"/>
  <c r="M374" i="1" s="1"/>
  <c r="K375" i="1"/>
  <c r="M375" i="1" s="1"/>
  <c r="K376" i="1"/>
  <c r="M376" i="1" s="1"/>
  <c r="K377" i="1"/>
  <c r="M377" i="1" s="1"/>
  <c r="K378" i="1"/>
  <c r="M378" i="1" s="1"/>
  <c r="K379" i="1"/>
  <c r="M379" i="1" s="1"/>
  <c r="K380" i="1"/>
  <c r="M380" i="1" s="1"/>
  <c r="K381" i="1"/>
  <c r="M381" i="1" s="1"/>
  <c r="K382" i="1"/>
  <c r="M382" i="1" s="1"/>
  <c r="K383" i="1"/>
  <c r="M383" i="1" s="1"/>
  <c r="K384" i="1"/>
  <c r="M384" i="1" s="1"/>
  <c r="K385" i="1"/>
  <c r="M385" i="1" s="1"/>
  <c r="K386" i="1"/>
  <c r="M386" i="1" s="1"/>
  <c r="K387" i="1"/>
  <c r="M387" i="1" s="1"/>
  <c r="K388" i="1"/>
  <c r="M388" i="1" s="1"/>
  <c r="K389" i="1"/>
  <c r="M389" i="1" s="1"/>
  <c r="K390" i="1"/>
  <c r="M390" i="1" s="1"/>
  <c r="K391" i="1"/>
  <c r="M391" i="1" s="1"/>
  <c r="K392" i="1"/>
  <c r="M392" i="1" s="1"/>
  <c r="K393" i="1"/>
  <c r="M393" i="1" s="1"/>
  <c r="K394" i="1"/>
  <c r="M394" i="1" s="1"/>
  <c r="K395" i="1"/>
  <c r="M395" i="1" s="1"/>
  <c r="K396" i="1"/>
  <c r="M396" i="1" s="1"/>
  <c r="K397" i="1"/>
  <c r="M397" i="1" s="1"/>
  <c r="K398" i="1"/>
  <c r="M398" i="1" s="1"/>
  <c r="K399" i="1"/>
  <c r="M399" i="1" s="1"/>
  <c r="K400" i="1"/>
  <c r="M400" i="1" s="1"/>
  <c r="K401" i="1"/>
  <c r="M401" i="1" s="1"/>
  <c r="K402" i="1"/>
  <c r="M402" i="1" s="1"/>
  <c r="K403" i="1"/>
  <c r="M403" i="1" s="1"/>
  <c r="K404" i="1"/>
  <c r="M404" i="1" s="1"/>
  <c r="K405" i="1"/>
  <c r="M405" i="1" s="1"/>
  <c r="K406" i="1"/>
  <c r="M406" i="1" s="1"/>
  <c r="K407" i="1"/>
  <c r="M407" i="1" s="1"/>
  <c r="K408" i="1"/>
  <c r="M408" i="1" s="1"/>
  <c r="K409" i="1"/>
  <c r="M409" i="1" s="1"/>
  <c r="K410" i="1"/>
  <c r="M410" i="1" s="1"/>
  <c r="K411" i="1"/>
  <c r="M411" i="1" s="1"/>
  <c r="K412" i="1"/>
  <c r="M412" i="1" s="1"/>
  <c r="K413" i="1"/>
  <c r="M413" i="1" s="1"/>
  <c r="K414" i="1"/>
  <c r="M414" i="1" s="1"/>
  <c r="K415" i="1"/>
  <c r="M415" i="1" s="1"/>
  <c r="K416" i="1"/>
  <c r="M416" i="1" s="1"/>
  <c r="K417" i="1"/>
  <c r="M417" i="1" s="1"/>
  <c r="K418" i="1"/>
  <c r="M418" i="1" s="1"/>
  <c r="K419" i="1"/>
  <c r="M419" i="1" s="1"/>
  <c r="K420" i="1"/>
  <c r="M420" i="1" s="1"/>
  <c r="K421" i="1"/>
  <c r="M421" i="1" s="1"/>
  <c r="K422" i="1"/>
  <c r="M422" i="1" s="1"/>
  <c r="K423" i="1"/>
  <c r="M423" i="1" s="1"/>
  <c r="K424" i="1"/>
  <c r="M424" i="1" s="1"/>
  <c r="K425" i="1"/>
  <c r="M425" i="1" s="1"/>
  <c r="K426" i="1"/>
  <c r="M426" i="1" s="1"/>
  <c r="K427" i="1"/>
  <c r="M427" i="1" s="1"/>
  <c r="K428" i="1"/>
  <c r="M428" i="1" s="1"/>
  <c r="K429" i="1"/>
  <c r="M429" i="1" s="1"/>
  <c r="K430" i="1"/>
  <c r="M430" i="1" s="1"/>
  <c r="K431" i="1"/>
  <c r="M431" i="1" s="1"/>
  <c r="K432" i="1"/>
  <c r="M432" i="1" s="1"/>
  <c r="K433" i="1"/>
  <c r="M433" i="1" s="1"/>
  <c r="K434" i="1"/>
  <c r="M434" i="1" s="1"/>
  <c r="K435" i="1"/>
  <c r="M435" i="1" s="1"/>
  <c r="K436" i="1"/>
  <c r="M436" i="1" s="1"/>
  <c r="K437" i="1"/>
  <c r="M437" i="1" s="1"/>
  <c r="K438" i="1"/>
  <c r="M438" i="1" s="1"/>
  <c r="K439" i="1"/>
  <c r="M439" i="1" s="1"/>
  <c r="K440" i="1"/>
  <c r="M440" i="1" s="1"/>
  <c r="K441" i="1"/>
  <c r="M441" i="1" s="1"/>
  <c r="K442" i="1"/>
  <c r="M442" i="1" s="1"/>
  <c r="K443" i="1"/>
  <c r="M443" i="1" s="1"/>
  <c r="K444" i="1"/>
  <c r="M444" i="1" s="1"/>
  <c r="K445" i="1"/>
  <c r="M445" i="1" s="1"/>
  <c r="K446" i="1"/>
  <c r="M446" i="1" s="1"/>
  <c r="K447" i="1"/>
  <c r="M447" i="1" s="1"/>
  <c r="K448" i="1"/>
  <c r="M448" i="1" s="1"/>
  <c r="K449" i="1"/>
  <c r="M449" i="1" s="1"/>
  <c r="K450" i="1"/>
  <c r="M450" i="1" s="1"/>
  <c r="K451" i="1"/>
  <c r="M451" i="1" s="1"/>
  <c r="K452" i="1"/>
  <c r="M452" i="1" s="1"/>
  <c r="K453" i="1"/>
  <c r="M453" i="1" s="1"/>
  <c r="K454" i="1"/>
  <c r="M454" i="1" s="1"/>
  <c r="K455" i="1"/>
  <c r="M455" i="1" s="1"/>
  <c r="K456" i="1"/>
  <c r="M456" i="1" s="1"/>
  <c r="K457" i="1"/>
  <c r="M457" i="1" s="1"/>
  <c r="K458" i="1"/>
  <c r="M458" i="1" s="1"/>
  <c r="K459" i="1"/>
  <c r="M459" i="1" s="1"/>
  <c r="K460" i="1"/>
  <c r="M460" i="1" s="1"/>
  <c r="K461" i="1"/>
  <c r="M461" i="1" s="1"/>
  <c r="K462" i="1"/>
  <c r="M462" i="1" s="1"/>
  <c r="K463" i="1"/>
  <c r="M463" i="1" s="1"/>
  <c r="K464" i="1"/>
  <c r="M464" i="1" s="1"/>
  <c r="K465" i="1"/>
  <c r="M465" i="1" s="1"/>
  <c r="K466" i="1"/>
  <c r="M466" i="1" s="1"/>
  <c r="K467" i="1"/>
  <c r="M467" i="1" s="1"/>
  <c r="K468" i="1"/>
  <c r="M468" i="1" s="1"/>
  <c r="K469" i="1"/>
  <c r="M469" i="1" s="1"/>
  <c r="K470" i="1"/>
  <c r="M470" i="1" s="1"/>
  <c r="K471" i="1"/>
  <c r="M471" i="1" s="1"/>
  <c r="K472" i="1"/>
  <c r="M472" i="1" s="1"/>
  <c r="K473" i="1"/>
  <c r="M473" i="1" s="1"/>
  <c r="K474" i="1"/>
  <c r="M474" i="1" s="1"/>
  <c r="K475" i="1"/>
  <c r="M475" i="1" s="1"/>
  <c r="K476" i="1"/>
  <c r="M476" i="1" s="1"/>
  <c r="K477" i="1"/>
  <c r="M477" i="1" s="1"/>
  <c r="K478" i="1"/>
  <c r="M478" i="1" s="1"/>
  <c r="K479" i="1"/>
  <c r="M479" i="1" s="1"/>
  <c r="K480" i="1"/>
  <c r="M480" i="1" s="1"/>
  <c r="K481" i="1"/>
  <c r="M481" i="1" s="1"/>
  <c r="K482" i="1"/>
  <c r="M482" i="1" s="1"/>
  <c r="K483" i="1"/>
  <c r="M483" i="1" s="1"/>
  <c r="K484" i="1"/>
  <c r="M484" i="1" s="1"/>
  <c r="K485" i="1"/>
  <c r="M485" i="1" s="1"/>
  <c r="K486" i="1"/>
  <c r="M486" i="1" s="1"/>
  <c r="K487" i="1"/>
  <c r="M487" i="1" s="1"/>
  <c r="K488" i="1"/>
  <c r="M488" i="1" s="1"/>
  <c r="K489" i="1"/>
  <c r="M489" i="1" s="1"/>
  <c r="K490" i="1"/>
  <c r="M490" i="1" s="1"/>
  <c r="K491" i="1"/>
  <c r="M491" i="1" s="1"/>
  <c r="K492" i="1"/>
  <c r="M492" i="1" s="1"/>
  <c r="K493" i="1"/>
  <c r="M493" i="1" s="1"/>
  <c r="K494" i="1"/>
  <c r="M494" i="1" s="1"/>
  <c r="K495" i="1"/>
  <c r="M495" i="1" s="1"/>
  <c r="K496" i="1"/>
  <c r="M496" i="1" s="1"/>
  <c r="K497" i="1"/>
  <c r="M497" i="1" s="1"/>
  <c r="K498" i="1"/>
  <c r="M498" i="1" s="1"/>
  <c r="K499" i="1"/>
  <c r="M499" i="1" s="1"/>
  <c r="K500" i="1"/>
  <c r="M500" i="1" s="1"/>
  <c r="K501" i="1"/>
  <c r="M501" i="1" s="1"/>
  <c r="K502" i="1"/>
  <c r="M502" i="1" s="1"/>
  <c r="K503" i="1"/>
  <c r="M503" i="1" s="1"/>
  <c r="K504" i="1"/>
  <c r="M504" i="1" s="1"/>
  <c r="K505" i="1"/>
  <c r="M505" i="1" s="1"/>
  <c r="K506" i="1"/>
  <c r="M506" i="1" s="1"/>
  <c r="K507" i="1"/>
  <c r="M507" i="1" s="1"/>
  <c r="K508" i="1"/>
  <c r="M508" i="1" s="1"/>
  <c r="K509" i="1"/>
  <c r="M509" i="1" s="1"/>
  <c r="K510" i="1"/>
  <c r="M510" i="1" s="1"/>
  <c r="K511" i="1"/>
  <c r="M511" i="1" s="1"/>
  <c r="K512" i="1"/>
  <c r="M512" i="1" s="1"/>
  <c r="K513" i="1"/>
  <c r="M513" i="1" s="1"/>
  <c r="K514" i="1"/>
  <c r="M514" i="1" s="1"/>
  <c r="K515" i="1"/>
  <c r="M515" i="1" s="1"/>
  <c r="K516" i="1"/>
  <c r="M516" i="1" s="1"/>
  <c r="K517" i="1"/>
  <c r="M517" i="1" s="1"/>
  <c r="K518" i="1"/>
  <c r="M518" i="1" s="1"/>
  <c r="K519" i="1"/>
  <c r="M519" i="1" s="1"/>
  <c r="K520" i="1"/>
  <c r="M520" i="1" s="1"/>
  <c r="K521" i="1"/>
  <c r="M521" i="1" s="1"/>
  <c r="K522" i="1"/>
  <c r="M522" i="1" s="1"/>
  <c r="K523" i="1"/>
  <c r="M523" i="1" s="1"/>
  <c r="K524" i="1"/>
  <c r="M524" i="1" s="1"/>
  <c r="K525" i="1"/>
  <c r="M525" i="1" s="1"/>
  <c r="K526" i="1"/>
  <c r="M526" i="1" s="1"/>
  <c r="K527" i="1"/>
  <c r="M527" i="1" s="1"/>
  <c r="K528" i="1"/>
  <c r="M528" i="1" s="1"/>
  <c r="K529" i="1"/>
  <c r="M529" i="1" s="1"/>
  <c r="K530" i="1"/>
  <c r="M530" i="1" s="1"/>
  <c r="K531" i="1"/>
  <c r="M531" i="1" s="1"/>
  <c r="K532" i="1"/>
  <c r="M532" i="1" s="1"/>
  <c r="K533" i="1"/>
  <c r="M533" i="1" s="1"/>
  <c r="K534" i="1"/>
  <c r="M534" i="1" s="1"/>
  <c r="K535" i="1"/>
  <c r="M535" i="1" s="1"/>
  <c r="K536" i="1"/>
  <c r="M536" i="1" s="1"/>
  <c r="K537" i="1"/>
  <c r="M537" i="1" s="1"/>
  <c r="K538" i="1"/>
  <c r="M538" i="1" s="1"/>
  <c r="K539" i="1"/>
  <c r="M539" i="1" s="1"/>
  <c r="K540" i="1"/>
  <c r="M540" i="1" s="1"/>
  <c r="K541" i="1"/>
  <c r="M541" i="1" s="1"/>
  <c r="K542" i="1"/>
  <c r="M542" i="1" s="1"/>
  <c r="K543" i="1"/>
  <c r="M543" i="1" s="1"/>
  <c r="K544" i="1"/>
  <c r="M544" i="1" s="1"/>
  <c r="K545" i="1"/>
  <c r="M545" i="1" s="1"/>
  <c r="K546" i="1"/>
  <c r="M546" i="1" s="1"/>
  <c r="K547" i="1"/>
  <c r="M547" i="1" s="1"/>
  <c r="K548" i="1"/>
  <c r="M548" i="1" s="1"/>
  <c r="K549" i="1"/>
  <c r="M549" i="1" s="1"/>
  <c r="K550" i="1"/>
  <c r="M550" i="1" s="1"/>
  <c r="K551" i="1"/>
  <c r="M551" i="1" s="1"/>
  <c r="K552" i="1"/>
  <c r="M552" i="1" s="1"/>
  <c r="K553" i="1"/>
  <c r="M553" i="1" s="1"/>
  <c r="K554" i="1"/>
  <c r="M554" i="1" s="1"/>
  <c r="K555" i="1"/>
  <c r="M555" i="1" s="1"/>
  <c r="K556" i="1"/>
  <c r="M556" i="1" s="1"/>
  <c r="K557" i="1"/>
  <c r="M557" i="1" s="1"/>
  <c r="K558" i="1"/>
  <c r="M558" i="1" s="1"/>
  <c r="K559" i="1"/>
  <c r="M559" i="1" s="1"/>
  <c r="K560" i="1"/>
  <c r="M560" i="1" s="1"/>
  <c r="K561" i="1"/>
  <c r="M561" i="1" s="1"/>
  <c r="K562" i="1"/>
  <c r="M562" i="1" s="1"/>
  <c r="K563" i="1"/>
  <c r="M563" i="1" s="1"/>
  <c r="K564" i="1"/>
  <c r="M564" i="1" s="1"/>
  <c r="K565" i="1"/>
  <c r="M565" i="1" s="1"/>
  <c r="K566" i="1"/>
  <c r="M566" i="1" s="1"/>
  <c r="K567" i="1"/>
  <c r="M567" i="1" s="1"/>
  <c r="K568" i="1"/>
  <c r="M568" i="1" s="1"/>
  <c r="K569" i="1"/>
  <c r="M569" i="1" s="1"/>
  <c r="K570" i="1"/>
  <c r="M570" i="1" s="1"/>
  <c r="K571" i="1"/>
  <c r="M571" i="1" s="1"/>
  <c r="K572" i="1"/>
  <c r="M572" i="1" s="1"/>
  <c r="K573" i="1"/>
  <c r="M573" i="1" s="1"/>
  <c r="K574" i="1"/>
  <c r="M574" i="1" s="1"/>
  <c r="K575" i="1"/>
  <c r="M575" i="1" s="1"/>
  <c r="K576" i="1"/>
  <c r="M576" i="1" s="1"/>
  <c r="K577" i="1"/>
  <c r="M577" i="1" s="1"/>
  <c r="K578" i="1"/>
  <c r="M578" i="1" s="1"/>
  <c r="K579" i="1"/>
  <c r="M579" i="1" s="1"/>
  <c r="K580" i="1"/>
  <c r="M580" i="1" s="1"/>
  <c r="K581" i="1"/>
  <c r="M581" i="1" s="1"/>
  <c r="K582" i="1"/>
  <c r="M582" i="1" s="1"/>
  <c r="K583" i="1"/>
  <c r="M583" i="1" s="1"/>
  <c r="K584" i="1"/>
  <c r="M584" i="1" s="1"/>
  <c r="K585" i="1"/>
  <c r="M585" i="1" s="1"/>
  <c r="K586" i="1"/>
  <c r="M586" i="1" s="1"/>
  <c r="K587" i="1"/>
  <c r="M587" i="1" s="1"/>
  <c r="K588" i="1"/>
  <c r="M588" i="1" s="1"/>
  <c r="K589" i="1"/>
  <c r="M589" i="1" s="1"/>
  <c r="K590" i="1"/>
  <c r="M590" i="1" s="1"/>
  <c r="K591" i="1"/>
  <c r="M591" i="1" s="1"/>
  <c r="K592" i="1"/>
  <c r="M592" i="1" s="1"/>
  <c r="K593" i="1"/>
  <c r="M593" i="1" s="1"/>
  <c r="K594" i="1"/>
  <c r="M594" i="1" s="1"/>
  <c r="K595" i="1"/>
  <c r="M595" i="1" s="1"/>
  <c r="K596" i="1"/>
  <c r="M596" i="1" s="1"/>
  <c r="K597" i="1"/>
  <c r="M597" i="1" s="1"/>
  <c r="K598" i="1"/>
  <c r="M598" i="1" s="1"/>
  <c r="K599" i="1"/>
  <c r="M599" i="1" s="1"/>
  <c r="K600" i="1"/>
  <c r="M600" i="1" s="1"/>
  <c r="K601" i="1"/>
  <c r="M601" i="1" s="1"/>
  <c r="K602" i="1"/>
  <c r="M602" i="1" s="1"/>
  <c r="K603" i="1"/>
  <c r="M603" i="1" s="1"/>
  <c r="K604" i="1"/>
  <c r="M604" i="1" s="1"/>
  <c r="K605" i="1"/>
  <c r="M605" i="1" s="1"/>
  <c r="K606" i="1"/>
  <c r="M606" i="1" s="1"/>
  <c r="K607" i="1"/>
  <c r="M607" i="1" s="1"/>
  <c r="K608" i="1"/>
  <c r="M608" i="1" s="1"/>
  <c r="K609" i="1"/>
  <c r="M609" i="1" s="1"/>
  <c r="K610" i="1"/>
  <c r="M610" i="1" s="1"/>
  <c r="K611" i="1"/>
  <c r="M611" i="1" s="1"/>
  <c r="K612" i="1"/>
  <c r="M612" i="1" s="1"/>
  <c r="K613" i="1"/>
  <c r="M613" i="1" s="1"/>
  <c r="K614" i="1"/>
  <c r="M614" i="1" s="1"/>
  <c r="K615" i="1"/>
  <c r="M615" i="1" s="1"/>
  <c r="K616" i="1"/>
  <c r="M616" i="1" s="1"/>
  <c r="K617" i="1"/>
  <c r="M617" i="1" s="1"/>
  <c r="K618" i="1"/>
  <c r="M618" i="1" s="1"/>
  <c r="K619" i="1"/>
  <c r="M619" i="1" s="1"/>
  <c r="K620" i="1"/>
  <c r="M620" i="1" s="1"/>
  <c r="K621" i="1"/>
  <c r="M621" i="1" s="1"/>
  <c r="K622" i="1"/>
  <c r="M622" i="1" s="1"/>
  <c r="K623" i="1"/>
  <c r="M623" i="1" s="1"/>
  <c r="K624" i="1"/>
  <c r="M624" i="1" s="1"/>
  <c r="K625" i="1"/>
  <c r="M625" i="1" s="1"/>
  <c r="K626" i="1"/>
  <c r="M626" i="1" s="1"/>
  <c r="K627" i="1"/>
  <c r="M627" i="1" s="1"/>
  <c r="K628" i="1"/>
  <c r="M628" i="1" s="1"/>
  <c r="K629" i="1"/>
  <c r="M629" i="1" s="1"/>
  <c r="K630" i="1"/>
  <c r="M630" i="1" s="1"/>
  <c r="K631" i="1"/>
  <c r="M631" i="1" s="1"/>
  <c r="K632" i="1"/>
  <c r="M632" i="1" s="1"/>
  <c r="K633" i="1"/>
  <c r="M633" i="1" s="1"/>
  <c r="K634" i="1"/>
  <c r="M634" i="1" s="1"/>
  <c r="K635" i="1"/>
  <c r="M635" i="1" s="1"/>
  <c r="K636" i="1"/>
  <c r="M636" i="1" s="1"/>
  <c r="K637" i="1"/>
  <c r="M637" i="1" s="1"/>
  <c r="K638" i="1"/>
  <c r="M638" i="1" s="1"/>
  <c r="K639" i="1"/>
  <c r="M639" i="1" s="1"/>
  <c r="K640" i="1"/>
  <c r="M640" i="1" s="1"/>
  <c r="K641" i="1"/>
  <c r="M641" i="1" s="1"/>
  <c r="K642" i="1"/>
  <c r="M642" i="1" s="1"/>
  <c r="K643" i="1"/>
  <c r="M643" i="1" s="1"/>
  <c r="K644" i="1"/>
  <c r="M644" i="1" s="1"/>
  <c r="K645" i="1"/>
  <c r="M645" i="1" s="1"/>
  <c r="K646" i="1"/>
  <c r="M646" i="1" s="1"/>
  <c r="K647" i="1"/>
  <c r="M647" i="1" s="1"/>
  <c r="K648" i="1"/>
  <c r="M648" i="1" s="1"/>
  <c r="K649" i="1"/>
  <c r="M649" i="1" s="1"/>
  <c r="K650" i="1"/>
  <c r="M650" i="1" s="1"/>
  <c r="K651" i="1"/>
  <c r="M651" i="1" s="1"/>
  <c r="K652" i="1"/>
  <c r="M652" i="1" s="1"/>
  <c r="K653" i="1"/>
  <c r="M653" i="1" s="1"/>
  <c r="K654" i="1"/>
  <c r="M654" i="1" s="1"/>
  <c r="K655" i="1"/>
  <c r="M655" i="1" s="1"/>
  <c r="K656" i="1"/>
  <c r="M656" i="1" s="1"/>
  <c r="K657" i="1"/>
  <c r="M657" i="1" s="1"/>
  <c r="K658" i="1"/>
  <c r="M658" i="1" s="1"/>
  <c r="K659" i="1"/>
  <c r="M659" i="1" s="1"/>
  <c r="K660" i="1"/>
  <c r="M660" i="1" s="1"/>
  <c r="K661" i="1"/>
  <c r="M661" i="1" s="1"/>
  <c r="K662" i="1"/>
  <c r="M662" i="1" s="1"/>
  <c r="K663" i="1"/>
  <c r="M663" i="1" s="1"/>
  <c r="K664" i="1"/>
  <c r="M664" i="1" s="1"/>
  <c r="K665" i="1"/>
  <c r="M665" i="1" s="1"/>
  <c r="K666" i="1"/>
  <c r="M666" i="1" s="1"/>
  <c r="K667" i="1"/>
  <c r="M667" i="1" s="1"/>
  <c r="K668" i="1"/>
  <c r="M668" i="1" s="1"/>
  <c r="K669" i="1"/>
  <c r="M669" i="1" s="1"/>
  <c r="K670" i="1"/>
  <c r="M670" i="1" s="1"/>
  <c r="K671" i="1"/>
  <c r="M671" i="1" s="1"/>
  <c r="K672" i="1"/>
  <c r="M672" i="1" s="1"/>
  <c r="K673" i="1"/>
  <c r="M673" i="1" s="1"/>
  <c r="K674" i="1"/>
  <c r="M674" i="1" s="1"/>
  <c r="K675" i="1"/>
  <c r="M675" i="1" s="1"/>
  <c r="K676" i="1"/>
  <c r="M676" i="1" s="1"/>
  <c r="K677" i="1"/>
  <c r="M677" i="1" s="1"/>
  <c r="K678" i="1"/>
  <c r="M678" i="1" s="1"/>
  <c r="K679" i="1"/>
  <c r="M679" i="1" s="1"/>
  <c r="K680" i="1"/>
  <c r="M680" i="1" s="1"/>
  <c r="K681" i="1"/>
  <c r="M681" i="1" s="1"/>
  <c r="K682" i="1"/>
  <c r="M682" i="1" s="1"/>
  <c r="K683" i="1"/>
  <c r="M683" i="1" s="1"/>
  <c r="K684" i="1"/>
  <c r="M684" i="1" s="1"/>
  <c r="K685" i="1"/>
  <c r="M685" i="1" s="1"/>
  <c r="K686" i="1"/>
  <c r="M686" i="1" s="1"/>
  <c r="K687" i="1"/>
  <c r="M687" i="1" s="1"/>
  <c r="K688" i="1"/>
  <c r="M688" i="1" s="1"/>
  <c r="K689" i="1"/>
  <c r="M689" i="1" s="1"/>
  <c r="K690" i="1"/>
  <c r="M690" i="1" s="1"/>
  <c r="K691" i="1"/>
  <c r="M691" i="1" s="1"/>
  <c r="K692" i="1"/>
  <c r="M692" i="1" s="1"/>
  <c r="K693" i="1"/>
  <c r="M693" i="1" s="1"/>
  <c r="K694" i="1"/>
  <c r="M694" i="1" s="1"/>
  <c r="K695" i="1"/>
  <c r="M695" i="1" s="1"/>
  <c r="K696" i="1"/>
  <c r="M696" i="1" s="1"/>
  <c r="K697" i="1"/>
  <c r="M697" i="1" s="1"/>
  <c r="K698" i="1"/>
  <c r="M698" i="1" s="1"/>
  <c r="K699" i="1"/>
  <c r="M699" i="1" s="1"/>
  <c r="K700" i="1"/>
  <c r="M700" i="1" s="1"/>
  <c r="K701" i="1"/>
  <c r="M701" i="1" s="1"/>
  <c r="K702" i="1"/>
  <c r="M702" i="1" s="1"/>
  <c r="K703" i="1"/>
  <c r="M703" i="1" s="1"/>
  <c r="K704" i="1"/>
  <c r="M704" i="1" s="1"/>
  <c r="K705" i="1"/>
  <c r="M705" i="1" s="1"/>
  <c r="K706" i="1"/>
  <c r="M706" i="1" s="1"/>
  <c r="K707" i="1"/>
  <c r="M707" i="1" s="1"/>
  <c r="K708" i="1"/>
  <c r="M708" i="1" s="1"/>
  <c r="K709" i="1"/>
  <c r="M709" i="1" s="1"/>
  <c r="K710" i="1"/>
  <c r="M710" i="1" s="1"/>
  <c r="K711" i="1"/>
  <c r="M711" i="1" s="1"/>
  <c r="K712" i="1"/>
  <c r="M712" i="1" s="1"/>
  <c r="K713" i="1"/>
  <c r="M713" i="1" s="1"/>
  <c r="K714" i="1"/>
  <c r="M714" i="1" s="1"/>
  <c r="K715" i="1"/>
  <c r="M715" i="1" s="1"/>
  <c r="K716" i="1"/>
  <c r="M716" i="1" s="1"/>
  <c r="K717" i="1"/>
  <c r="M717" i="1" s="1"/>
  <c r="K718" i="1"/>
  <c r="M718" i="1" s="1"/>
  <c r="K719" i="1"/>
  <c r="M719" i="1" s="1"/>
  <c r="K720" i="1"/>
  <c r="M720" i="1" s="1"/>
  <c r="K721" i="1"/>
  <c r="M721" i="1" s="1"/>
  <c r="K722" i="1"/>
  <c r="M722" i="1" s="1"/>
  <c r="K723" i="1"/>
  <c r="M723" i="1" s="1"/>
  <c r="K724" i="1"/>
  <c r="M724" i="1" s="1"/>
  <c r="K725" i="1"/>
  <c r="M725" i="1" s="1"/>
  <c r="K726" i="1"/>
  <c r="M726" i="1" s="1"/>
  <c r="K727" i="1"/>
  <c r="M727" i="1" s="1"/>
  <c r="K728" i="1"/>
  <c r="M728" i="1" s="1"/>
  <c r="K729" i="1"/>
  <c r="M729" i="1" s="1"/>
  <c r="K730" i="1"/>
  <c r="M730" i="1" s="1"/>
  <c r="K731" i="1"/>
  <c r="M731" i="1" s="1"/>
  <c r="K732" i="1"/>
  <c r="M732" i="1" s="1"/>
  <c r="K733" i="1"/>
  <c r="M733" i="1" s="1"/>
  <c r="K734" i="1"/>
  <c r="M734" i="1" s="1"/>
  <c r="K735" i="1"/>
  <c r="M735" i="1" s="1"/>
  <c r="K736" i="1"/>
  <c r="M736" i="1" s="1"/>
  <c r="K737" i="1"/>
  <c r="M737" i="1" s="1"/>
  <c r="K738" i="1"/>
  <c r="M738" i="1" s="1"/>
  <c r="K739" i="1"/>
  <c r="M739" i="1" s="1"/>
  <c r="K740" i="1"/>
  <c r="M740" i="1" s="1"/>
  <c r="K741" i="1"/>
  <c r="M741" i="1" s="1"/>
  <c r="K742" i="1"/>
  <c r="M742" i="1" s="1"/>
  <c r="K743" i="1"/>
  <c r="M743" i="1" s="1"/>
  <c r="K744" i="1"/>
  <c r="M744" i="1" s="1"/>
  <c r="K745" i="1"/>
  <c r="M745" i="1" s="1"/>
  <c r="K746" i="1"/>
  <c r="M746" i="1" s="1"/>
  <c r="K747" i="1"/>
  <c r="M747" i="1" s="1"/>
  <c r="K748" i="1"/>
  <c r="M748" i="1" s="1"/>
  <c r="K749" i="1"/>
  <c r="M749" i="1" s="1"/>
  <c r="K750" i="1"/>
  <c r="M750" i="1" s="1"/>
  <c r="K751" i="1"/>
  <c r="M751" i="1" s="1"/>
  <c r="K752" i="1"/>
  <c r="M752" i="1" s="1"/>
  <c r="K753" i="1"/>
  <c r="M753" i="1" s="1"/>
  <c r="K754" i="1"/>
  <c r="M754" i="1" s="1"/>
  <c r="K755" i="1"/>
  <c r="M755" i="1" s="1"/>
  <c r="K756" i="1"/>
  <c r="M756" i="1" s="1"/>
  <c r="K757" i="1"/>
  <c r="M757" i="1" s="1"/>
  <c r="K758" i="1"/>
  <c r="M758" i="1" s="1"/>
  <c r="K759" i="1"/>
  <c r="M759" i="1" s="1"/>
  <c r="K760" i="1"/>
  <c r="M760" i="1" s="1"/>
  <c r="K761" i="1"/>
  <c r="M761" i="1" s="1"/>
  <c r="K762" i="1"/>
  <c r="M762" i="1" s="1"/>
  <c r="K763" i="1"/>
  <c r="M763" i="1" s="1"/>
  <c r="K764" i="1"/>
  <c r="M764" i="1" s="1"/>
  <c r="K765" i="1"/>
  <c r="M765" i="1" s="1"/>
  <c r="K766" i="1"/>
  <c r="M766" i="1" s="1"/>
  <c r="K767" i="1"/>
  <c r="M767" i="1" s="1"/>
  <c r="K768" i="1"/>
  <c r="M768" i="1" s="1"/>
  <c r="K769" i="1"/>
  <c r="M769" i="1" s="1"/>
  <c r="K770" i="1"/>
  <c r="M770" i="1" s="1"/>
  <c r="K771" i="1"/>
  <c r="M771" i="1" s="1"/>
  <c r="K772" i="1"/>
  <c r="M772" i="1" s="1"/>
  <c r="K773" i="1"/>
  <c r="M773" i="1" s="1"/>
  <c r="K774" i="1"/>
  <c r="M774" i="1" s="1"/>
  <c r="K775" i="1"/>
  <c r="M775" i="1" s="1"/>
  <c r="K776" i="1"/>
  <c r="M776" i="1" s="1"/>
  <c r="K777" i="1"/>
  <c r="M777" i="1" s="1"/>
  <c r="K778" i="1"/>
  <c r="M778" i="1" s="1"/>
  <c r="K779" i="1"/>
  <c r="M779" i="1" s="1"/>
  <c r="K780" i="1"/>
  <c r="M780" i="1" s="1"/>
  <c r="K781" i="1"/>
  <c r="M781" i="1" s="1"/>
  <c r="K782" i="1"/>
  <c r="M782" i="1" s="1"/>
  <c r="K783" i="1"/>
  <c r="M783" i="1" s="1"/>
  <c r="K784" i="1"/>
  <c r="M784" i="1" s="1"/>
  <c r="K785" i="1"/>
  <c r="M785" i="1" s="1"/>
  <c r="K786" i="1"/>
  <c r="M786" i="1" s="1"/>
  <c r="K787" i="1"/>
  <c r="M787" i="1" s="1"/>
  <c r="K788" i="1"/>
  <c r="M788" i="1" s="1"/>
  <c r="K789" i="1"/>
  <c r="M789" i="1" s="1"/>
  <c r="K790" i="1"/>
  <c r="M790" i="1" s="1"/>
  <c r="K791" i="1"/>
  <c r="M791" i="1" s="1"/>
  <c r="K792" i="1"/>
  <c r="M792" i="1" s="1"/>
  <c r="K793" i="1"/>
  <c r="M793" i="1" s="1"/>
  <c r="K794" i="1"/>
  <c r="M794" i="1" s="1"/>
  <c r="K795" i="1"/>
  <c r="M795" i="1" s="1"/>
  <c r="K796" i="1"/>
  <c r="M796" i="1" s="1"/>
  <c r="K797" i="1"/>
  <c r="M797" i="1" s="1"/>
  <c r="K798" i="1"/>
  <c r="M798" i="1" s="1"/>
  <c r="K799" i="1"/>
  <c r="M799" i="1" s="1"/>
  <c r="K800" i="1"/>
  <c r="M800" i="1" s="1"/>
  <c r="K801" i="1"/>
  <c r="M801" i="1" s="1"/>
  <c r="K802" i="1"/>
  <c r="M802" i="1" s="1"/>
  <c r="K803" i="1"/>
  <c r="M803" i="1" s="1"/>
  <c r="K804" i="1"/>
  <c r="M804" i="1" s="1"/>
  <c r="K805" i="1"/>
  <c r="M805" i="1" s="1"/>
  <c r="K806" i="1"/>
  <c r="M806" i="1" s="1"/>
  <c r="K807" i="1"/>
  <c r="M807" i="1" s="1"/>
  <c r="K808" i="1"/>
  <c r="M808" i="1" s="1"/>
  <c r="K809" i="1"/>
  <c r="M809" i="1" s="1"/>
  <c r="K810" i="1"/>
  <c r="M810" i="1" s="1"/>
  <c r="K811" i="1"/>
  <c r="M811" i="1" s="1"/>
  <c r="K812" i="1"/>
  <c r="M812" i="1" s="1"/>
  <c r="K813" i="1"/>
  <c r="M813" i="1" s="1"/>
  <c r="K814" i="1"/>
  <c r="M814" i="1" s="1"/>
  <c r="K815" i="1"/>
  <c r="M815" i="1" s="1"/>
  <c r="K816" i="1"/>
  <c r="M816" i="1" s="1"/>
  <c r="K817" i="1"/>
  <c r="M817" i="1" s="1"/>
  <c r="K818" i="1"/>
  <c r="M818" i="1" s="1"/>
  <c r="K819" i="1"/>
  <c r="M819" i="1" s="1"/>
  <c r="K820" i="1"/>
  <c r="M820" i="1" s="1"/>
  <c r="K821" i="1"/>
  <c r="M821" i="1" s="1"/>
  <c r="K822" i="1"/>
  <c r="M822" i="1" s="1"/>
  <c r="K823" i="1"/>
  <c r="M823" i="1" s="1"/>
  <c r="K824" i="1"/>
  <c r="M824" i="1" s="1"/>
  <c r="K825" i="1"/>
  <c r="M825" i="1" s="1"/>
  <c r="K826" i="1"/>
  <c r="M826" i="1" s="1"/>
  <c r="K827" i="1"/>
  <c r="M827" i="1" s="1"/>
  <c r="K828" i="1"/>
  <c r="M828" i="1" s="1"/>
  <c r="K829" i="1"/>
  <c r="M829" i="1" s="1"/>
  <c r="K830" i="1"/>
  <c r="M830" i="1" s="1"/>
  <c r="K831" i="1"/>
  <c r="M831" i="1" s="1"/>
  <c r="K832" i="1"/>
  <c r="M832" i="1" s="1"/>
  <c r="K833" i="1"/>
  <c r="M833" i="1" s="1"/>
  <c r="K834" i="1"/>
  <c r="M834" i="1" s="1"/>
  <c r="K835" i="1"/>
  <c r="M835" i="1" s="1"/>
  <c r="K836" i="1"/>
  <c r="M836" i="1" s="1"/>
  <c r="K837" i="1"/>
  <c r="M837" i="1" s="1"/>
  <c r="K838" i="1"/>
  <c r="M838" i="1" s="1"/>
  <c r="K839" i="1"/>
  <c r="M839" i="1" s="1"/>
  <c r="K840" i="1"/>
  <c r="M840" i="1" s="1"/>
  <c r="K841" i="1"/>
  <c r="M841" i="1" s="1"/>
  <c r="K842" i="1"/>
  <c r="M842" i="1" s="1"/>
  <c r="K843" i="1"/>
  <c r="M843" i="1" s="1"/>
  <c r="K844" i="1"/>
  <c r="M844" i="1" s="1"/>
  <c r="K845" i="1"/>
  <c r="M845" i="1" s="1"/>
  <c r="K846" i="1"/>
  <c r="M846" i="1" s="1"/>
  <c r="K847" i="1"/>
  <c r="M847" i="1" s="1"/>
  <c r="K848" i="1"/>
  <c r="M848" i="1" s="1"/>
  <c r="K849" i="1"/>
  <c r="M849" i="1" s="1"/>
  <c r="K850" i="1"/>
  <c r="M850" i="1" s="1"/>
  <c r="K851" i="1"/>
  <c r="M851" i="1" s="1"/>
  <c r="K852" i="1"/>
  <c r="M852" i="1" s="1"/>
  <c r="K853" i="1"/>
  <c r="M853" i="1" s="1"/>
  <c r="K854" i="1"/>
  <c r="M854" i="1" s="1"/>
  <c r="K855" i="1"/>
  <c r="M855" i="1" s="1"/>
  <c r="K856" i="1"/>
  <c r="M856" i="1" s="1"/>
  <c r="K857" i="1"/>
  <c r="M857" i="1" s="1"/>
  <c r="K858" i="1"/>
  <c r="M858" i="1" s="1"/>
  <c r="K859" i="1"/>
  <c r="M859" i="1" s="1"/>
  <c r="K860" i="1"/>
  <c r="M860" i="1" s="1"/>
  <c r="K861" i="1"/>
  <c r="M861" i="1" s="1"/>
  <c r="K862" i="1"/>
  <c r="M862" i="1" s="1"/>
  <c r="K863" i="1"/>
  <c r="M863" i="1" s="1"/>
  <c r="K864" i="1"/>
  <c r="M864" i="1" s="1"/>
  <c r="K865" i="1"/>
  <c r="M865" i="1" s="1"/>
  <c r="K866" i="1"/>
  <c r="M866" i="1" s="1"/>
  <c r="K867" i="1"/>
  <c r="M867" i="1" s="1"/>
  <c r="K868" i="1"/>
  <c r="M868" i="1" s="1"/>
  <c r="K869" i="1"/>
  <c r="M869" i="1" s="1"/>
  <c r="K870" i="1"/>
  <c r="M870" i="1" s="1"/>
  <c r="K871" i="1"/>
  <c r="M871" i="1" s="1"/>
  <c r="K872" i="1"/>
  <c r="M872" i="1" s="1"/>
  <c r="K873" i="1"/>
  <c r="M873" i="1" s="1"/>
  <c r="K874" i="1"/>
  <c r="M874" i="1" s="1"/>
  <c r="K875" i="1"/>
  <c r="M875" i="1" s="1"/>
  <c r="K876" i="1"/>
  <c r="M876" i="1" s="1"/>
  <c r="K877" i="1"/>
  <c r="M877" i="1" s="1"/>
  <c r="K878" i="1"/>
  <c r="M878" i="1" s="1"/>
  <c r="K879" i="1"/>
  <c r="M879" i="1" s="1"/>
  <c r="K880" i="1"/>
  <c r="M880" i="1" s="1"/>
  <c r="K881" i="1"/>
  <c r="M881" i="1" s="1"/>
  <c r="K882" i="1"/>
  <c r="M882" i="1" s="1"/>
  <c r="K883" i="1"/>
  <c r="M883" i="1" s="1"/>
  <c r="K884" i="1"/>
  <c r="M884" i="1" s="1"/>
  <c r="K885" i="1"/>
  <c r="M885" i="1" s="1"/>
  <c r="K886" i="1"/>
  <c r="M886" i="1" s="1"/>
  <c r="K887" i="1"/>
  <c r="M887" i="1" s="1"/>
  <c r="K888" i="1"/>
  <c r="M888" i="1" s="1"/>
  <c r="K889" i="1"/>
  <c r="M889" i="1" s="1"/>
  <c r="K890" i="1"/>
  <c r="M890" i="1" s="1"/>
  <c r="K891" i="1"/>
  <c r="M891" i="1" s="1"/>
  <c r="K892" i="1"/>
  <c r="M892" i="1" s="1"/>
  <c r="K893" i="1"/>
  <c r="M893" i="1" s="1"/>
  <c r="K894" i="1"/>
  <c r="M894" i="1" s="1"/>
  <c r="K895" i="1"/>
  <c r="M895" i="1" s="1"/>
  <c r="K896" i="1"/>
  <c r="M896" i="1" s="1"/>
  <c r="K897" i="1"/>
  <c r="M897" i="1" s="1"/>
  <c r="K898" i="1"/>
  <c r="M898" i="1" s="1"/>
  <c r="K899" i="1"/>
  <c r="M899" i="1" s="1"/>
  <c r="K900" i="1"/>
  <c r="M900" i="1" s="1"/>
  <c r="K901" i="1"/>
  <c r="M901" i="1" s="1"/>
  <c r="K902" i="1"/>
  <c r="M902" i="1" s="1"/>
  <c r="K903" i="1"/>
  <c r="M903" i="1" s="1"/>
  <c r="K904" i="1"/>
  <c r="M904" i="1" s="1"/>
  <c r="K905" i="1"/>
  <c r="M905" i="1" s="1"/>
  <c r="K906" i="1"/>
  <c r="M906" i="1" s="1"/>
  <c r="K907" i="1"/>
  <c r="M907" i="1" s="1"/>
  <c r="K908" i="1"/>
  <c r="M908" i="1" s="1"/>
  <c r="K909" i="1"/>
  <c r="M909" i="1" s="1"/>
  <c r="K910" i="1"/>
  <c r="M910" i="1" s="1"/>
  <c r="K911" i="1"/>
  <c r="M911" i="1" s="1"/>
  <c r="K912" i="1"/>
  <c r="M912" i="1" s="1"/>
  <c r="K913" i="1"/>
  <c r="M913" i="1" s="1"/>
  <c r="K914" i="1"/>
  <c r="M914" i="1" s="1"/>
  <c r="K915" i="1"/>
  <c r="M915" i="1" s="1"/>
  <c r="K916" i="1"/>
  <c r="M916" i="1" s="1"/>
  <c r="K917" i="1"/>
  <c r="M917" i="1" s="1"/>
  <c r="K918" i="1"/>
  <c r="M918" i="1" s="1"/>
  <c r="K919" i="1"/>
  <c r="M919" i="1" s="1"/>
  <c r="K920" i="1"/>
  <c r="M920" i="1" s="1"/>
  <c r="K921" i="1"/>
  <c r="M921" i="1" s="1"/>
  <c r="K922" i="1"/>
  <c r="M922" i="1" s="1"/>
  <c r="K923" i="1"/>
  <c r="M923" i="1" s="1"/>
  <c r="K924" i="1"/>
  <c r="M924" i="1" s="1"/>
  <c r="K925" i="1"/>
  <c r="M925" i="1" s="1"/>
  <c r="K926" i="1"/>
  <c r="M926" i="1" s="1"/>
  <c r="K927" i="1"/>
  <c r="M927" i="1" s="1"/>
  <c r="K928" i="1"/>
  <c r="M928" i="1" s="1"/>
  <c r="K929" i="1"/>
  <c r="M929" i="1" s="1"/>
  <c r="K930" i="1"/>
  <c r="M930" i="1" s="1"/>
  <c r="K931" i="1"/>
  <c r="M931" i="1" s="1"/>
  <c r="K932" i="1"/>
  <c r="M932" i="1" s="1"/>
  <c r="K933" i="1"/>
  <c r="M933" i="1" s="1"/>
  <c r="K934" i="1"/>
  <c r="M934" i="1" s="1"/>
  <c r="K935" i="1"/>
  <c r="M935" i="1" s="1"/>
  <c r="K936" i="1"/>
  <c r="M936" i="1" s="1"/>
  <c r="K937" i="1"/>
  <c r="M937" i="1" s="1"/>
  <c r="K938" i="1"/>
  <c r="M938" i="1" s="1"/>
  <c r="K939" i="1"/>
  <c r="M939" i="1" s="1"/>
  <c r="K940" i="1"/>
  <c r="M940" i="1" s="1"/>
  <c r="K941" i="1"/>
  <c r="M941" i="1" s="1"/>
  <c r="K942" i="1"/>
  <c r="M942" i="1" s="1"/>
  <c r="K943" i="1"/>
  <c r="M943" i="1" s="1"/>
  <c r="K944" i="1"/>
  <c r="M944" i="1" s="1"/>
  <c r="K945" i="1"/>
  <c r="M945" i="1" s="1"/>
  <c r="K946" i="1"/>
  <c r="M946" i="1" s="1"/>
  <c r="K947" i="1"/>
  <c r="M947" i="1" s="1"/>
  <c r="K948" i="1"/>
  <c r="M948" i="1" s="1"/>
  <c r="K949" i="1"/>
  <c r="M949" i="1" s="1"/>
  <c r="K950" i="1"/>
  <c r="M950" i="1" s="1"/>
  <c r="K951" i="1"/>
  <c r="M951" i="1" s="1"/>
  <c r="K952" i="1"/>
  <c r="M952" i="1" s="1"/>
  <c r="K953" i="1"/>
  <c r="M953" i="1" s="1"/>
  <c r="K954" i="1"/>
  <c r="M954" i="1" s="1"/>
  <c r="K955" i="1"/>
  <c r="M955" i="1" s="1"/>
  <c r="K956" i="1"/>
  <c r="M956" i="1" s="1"/>
  <c r="K957" i="1"/>
  <c r="M957" i="1" s="1"/>
  <c r="K958" i="1"/>
  <c r="M958" i="1" s="1"/>
  <c r="K959" i="1"/>
  <c r="M959" i="1" s="1"/>
  <c r="K960" i="1"/>
  <c r="M960" i="1" s="1"/>
  <c r="K961" i="1"/>
  <c r="M961" i="1" s="1"/>
  <c r="K962" i="1"/>
  <c r="M962" i="1" s="1"/>
  <c r="K963" i="1"/>
  <c r="M963" i="1" s="1"/>
  <c r="K964" i="1"/>
  <c r="M964" i="1" s="1"/>
  <c r="K965" i="1"/>
  <c r="M965" i="1" s="1"/>
  <c r="K966" i="1"/>
  <c r="M966" i="1" s="1"/>
  <c r="K967" i="1"/>
  <c r="M967" i="1" s="1"/>
  <c r="K968" i="1"/>
  <c r="M968" i="1" s="1"/>
  <c r="K969" i="1"/>
  <c r="M969" i="1" s="1"/>
  <c r="K970" i="1"/>
  <c r="M970" i="1" s="1"/>
  <c r="K971" i="1"/>
  <c r="M971" i="1" s="1"/>
  <c r="K972" i="1"/>
  <c r="M972" i="1" s="1"/>
  <c r="K973" i="1"/>
  <c r="M973" i="1" s="1"/>
  <c r="K974" i="1"/>
  <c r="M974" i="1" s="1"/>
  <c r="K975" i="1"/>
  <c r="M975" i="1" s="1"/>
  <c r="K976" i="1"/>
  <c r="M976" i="1" s="1"/>
  <c r="K977" i="1"/>
  <c r="M977" i="1" s="1"/>
  <c r="K978" i="1"/>
  <c r="M978" i="1" s="1"/>
  <c r="K979" i="1"/>
  <c r="M979" i="1" s="1"/>
  <c r="K980" i="1"/>
  <c r="M980" i="1" s="1"/>
  <c r="K981" i="1"/>
  <c r="M981" i="1" s="1"/>
  <c r="K982" i="1"/>
  <c r="M982" i="1" s="1"/>
  <c r="K983" i="1"/>
  <c r="M983" i="1" s="1"/>
  <c r="K984" i="1"/>
  <c r="M984" i="1" s="1"/>
  <c r="K985" i="1"/>
  <c r="M985" i="1" s="1"/>
  <c r="K986" i="1"/>
  <c r="M986" i="1" s="1"/>
  <c r="K987" i="1"/>
  <c r="M987" i="1" s="1"/>
  <c r="K988" i="1"/>
  <c r="M988" i="1" s="1"/>
  <c r="K989" i="1"/>
  <c r="M989" i="1" s="1"/>
  <c r="K990" i="1"/>
  <c r="M990" i="1" s="1"/>
  <c r="K991" i="1"/>
  <c r="M991" i="1" s="1"/>
  <c r="K992" i="1"/>
  <c r="M992" i="1" s="1"/>
  <c r="K993" i="1"/>
  <c r="M993" i="1" s="1"/>
  <c r="K994" i="1"/>
  <c r="M994" i="1" s="1"/>
  <c r="K995" i="1"/>
  <c r="M995" i="1" s="1"/>
  <c r="K996" i="1"/>
  <c r="M996" i="1" s="1"/>
  <c r="K997" i="1"/>
  <c r="M997" i="1" s="1"/>
  <c r="K998" i="1"/>
  <c r="M998" i="1" s="1"/>
  <c r="K999" i="1"/>
  <c r="M999" i="1" s="1"/>
  <c r="K1000" i="1"/>
  <c r="M1000" i="1" s="1"/>
  <c r="K1001" i="1"/>
  <c r="M1001" i="1" s="1"/>
  <c r="K2" i="1"/>
  <c r="M2" i="1" s="1"/>
  <c r="G29" i="2"/>
  <c r="G30" i="2"/>
  <c r="G31" i="2"/>
  <c r="G32" i="2"/>
  <c r="G33" i="2"/>
  <c r="G28" i="2"/>
  <c r="G26" i="8"/>
  <c r="G27" i="8"/>
  <c r="G28" i="8"/>
  <c r="G29" i="8"/>
  <c r="G30" i="8"/>
  <c r="G25" i="8"/>
  <c r="L29" i="2"/>
  <c r="L33" i="2"/>
  <c r="L30" i="2"/>
  <c r="L32" i="2"/>
  <c r="L31" i="2"/>
  <c r="L28" i="2"/>
  <c r="K30" i="8"/>
  <c r="H30" i="8"/>
  <c r="J31" i="2"/>
  <c r="K31" i="2"/>
  <c r="L30" i="8"/>
  <c r="L29" i="8"/>
  <c r="K26" i="8"/>
  <c r="K25" i="8"/>
  <c r="J30" i="8"/>
  <c r="I30" i="8"/>
  <c r="I25" i="8"/>
  <c r="H26" i="8"/>
  <c r="J30" i="2"/>
  <c r="H28" i="2"/>
  <c r="J28" i="2"/>
  <c r="L25" i="8"/>
  <c r="K28" i="8"/>
  <c r="I30" i="2"/>
  <c r="K28" i="2"/>
  <c r="K32" i="2"/>
  <c r="L26" i="8"/>
  <c r="K29" i="8"/>
  <c r="J26" i="8"/>
  <c r="J28" i="8"/>
  <c r="I27" i="8"/>
  <c r="H28" i="8"/>
  <c r="H27" i="8"/>
  <c r="H32" i="2"/>
  <c r="H31" i="2"/>
  <c r="I28" i="2"/>
  <c r="H30" i="2"/>
  <c r="K30" i="2"/>
  <c r="J27" i="8"/>
  <c r="I29" i="8"/>
  <c r="H29" i="2"/>
  <c r="K29" i="2"/>
  <c r="K33" i="2"/>
  <c r="L27" i="8"/>
  <c r="H25" i="8"/>
  <c r="K27" i="8"/>
  <c r="J29" i="8"/>
  <c r="J25" i="8"/>
  <c r="I28" i="8"/>
  <c r="H29" i="8"/>
  <c r="I32" i="2"/>
  <c r="I31" i="2"/>
  <c r="I26" i="8"/>
  <c r="J32" i="2"/>
  <c r="I29" i="2"/>
  <c r="L28" i="8"/>
  <c r="H33" i="2"/>
  <c r="K35" i="2" l="1"/>
  <c r="N1000" i="1"/>
  <c r="O1000" i="1" s="1"/>
  <c r="N992" i="1"/>
  <c r="O992" i="1" s="1"/>
  <c r="N988" i="1"/>
  <c r="O988" i="1" s="1"/>
  <c r="N984" i="1"/>
  <c r="O984" i="1" s="1"/>
  <c r="N980" i="1"/>
  <c r="O980" i="1" s="1"/>
  <c r="N976" i="1"/>
  <c r="O976" i="1" s="1"/>
  <c r="N972" i="1"/>
  <c r="O972" i="1" s="1"/>
  <c r="N968" i="1"/>
  <c r="O968" i="1" s="1"/>
  <c r="N964" i="1"/>
  <c r="O964" i="1" s="1"/>
  <c r="N960" i="1"/>
  <c r="O960" i="1" s="1"/>
  <c r="N956" i="1"/>
  <c r="O956" i="1" s="1"/>
  <c r="N952" i="1"/>
  <c r="O952" i="1" s="1"/>
  <c r="N948" i="1"/>
  <c r="O948" i="1" s="1"/>
  <c r="N944" i="1"/>
  <c r="O944" i="1" s="1"/>
  <c r="N940" i="1"/>
  <c r="O940" i="1" s="1"/>
  <c r="N936" i="1"/>
  <c r="O936" i="1" s="1"/>
  <c r="N932" i="1"/>
  <c r="O932" i="1" s="1"/>
  <c r="N928" i="1"/>
  <c r="O928" i="1" s="1"/>
  <c r="N924" i="1"/>
  <c r="O924" i="1" s="1"/>
  <c r="N920" i="1"/>
  <c r="O920" i="1" s="1"/>
  <c r="N916" i="1"/>
  <c r="O916" i="1" s="1"/>
  <c r="N912" i="1"/>
  <c r="O912" i="1" s="1"/>
  <c r="N908" i="1"/>
  <c r="O908" i="1" s="1"/>
  <c r="N904" i="1"/>
  <c r="O904" i="1" s="1"/>
  <c r="N900" i="1"/>
  <c r="O900" i="1" s="1"/>
  <c r="N896" i="1"/>
  <c r="O896" i="1" s="1"/>
  <c r="N892" i="1"/>
  <c r="O892" i="1" s="1"/>
  <c r="N888" i="1"/>
  <c r="O888" i="1" s="1"/>
  <c r="N884" i="1"/>
  <c r="O884" i="1" s="1"/>
  <c r="N880" i="1"/>
  <c r="O880" i="1" s="1"/>
  <c r="N876" i="1"/>
  <c r="O876" i="1" s="1"/>
  <c r="N872" i="1"/>
  <c r="O872" i="1" s="1"/>
  <c r="N868" i="1"/>
  <c r="O868" i="1" s="1"/>
  <c r="N864" i="1"/>
  <c r="O864" i="1" s="1"/>
  <c r="N860" i="1"/>
  <c r="O860" i="1" s="1"/>
  <c r="N856" i="1"/>
  <c r="O856" i="1" s="1"/>
  <c r="N852" i="1"/>
  <c r="O852" i="1" s="1"/>
  <c r="N848" i="1"/>
  <c r="O848" i="1" s="1"/>
  <c r="N840" i="1"/>
  <c r="O840" i="1" s="1"/>
  <c r="N828" i="1"/>
  <c r="O828" i="1" s="1"/>
  <c r="N820" i="1"/>
  <c r="O820" i="1" s="1"/>
  <c r="N816" i="1"/>
  <c r="O816" i="1" s="1"/>
  <c r="N804" i="1"/>
  <c r="O804" i="1" s="1"/>
  <c r="N800" i="1"/>
  <c r="O800" i="1" s="1"/>
  <c r="N788" i="1"/>
  <c r="O788" i="1" s="1"/>
  <c r="N784" i="1"/>
  <c r="O784" i="1" s="1"/>
  <c r="N776" i="1"/>
  <c r="O776" i="1" s="1"/>
  <c r="N764" i="1"/>
  <c r="O764" i="1" s="1"/>
  <c r="N760" i="1"/>
  <c r="O760" i="1" s="1"/>
  <c r="N995" i="1"/>
  <c r="O995" i="1" s="1"/>
  <c r="N987" i="1"/>
  <c r="O987" i="1" s="1"/>
  <c r="N979" i="1"/>
  <c r="O979" i="1" s="1"/>
  <c r="N975" i="1"/>
  <c r="O975" i="1" s="1"/>
  <c r="N967" i="1"/>
  <c r="O967" i="1" s="1"/>
  <c r="N959" i="1"/>
  <c r="O959" i="1" s="1"/>
  <c r="N951" i="1"/>
  <c r="O951" i="1" s="1"/>
  <c r="N943" i="1"/>
  <c r="O943" i="1" s="1"/>
  <c r="N935" i="1"/>
  <c r="O935" i="1" s="1"/>
  <c r="N927" i="1"/>
  <c r="O927" i="1" s="1"/>
  <c r="N919" i="1"/>
  <c r="O919" i="1" s="1"/>
  <c r="N911" i="1"/>
  <c r="O911" i="1" s="1"/>
  <c r="N903" i="1"/>
  <c r="O903" i="1" s="1"/>
  <c r="N895" i="1"/>
  <c r="O895" i="1" s="1"/>
  <c r="N887" i="1"/>
  <c r="O887" i="1" s="1"/>
  <c r="N879" i="1"/>
  <c r="O879" i="1" s="1"/>
  <c r="N871" i="1"/>
  <c r="O871" i="1" s="1"/>
  <c r="N863" i="1"/>
  <c r="O863" i="1" s="1"/>
  <c r="N855" i="1"/>
  <c r="O855" i="1" s="1"/>
  <c r="N847" i="1"/>
  <c r="O847" i="1" s="1"/>
  <c r="N839" i="1"/>
  <c r="O839" i="1" s="1"/>
  <c r="N831" i="1"/>
  <c r="O831" i="1" s="1"/>
  <c r="N823" i="1"/>
  <c r="O823" i="1" s="1"/>
  <c r="N815" i="1"/>
  <c r="O815" i="1" s="1"/>
  <c r="N807" i="1"/>
  <c r="O807" i="1" s="1"/>
  <c r="N799" i="1"/>
  <c r="O799" i="1" s="1"/>
  <c r="N791" i="1"/>
  <c r="O791" i="1" s="1"/>
  <c r="N783" i="1"/>
  <c r="O783" i="1" s="1"/>
  <c r="N779" i="1"/>
  <c r="O779" i="1" s="1"/>
  <c r="N771" i="1"/>
  <c r="O771" i="1" s="1"/>
  <c r="N767" i="1"/>
  <c r="O767" i="1" s="1"/>
  <c r="N763" i="1"/>
  <c r="O763" i="1" s="1"/>
  <c r="N759" i="1"/>
  <c r="O759" i="1" s="1"/>
  <c r="N755" i="1"/>
  <c r="O755" i="1" s="1"/>
  <c r="N751" i="1"/>
  <c r="O751" i="1" s="1"/>
  <c r="N2" i="1"/>
  <c r="O2" i="1" s="1"/>
  <c r="N998" i="1"/>
  <c r="O998" i="1" s="1"/>
  <c r="N994" i="1"/>
  <c r="O994" i="1" s="1"/>
  <c r="N990" i="1"/>
  <c r="O990" i="1" s="1"/>
  <c r="N986" i="1"/>
  <c r="O986" i="1" s="1"/>
  <c r="N982" i="1"/>
  <c r="O982" i="1" s="1"/>
  <c r="N978" i="1"/>
  <c r="O978" i="1" s="1"/>
  <c r="N974" i="1"/>
  <c r="O974" i="1" s="1"/>
  <c r="N970" i="1"/>
  <c r="O970" i="1" s="1"/>
  <c r="N966" i="1"/>
  <c r="O966" i="1" s="1"/>
  <c r="N962" i="1"/>
  <c r="O962" i="1" s="1"/>
  <c r="N958" i="1"/>
  <c r="O958" i="1" s="1"/>
  <c r="N954" i="1"/>
  <c r="O954" i="1" s="1"/>
  <c r="N950" i="1"/>
  <c r="O950" i="1" s="1"/>
  <c r="N946" i="1"/>
  <c r="O946" i="1" s="1"/>
  <c r="N942" i="1"/>
  <c r="O942" i="1" s="1"/>
  <c r="N938" i="1"/>
  <c r="O938" i="1" s="1"/>
  <c r="N934" i="1"/>
  <c r="O934" i="1" s="1"/>
  <c r="N930" i="1"/>
  <c r="O930" i="1" s="1"/>
  <c r="N926" i="1"/>
  <c r="O926" i="1" s="1"/>
  <c r="N922" i="1"/>
  <c r="O922" i="1" s="1"/>
  <c r="N918" i="1"/>
  <c r="O918" i="1" s="1"/>
  <c r="N914" i="1"/>
  <c r="O914" i="1" s="1"/>
  <c r="N910" i="1"/>
  <c r="O910" i="1" s="1"/>
  <c r="N906" i="1"/>
  <c r="O906" i="1" s="1"/>
  <c r="N902" i="1"/>
  <c r="O902" i="1" s="1"/>
  <c r="N898" i="1"/>
  <c r="O898" i="1" s="1"/>
  <c r="N890" i="1"/>
  <c r="O890" i="1" s="1"/>
  <c r="N882" i="1"/>
  <c r="O882" i="1" s="1"/>
  <c r="N874" i="1"/>
  <c r="O874" i="1" s="1"/>
  <c r="N866" i="1"/>
  <c r="O866" i="1" s="1"/>
  <c r="N854" i="1"/>
  <c r="O854" i="1" s="1"/>
  <c r="N746" i="1"/>
  <c r="O746" i="1" s="1"/>
  <c r="N742" i="1"/>
  <c r="O742" i="1" s="1"/>
  <c r="N738" i="1"/>
  <c r="O738" i="1" s="1"/>
  <c r="N734" i="1"/>
  <c r="O734" i="1" s="1"/>
  <c r="N730" i="1"/>
  <c r="O730" i="1" s="1"/>
  <c r="N726" i="1"/>
  <c r="O726" i="1" s="1"/>
  <c r="N722" i="1"/>
  <c r="O722" i="1" s="1"/>
  <c r="N718" i="1"/>
  <c r="O718" i="1" s="1"/>
  <c r="N714" i="1"/>
  <c r="O714" i="1" s="1"/>
  <c r="N710" i="1"/>
  <c r="O710" i="1" s="1"/>
  <c r="N706" i="1"/>
  <c r="O706" i="1" s="1"/>
  <c r="N702" i="1"/>
  <c r="O702" i="1" s="1"/>
  <c r="N698" i="1"/>
  <c r="O698" i="1" s="1"/>
  <c r="N694" i="1"/>
  <c r="O694" i="1" s="1"/>
  <c r="N690" i="1"/>
  <c r="O690" i="1" s="1"/>
  <c r="N686" i="1"/>
  <c r="O686" i="1" s="1"/>
  <c r="N682" i="1"/>
  <c r="O682" i="1" s="1"/>
  <c r="N678" i="1"/>
  <c r="O678" i="1" s="1"/>
  <c r="N674" i="1"/>
  <c r="O674" i="1" s="1"/>
  <c r="N670" i="1"/>
  <c r="O670" i="1" s="1"/>
  <c r="N666" i="1"/>
  <c r="O666" i="1" s="1"/>
  <c r="N662" i="1"/>
  <c r="O662" i="1" s="1"/>
  <c r="N658" i="1"/>
  <c r="O658" i="1" s="1"/>
  <c r="N654" i="1"/>
  <c r="O654" i="1" s="1"/>
  <c r="N650" i="1"/>
  <c r="O650" i="1" s="1"/>
  <c r="N646" i="1"/>
  <c r="O646" i="1" s="1"/>
  <c r="N642" i="1"/>
  <c r="O642" i="1" s="1"/>
  <c r="N638" i="1"/>
  <c r="O638" i="1" s="1"/>
  <c r="N634" i="1"/>
  <c r="O634" i="1" s="1"/>
  <c r="N630" i="1"/>
  <c r="O630" i="1" s="1"/>
  <c r="N626" i="1"/>
  <c r="O626" i="1" s="1"/>
  <c r="N622" i="1"/>
  <c r="O622" i="1" s="1"/>
  <c r="N618" i="1"/>
  <c r="O618" i="1" s="1"/>
  <c r="N614" i="1"/>
  <c r="O614" i="1" s="1"/>
  <c r="N610" i="1"/>
  <c r="O610" i="1" s="1"/>
  <c r="N606" i="1"/>
  <c r="O606" i="1" s="1"/>
  <c r="N602" i="1"/>
  <c r="O602" i="1" s="1"/>
  <c r="N598" i="1"/>
  <c r="O598" i="1" s="1"/>
  <c r="N594" i="1"/>
  <c r="O594" i="1" s="1"/>
  <c r="N590" i="1"/>
  <c r="O590" i="1" s="1"/>
  <c r="N586" i="1"/>
  <c r="O586" i="1" s="1"/>
  <c r="N582" i="1"/>
  <c r="O582" i="1" s="1"/>
  <c r="N578" i="1"/>
  <c r="O578" i="1" s="1"/>
  <c r="N574" i="1"/>
  <c r="O574" i="1" s="1"/>
  <c r="N570" i="1"/>
  <c r="O570" i="1" s="1"/>
  <c r="N566" i="1"/>
  <c r="O566" i="1" s="1"/>
  <c r="N562" i="1"/>
  <c r="O562" i="1" s="1"/>
  <c r="N558" i="1"/>
  <c r="O558" i="1" s="1"/>
  <c r="N554" i="1"/>
  <c r="O554" i="1" s="1"/>
  <c r="N550" i="1"/>
  <c r="O550" i="1" s="1"/>
  <c r="N546" i="1"/>
  <c r="O546" i="1" s="1"/>
  <c r="N542" i="1"/>
  <c r="O542" i="1" s="1"/>
  <c r="N538" i="1"/>
  <c r="O538" i="1" s="1"/>
  <c r="N534" i="1"/>
  <c r="O534" i="1" s="1"/>
  <c r="N530" i="1"/>
  <c r="O530" i="1" s="1"/>
  <c r="N526" i="1"/>
  <c r="O526" i="1" s="1"/>
  <c r="N522" i="1"/>
  <c r="O522" i="1" s="1"/>
  <c r="N518" i="1"/>
  <c r="O518" i="1" s="1"/>
  <c r="N514" i="1"/>
  <c r="O514" i="1" s="1"/>
  <c r="N510" i="1"/>
  <c r="O510" i="1" s="1"/>
  <c r="N506" i="1"/>
  <c r="O506" i="1" s="1"/>
  <c r="N502" i="1"/>
  <c r="O502" i="1" s="1"/>
  <c r="N498" i="1"/>
  <c r="O498" i="1" s="1"/>
  <c r="N494" i="1"/>
  <c r="O494" i="1" s="1"/>
  <c r="N490" i="1"/>
  <c r="O490" i="1" s="1"/>
  <c r="N486" i="1"/>
  <c r="O486" i="1" s="1"/>
  <c r="N482" i="1"/>
  <c r="O482" i="1" s="1"/>
  <c r="N478" i="1"/>
  <c r="O478" i="1" s="1"/>
  <c r="N474" i="1"/>
  <c r="O474" i="1" s="1"/>
  <c r="N470" i="1"/>
  <c r="O470" i="1" s="1"/>
  <c r="N466" i="1"/>
  <c r="O466" i="1" s="1"/>
  <c r="N462" i="1"/>
  <c r="O462" i="1" s="1"/>
  <c r="N458" i="1"/>
  <c r="O458" i="1" s="1"/>
  <c r="N454" i="1"/>
  <c r="O454" i="1" s="1"/>
  <c r="N450" i="1"/>
  <c r="O450" i="1" s="1"/>
  <c r="N446" i="1"/>
  <c r="O446" i="1" s="1"/>
  <c r="N442" i="1"/>
  <c r="O442" i="1" s="1"/>
  <c r="N438" i="1"/>
  <c r="O438" i="1" s="1"/>
  <c r="N434" i="1"/>
  <c r="O434" i="1" s="1"/>
  <c r="N430" i="1"/>
  <c r="O430" i="1" s="1"/>
  <c r="N426" i="1"/>
  <c r="O426" i="1" s="1"/>
  <c r="N422" i="1"/>
  <c r="O422" i="1" s="1"/>
  <c r="N418" i="1"/>
  <c r="O418" i="1" s="1"/>
  <c r="N414" i="1"/>
  <c r="O414" i="1" s="1"/>
  <c r="N410" i="1"/>
  <c r="O410" i="1" s="1"/>
  <c r="N406" i="1"/>
  <c r="O406" i="1" s="1"/>
  <c r="N402" i="1"/>
  <c r="O402" i="1" s="1"/>
  <c r="N398" i="1"/>
  <c r="O398" i="1" s="1"/>
  <c r="N394" i="1"/>
  <c r="O394" i="1" s="1"/>
  <c r="N390" i="1"/>
  <c r="O390" i="1" s="1"/>
  <c r="N386" i="1"/>
  <c r="O386" i="1" s="1"/>
  <c r="N382" i="1"/>
  <c r="O382" i="1" s="1"/>
  <c r="N378" i="1"/>
  <c r="O378" i="1" s="1"/>
  <c r="N374" i="1"/>
  <c r="O374" i="1" s="1"/>
  <c r="N370" i="1"/>
  <c r="O370" i="1" s="1"/>
  <c r="N366" i="1"/>
  <c r="O366" i="1" s="1"/>
  <c r="N362" i="1"/>
  <c r="O362" i="1" s="1"/>
  <c r="N358" i="1"/>
  <c r="O358" i="1" s="1"/>
  <c r="N354" i="1"/>
  <c r="O354" i="1" s="1"/>
  <c r="N350" i="1"/>
  <c r="O350" i="1" s="1"/>
  <c r="N346" i="1"/>
  <c r="O346" i="1" s="1"/>
  <c r="N342" i="1"/>
  <c r="O342" i="1" s="1"/>
  <c r="N338" i="1"/>
  <c r="O338" i="1" s="1"/>
  <c r="N334" i="1"/>
  <c r="O334" i="1" s="1"/>
  <c r="N330" i="1"/>
  <c r="O330" i="1" s="1"/>
  <c r="N326" i="1"/>
  <c r="O326" i="1" s="1"/>
  <c r="N322" i="1"/>
  <c r="O322" i="1" s="1"/>
  <c r="N318" i="1"/>
  <c r="O318" i="1" s="1"/>
  <c r="N314" i="1"/>
  <c r="O314" i="1" s="1"/>
  <c r="N310" i="1"/>
  <c r="O310" i="1" s="1"/>
  <c r="N306" i="1"/>
  <c r="O306" i="1" s="1"/>
  <c r="N302" i="1"/>
  <c r="O302" i="1" s="1"/>
  <c r="N298" i="1"/>
  <c r="O298" i="1" s="1"/>
  <c r="N294" i="1"/>
  <c r="O294" i="1" s="1"/>
  <c r="N290" i="1"/>
  <c r="O290" i="1" s="1"/>
  <c r="N286" i="1"/>
  <c r="O286" i="1" s="1"/>
  <c r="N282" i="1"/>
  <c r="O282" i="1" s="1"/>
  <c r="N278" i="1"/>
  <c r="O278" i="1" s="1"/>
  <c r="N274" i="1"/>
  <c r="O274" i="1" s="1"/>
  <c r="N270" i="1"/>
  <c r="O270" i="1" s="1"/>
  <c r="N266" i="1"/>
  <c r="O266" i="1" s="1"/>
  <c r="N262" i="1"/>
  <c r="O262" i="1" s="1"/>
  <c r="N258" i="1"/>
  <c r="O258" i="1" s="1"/>
  <c r="N254" i="1"/>
  <c r="O254" i="1" s="1"/>
  <c r="N250" i="1"/>
  <c r="O250" i="1" s="1"/>
  <c r="N246" i="1"/>
  <c r="O246" i="1" s="1"/>
  <c r="N242" i="1"/>
  <c r="O242" i="1" s="1"/>
  <c r="N238" i="1"/>
  <c r="O238" i="1" s="1"/>
  <c r="N234" i="1"/>
  <c r="O234" i="1" s="1"/>
  <c r="N230" i="1"/>
  <c r="O230" i="1" s="1"/>
  <c r="N226" i="1"/>
  <c r="O226" i="1" s="1"/>
  <c r="N222" i="1"/>
  <c r="O222" i="1" s="1"/>
  <c r="N218" i="1"/>
  <c r="O218" i="1" s="1"/>
  <c r="N214" i="1"/>
  <c r="O214" i="1" s="1"/>
  <c r="N210" i="1"/>
  <c r="O210" i="1" s="1"/>
  <c r="N206" i="1"/>
  <c r="O206" i="1" s="1"/>
  <c r="N202" i="1"/>
  <c r="O202" i="1" s="1"/>
  <c r="N198" i="1"/>
  <c r="O198" i="1" s="1"/>
  <c r="N194" i="1"/>
  <c r="O194" i="1" s="1"/>
  <c r="N190" i="1"/>
  <c r="O190" i="1" s="1"/>
  <c r="N186" i="1"/>
  <c r="O186" i="1" s="1"/>
  <c r="N182" i="1"/>
  <c r="O182" i="1" s="1"/>
  <c r="N178" i="1"/>
  <c r="O178" i="1" s="1"/>
  <c r="N174" i="1"/>
  <c r="O174" i="1" s="1"/>
  <c r="N170" i="1"/>
  <c r="O170" i="1" s="1"/>
  <c r="N166" i="1"/>
  <c r="O166" i="1" s="1"/>
  <c r="N162" i="1"/>
  <c r="O162" i="1" s="1"/>
  <c r="N158" i="1"/>
  <c r="O158" i="1" s="1"/>
  <c r="N154" i="1"/>
  <c r="O154" i="1" s="1"/>
  <c r="N150" i="1"/>
  <c r="O150" i="1" s="1"/>
  <c r="N146" i="1"/>
  <c r="O146" i="1" s="1"/>
  <c r="N142" i="1"/>
  <c r="O142" i="1" s="1"/>
  <c r="N138" i="1"/>
  <c r="O138" i="1" s="1"/>
  <c r="N134" i="1"/>
  <c r="O134" i="1" s="1"/>
  <c r="N130" i="1"/>
  <c r="O130" i="1" s="1"/>
  <c r="N126" i="1"/>
  <c r="O126" i="1" s="1"/>
  <c r="N122" i="1"/>
  <c r="O122" i="1" s="1"/>
  <c r="N118" i="1"/>
  <c r="O118" i="1" s="1"/>
  <c r="N114" i="1"/>
  <c r="O114" i="1" s="1"/>
  <c r="N110" i="1"/>
  <c r="O110" i="1" s="1"/>
  <c r="N106" i="1"/>
  <c r="O106" i="1" s="1"/>
  <c r="N102" i="1"/>
  <c r="O102" i="1" s="1"/>
  <c r="N98" i="1"/>
  <c r="O98" i="1" s="1"/>
  <c r="N94" i="1"/>
  <c r="O94" i="1" s="1"/>
  <c r="N90" i="1"/>
  <c r="O90" i="1" s="1"/>
  <c r="N86" i="1"/>
  <c r="O86" i="1" s="1"/>
  <c r="N82" i="1"/>
  <c r="O82" i="1" s="1"/>
  <c r="N78" i="1"/>
  <c r="O78" i="1" s="1"/>
  <c r="N74" i="1"/>
  <c r="O74" i="1" s="1"/>
  <c r="N70" i="1"/>
  <c r="O70" i="1" s="1"/>
  <c r="N66" i="1"/>
  <c r="O66" i="1" s="1"/>
  <c r="N62" i="1"/>
  <c r="O62" i="1" s="1"/>
  <c r="N58" i="1"/>
  <c r="O58" i="1" s="1"/>
  <c r="N54" i="1"/>
  <c r="O54" i="1" s="1"/>
  <c r="N50" i="1"/>
  <c r="O50" i="1" s="1"/>
  <c r="N46" i="1"/>
  <c r="O46" i="1" s="1"/>
  <c r="N42" i="1"/>
  <c r="O42" i="1" s="1"/>
  <c r="N38" i="1"/>
  <c r="O38" i="1" s="1"/>
  <c r="N34" i="1"/>
  <c r="O34" i="1" s="1"/>
  <c r="N30" i="1"/>
  <c r="O30" i="1" s="1"/>
  <c r="N26" i="1"/>
  <c r="O26" i="1" s="1"/>
  <c r="N22" i="1"/>
  <c r="O22" i="1" s="1"/>
  <c r="N18" i="1"/>
  <c r="O18" i="1" s="1"/>
  <c r="N14" i="1"/>
  <c r="O14" i="1" s="1"/>
  <c r="N10" i="1"/>
  <c r="O10" i="1" s="1"/>
  <c r="N6" i="1"/>
  <c r="O6" i="1" s="1"/>
  <c r="N996" i="1"/>
  <c r="O996" i="1" s="1"/>
  <c r="N844" i="1"/>
  <c r="O844" i="1" s="1"/>
  <c r="N836" i="1"/>
  <c r="O836" i="1" s="1"/>
  <c r="N832" i="1"/>
  <c r="O832" i="1" s="1"/>
  <c r="N824" i="1"/>
  <c r="O824" i="1" s="1"/>
  <c r="N812" i="1"/>
  <c r="O812" i="1" s="1"/>
  <c r="N808" i="1"/>
  <c r="O808" i="1" s="1"/>
  <c r="N796" i="1"/>
  <c r="O796" i="1" s="1"/>
  <c r="N792" i="1"/>
  <c r="O792" i="1" s="1"/>
  <c r="N780" i="1"/>
  <c r="O780" i="1" s="1"/>
  <c r="N772" i="1"/>
  <c r="O772" i="1" s="1"/>
  <c r="N768" i="1"/>
  <c r="O768" i="1" s="1"/>
  <c r="N756" i="1"/>
  <c r="O756" i="1" s="1"/>
  <c r="N999" i="1"/>
  <c r="O999" i="1" s="1"/>
  <c r="N991" i="1"/>
  <c r="O991" i="1" s="1"/>
  <c r="N983" i="1"/>
  <c r="O983" i="1" s="1"/>
  <c r="N971" i="1"/>
  <c r="O971" i="1" s="1"/>
  <c r="N963" i="1"/>
  <c r="O963" i="1" s="1"/>
  <c r="N955" i="1"/>
  <c r="O955" i="1" s="1"/>
  <c r="N947" i="1"/>
  <c r="O947" i="1" s="1"/>
  <c r="N939" i="1"/>
  <c r="O939" i="1" s="1"/>
  <c r="N931" i="1"/>
  <c r="O931" i="1" s="1"/>
  <c r="N923" i="1"/>
  <c r="O923" i="1" s="1"/>
  <c r="N915" i="1"/>
  <c r="O915" i="1" s="1"/>
  <c r="N907" i="1"/>
  <c r="O907" i="1" s="1"/>
  <c r="N899" i="1"/>
  <c r="O899" i="1" s="1"/>
  <c r="N891" i="1"/>
  <c r="O891" i="1" s="1"/>
  <c r="N883" i="1"/>
  <c r="O883" i="1" s="1"/>
  <c r="N875" i="1"/>
  <c r="O875" i="1" s="1"/>
  <c r="N867" i="1"/>
  <c r="O867" i="1" s="1"/>
  <c r="N859" i="1"/>
  <c r="O859" i="1" s="1"/>
  <c r="N851" i="1"/>
  <c r="O851" i="1" s="1"/>
  <c r="N843" i="1"/>
  <c r="O843" i="1" s="1"/>
  <c r="N835" i="1"/>
  <c r="O835" i="1" s="1"/>
  <c r="N827" i="1"/>
  <c r="O827" i="1" s="1"/>
  <c r="N819" i="1"/>
  <c r="O819" i="1" s="1"/>
  <c r="N811" i="1"/>
  <c r="O811" i="1" s="1"/>
  <c r="N803" i="1"/>
  <c r="O803" i="1" s="1"/>
  <c r="N795" i="1"/>
  <c r="O795" i="1" s="1"/>
  <c r="N787" i="1"/>
  <c r="O787" i="1" s="1"/>
  <c r="N775" i="1"/>
  <c r="O775" i="1" s="1"/>
  <c r="N894" i="1"/>
  <c r="O894" i="1" s="1"/>
  <c r="N886" i="1"/>
  <c r="O886" i="1" s="1"/>
  <c r="N878" i="1"/>
  <c r="O878" i="1" s="1"/>
  <c r="N870" i="1"/>
  <c r="O870" i="1" s="1"/>
  <c r="N862" i="1"/>
  <c r="O862" i="1" s="1"/>
  <c r="N858" i="1"/>
  <c r="O858" i="1" s="1"/>
  <c r="N850" i="1"/>
  <c r="O850" i="1" s="1"/>
  <c r="N846" i="1"/>
  <c r="O846" i="1" s="1"/>
  <c r="N842" i="1"/>
  <c r="O842" i="1" s="1"/>
  <c r="N838" i="1"/>
  <c r="O838" i="1" s="1"/>
  <c r="N834" i="1"/>
  <c r="O834" i="1" s="1"/>
  <c r="N830" i="1"/>
  <c r="O830" i="1" s="1"/>
  <c r="N826" i="1"/>
  <c r="O826" i="1" s="1"/>
  <c r="N822" i="1"/>
  <c r="O822" i="1" s="1"/>
  <c r="N818" i="1"/>
  <c r="O818" i="1" s="1"/>
  <c r="N814" i="1"/>
  <c r="O814" i="1" s="1"/>
  <c r="N810" i="1"/>
  <c r="O810" i="1" s="1"/>
  <c r="N806" i="1"/>
  <c r="O806" i="1" s="1"/>
  <c r="N802" i="1"/>
  <c r="O802" i="1" s="1"/>
  <c r="N798" i="1"/>
  <c r="O798" i="1" s="1"/>
  <c r="N794" i="1"/>
  <c r="O794" i="1" s="1"/>
  <c r="N790" i="1"/>
  <c r="O790" i="1" s="1"/>
  <c r="N786" i="1"/>
  <c r="O786" i="1" s="1"/>
  <c r="N782" i="1"/>
  <c r="O782" i="1" s="1"/>
  <c r="N778" i="1"/>
  <c r="O778" i="1" s="1"/>
  <c r="N774" i="1"/>
  <c r="O774" i="1" s="1"/>
  <c r="N770" i="1"/>
  <c r="O770" i="1" s="1"/>
  <c r="N766" i="1"/>
  <c r="O766" i="1" s="1"/>
  <c r="N762" i="1"/>
  <c r="O762" i="1" s="1"/>
  <c r="N758" i="1"/>
  <c r="O758" i="1" s="1"/>
  <c r="N754" i="1"/>
  <c r="O754" i="1" s="1"/>
  <c r="N750" i="1"/>
  <c r="O750" i="1" s="1"/>
  <c r="N1001" i="1"/>
  <c r="O1001" i="1" s="1"/>
  <c r="N997" i="1"/>
  <c r="O997" i="1" s="1"/>
  <c r="N993" i="1"/>
  <c r="O993" i="1" s="1"/>
  <c r="N989" i="1"/>
  <c r="O989" i="1" s="1"/>
  <c r="N985" i="1"/>
  <c r="O985" i="1" s="1"/>
  <c r="N981" i="1"/>
  <c r="O981" i="1" s="1"/>
  <c r="N977" i="1"/>
  <c r="O977" i="1" s="1"/>
  <c r="N973" i="1"/>
  <c r="O973" i="1" s="1"/>
  <c r="N969" i="1"/>
  <c r="O969" i="1" s="1"/>
  <c r="N965" i="1"/>
  <c r="O965" i="1" s="1"/>
  <c r="N961" i="1"/>
  <c r="O961" i="1" s="1"/>
  <c r="N957" i="1"/>
  <c r="O957" i="1" s="1"/>
  <c r="N953" i="1"/>
  <c r="O953" i="1" s="1"/>
  <c r="N949" i="1"/>
  <c r="O949" i="1" s="1"/>
  <c r="N945" i="1"/>
  <c r="O945" i="1" s="1"/>
  <c r="N941" i="1"/>
  <c r="O941" i="1" s="1"/>
  <c r="N937" i="1"/>
  <c r="O937" i="1" s="1"/>
  <c r="N933" i="1"/>
  <c r="O933" i="1" s="1"/>
  <c r="N929" i="1"/>
  <c r="O929" i="1" s="1"/>
  <c r="N925" i="1"/>
  <c r="O925" i="1" s="1"/>
  <c r="N921" i="1"/>
  <c r="O921" i="1" s="1"/>
  <c r="N917" i="1"/>
  <c r="O917" i="1" s="1"/>
  <c r="N913" i="1"/>
  <c r="O913" i="1" s="1"/>
  <c r="N909" i="1"/>
  <c r="O909" i="1" s="1"/>
  <c r="N905" i="1"/>
  <c r="O905" i="1" s="1"/>
  <c r="N901" i="1"/>
  <c r="O901" i="1" s="1"/>
  <c r="N897" i="1"/>
  <c r="O897" i="1" s="1"/>
  <c r="N893" i="1"/>
  <c r="O893" i="1" s="1"/>
  <c r="N889" i="1"/>
  <c r="O889" i="1" s="1"/>
  <c r="N885" i="1"/>
  <c r="O885" i="1" s="1"/>
  <c r="N881" i="1"/>
  <c r="O881" i="1" s="1"/>
  <c r="N877" i="1"/>
  <c r="O877" i="1" s="1"/>
  <c r="N873" i="1"/>
  <c r="O873" i="1" s="1"/>
  <c r="N869" i="1"/>
  <c r="O869" i="1" s="1"/>
  <c r="N865" i="1"/>
  <c r="O865" i="1" s="1"/>
  <c r="N861" i="1"/>
  <c r="O861" i="1" s="1"/>
  <c r="N857" i="1"/>
  <c r="O857" i="1" s="1"/>
  <c r="N853" i="1"/>
  <c r="O853" i="1" s="1"/>
  <c r="N849" i="1"/>
  <c r="O849" i="1" s="1"/>
  <c r="N845" i="1"/>
  <c r="O845" i="1" s="1"/>
  <c r="N841" i="1"/>
  <c r="O841" i="1" s="1"/>
  <c r="N837" i="1"/>
  <c r="O837" i="1" s="1"/>
  <c r="N833" i="1"/>
  <c r="O833" i="1" s="1"/>
  <c r="N829" i="1"/>
  <c r="O829" i="1" s="1"/>
  <c r="N825" i="1"/>
  <c r="O825" i="1" s="1"/>
  <c r="N821" i="1"/>
  <c r="O821" i="1" s="1"/>
  <c r="N817" i="1"/>
  <c r="O817" i="1" s="1"/>
  <c r="N813" i="1"/>
  <c r="O813" i="1" s="1"/>
  <c r="N809" i="1"/>
  <c r="O809" i="1" s="1"/>
  <c r="N805" i="1"/>
  <c r="O805" i="1" s="1"/>
  <c r="N801" i="1"/>
  <c r="O801" i="1" s="1"/>
  <c r="N797" i="1"/>
  <c r="O797" i="1" s="1"/>
  <c r="N793" i="1"/>
  <c r="O793" i="1" s="1"/>
  <c r="N789" i="1"/>
  <c r="O789" i="1" s="1"/>
  <c r="N785" i="1"/>
  <c r="O785" i="1" s="1"/>
  <c r="N781" i="1"/>
  <c r="O781" i="1" s="1"/>
  <c r="N777" i="1"/>
  <c r="O777" i="1" s="1"/>
  <c r="N773" i="1"/>
  <c r="O773" i="1" s="1"/>
  <c r="N769" i="1"/>
  <c r="O769" i="1" s="1"/>
  <c r="N765" i="1"/>
  <c r="O765" i="1" s="1"/>
  <c r="N761" i="1"/>
  <c r="O761" i="1" s="1"/>
  <c r="N757" i="1"/>
  <c r="O757" i="1" s="1"/>
  <c r="N753" i="1"/>
  <c r="O753" i="1" s="1"/>
  <c r="N749" i="1"/>
  <c r="O749" i="1" s="1"/>
  <c r="N745" i="1"/>
  <c r="O745" i="1" s="1"/>
  <c r="N741" i="1"/>
  <c r="O741" i="1" s="1"/>
  <c r="N737" i="1"/>
  <c r="O737" i="1" s="1"/>
  <c r="N733" i="1"/>
  <c r="O733" i="1" s="1"/>
  <c r="N729" i="1"/>
  <c r="O729" i="1" s="1"/>
  <c r="N725" i="1"/>
  <c r="O725" i="1" s="1"/>
  <c r="N721" i="1"/>
  <c r="O721" i="1" s="1"/>
  <c r="N717" i="1"/>
  <c r="O717" i="1" s="1"/>
  <c r="N713" i="1"/>
  <c r="O713" i="1" s="1"/>
  <c r="N709" i="1"/>
  <c r="O709" i="1" s="1"/>
  <c r="N705" i="1"/>
  <c r="O705" i="1" s="1"/>
  <c r="N701" i="1"/>
  <c r="O701" i="1" s="1"/>
  <c r="N697" i="1"/>
  <c r="O697" i="1" s="1"/>
  <c r="N693" i="1"/>
  <c r="O693" i="1" s="1"/>
  <c r="N689" i="1"/>
  <c r="O689" i="1" s="1"/>
  <c r="N685" i="1"/>
  <c r="O685" i="1" s="1"/>
  <c r="N681" i="1"/>
  <c r="O681" i="1" s="1"/>
  <c r="N677" i="1"/>
  <c r="O677" i="1" s="1"/>
  <c r="N673" i="1"/>
  <c r="O673" i="1" s="1"/>
  <c r="N669" i="1"/>
  <c r="O669" i="1" s="1"/>
  <c r="N665" i="1"/>
  <c r="O665" i="1" s="1"/>
  <c r="N661" i="1"/>
  <c r="O661" i="1" s="1"/>
  <c r="N657" i="1"/>
  <c r="O657" i="1" s="1"/>
  <c r="N653" i="1"/>
  <c r="O653" i="1" s="1"/>
  <c r="N649" i="1"/>
  <c r="O649" i="1" s="1"/>
  <c r="N645" i="1"/>
  <c r="O645" i="1" s="1"/>
  <c r="N641" i="1"/>
  <c r="O641" i="1" s="1"/>
  <c r="N637" i="1"/>
  <c r="O637" i="1" s="1"/>
  <c r="N633" i="1"/>
  <c r="O633" i="1" s="1"/>
  <c r="N629" i="1"/>
  <c r="O629" i="1" s="1"/>
  <c r="N625" i="1"/>
  <c r="O625" i="1" s="1"/>
  <c r="N621" i="1"/>
  <c r="O621" i="1" s="1"/>
  <c r="N617" i="1"/>
  <c r="O617" i="1" s="1"/>
  <c r="N613" i="1"/>
  <c r="O613" i="1" s="1"/>
  <c r="N609" i="1"/>
  <c r="O609" i="1" s="1"/>
  <c r="N605" i="1"/>
  <c r="O605" i="1" s="1"/>
  <c r="N601" i="1"/>
  <c r="O601" i="1" s="1"/>
  <c r="N597" i="1"/>
  <c r="O597" i="1" s="1"/>
  <c r="N593" i="1"/>
  <c r="O593" i="1" s="1"/>
  <c r="N589" i="1"/>
  <c r="O589" i="1" s="1"/>
  <c r="N585" i="1"/>
  <c r="O585" i="1" s="1"/>
  <c r="N581" i="1"/>
  <c r="O581" i="1" s="1"/>
  <c r="N577" i="1"/>
  <c r="O577" i="1" s="1"/>
  <c r="N573" i="1"/>
  <c r="O573" i="1" s="1"/>
  <c r="N569" i="1"/>
  <c r="O569" i="1" s="1"/>
  <c r="N565" i="1"/>
  <c r="O565" i="1" s="1"/>
  <c r="N561" i="1"/>
  <c r="O561" i="1" s="1"/>
  <c r="N557" i="1"/>
  <c r="O557" i="1" s="1"/>
  <c r="N553" i="1"/>
  <c r="O553" i="1" s="1"/>
  <c r="N549" i="1"/>
  <c r="O549" i="1" s="1"/>
  <c r="N545" i="1"/>
  <c r="O545" i="1" s="1"/>
  <c r="N541" i="1"/>
  <c r="O541" i="1" s="1"/>
  <c r="N537" i="1"/>
  <c r="O537" i="1" s="1"/>
  <c r="N533" i="1"/>
  <c r="O533" i="1" s="1"/>
  <c r="N529" i="1"/>
  <c r="O529" i="1" s="1"/>
  <c r="N525" i="1"/>
  <c r="O525" i="1" s="1"/>
  <c r="N521" i="1"/>
  <c r="O521" i="1" s="1"/>
  <c r="N517" i="1"/>
  <c r="O517" i="1" s="1"/>
  <c r="N513" i="1"/>
  <c r="O513" i="1" s="1"/>
  <c r="N509" i="1"/>
  <c r="O509" i="1" s="1"/>
  <c r="N505" i="1"/>
  <c r="O505" i="1" s="1"/>
  <c r="N501" i="1"/>
  <c r="O501" i="1" s="1"/>
  <c r="N497" i="1"/>
  <c r="O497" i="1" s="1"/>
  <c r="N493" i="1"/>
  <c r="O493" i="1" s="1"/>
  <c r="N489" i="1"/>
  <c r="O489" i="1" s="1"/>
  <c r="N485" i="1"/>
  <c r="O485" i="1" s="1"/>
  <c r="N481" i="1"/>
  <c r="O481" i="1" s="1"/>
  <c r="N477" i="1"/>
  <c r="O477" i="1" s="1"/>
  <c r="N473" i="1"/>
  <c r="O473" i="1" s="1"/>
  <c r="N469" i="1"/>
  <c r="O469" i="1" s="1"/>
  <c r="N465" i="1"/>
  <c r="O465" i="1" s="1"/>
  <c r="N461" i="1"/>
  <c r="O461" i="1" s="1"/>
  <c r="N457" i="1"/>
  <c r="O457" i="1" s="1"/>
  <c r="N453" i="1"/>
  <c r="O453" i="1" s="1"/>
  <c r="N449" i="1"/>
  <c r="O449" i="1" s="1"/>
  <c r="N445" i="1"/>
  <c r="O445" i="1" s="1"/>
  <c r="N441" i="1"/>
  <c r="O441" i="1" s="1"/>
  <c r="N437" i="1"/>
  <c r="O437" i="1" s="1"/>
  <c r="N433" i="1"/>
  <c r="O433" i="1" s="1"/>
  <c r="N429" i="1"/>
  <c r="O429" i="1" s="1"/>
  <c r="N425" i="1"/>
  <c r="O425" i="1" s="1"/>
  <c r="N421" i="1"/>
  <c r="O421" i="1" s="1"/>
  <c r="N417" i="1"/>
  <c r="O417" i="1" s="1"/>
  <c r="N413" i="1"/>
  <c r="O413" i="1" s="1"/>
  <c r="N409" i="1"/>
  <c r="O409" i="1" s="1"/>
  <c r="N405" i="1"/>
  <c r="O405" i="1" s="1"/>
  <c r="N401" i="1"/>
  <c r="O401" i="1" s="1"/>
  <c r="N397" i="1"/>
  <c r="O397" i="1" s="1"/>
  <c r="N393" i="1"/>
  <c r="O393" i="1" s="1"/>
  <c r="N389" i="1"/>
  <c r="O389" i="1" s="1"/>
  <c r="N385" i="1"/>
  <c r="O385" i="1" s="1"/>
  <c r="N381" i="1"/>
  <c r="O381" i="1" s="1"/>
  <c r="N377" i="1"/>
  <c r="O377" i="1" s="1"/>
  <c r="N373" i="1"/>
  <c r="O373" i="1" s="1"/>
  <c r="N369" i="1"/>
  <c r="O369" i="1" s="1"/>
  <c r="N365" i="1"/>
  <c r="O365" i="1" s="1"/>
  <c r="N361" i="1"/>
  <c r="O361" i="1" s="1"/>
  <c r="N357" i="1"/>
  <c r="O357" i="1" s="1"/>
  <c r="N353" i="1"/>
  <c r="O353" i="1" s="1"/>
  <c r="N349" i="1"/>
  <c r="O349" i="1" s="1"/>
  <c r="N345" i="1"/>
  <c r="O345" i="1" s="1"/>
  <c r="N341" i="1"/>
  <c r="O341" i="1" s="1"/>
  <c r="N337" i="1"/>
  <c r="O337" i="1" s="1"/>
  <c r="N333" i="1"/>
  <c r="O333" i="1" s="1"/>
  <c r="N329" i="1"/>
  <c r="O329" i="1" s="1"/>
  <c r="N325" i="1"/>
  <c r="O325" i="1" s="1"/>
  <c r="N321" i="1"/>
  <c r="O321" i="1" s="1"/>
  <c r="N317" i="1"/>
  <c r="O317" i="1" s="1"/>
  <c r="N313" i="1"/>
  <c r="O313" i="1" s="1"/>
  <c r="N309" i="1"/>
  <c r="O309" i="1" s="1"/>
  <c r="N305" i="1"/>
  <c r="O305" i="1" s="1"/>
  <c r="N301" i="1"/>
  <c r="O301" i="1" s="1"/>
  <c r="N297" i="1"/>
  <c r="O297" i="1" s="1"/>
  <c r="N293" i="1"/>
  <c r="O293" i="1" s="1"/>
  <c r="N289" i="1"/>
  <c r="O289" i="1" s="1"/>
  <c r="N285" i="1"/>
  <c r="O285" i="1" s="1"/>
  <c r="N281" i="1"/>
  <c r="O281" i="1" s="1"/>
  <c r="N277" i="1"/>
  <c r="O277" i="1" s="1"/>
  <c r="N273" i="1"/>
  <c r="O273" i="1" s="1"/>
  <c r="N269" i="1"/>
  <c r="O269" i="1" s="1"/>
  <c r="N265" i="1"/>
  <c r="O265" i="1" s="1"/>
  <c r="N261" i="1"/>
  <c r="O261" i="1" s="1"/>
  <c r="N257" i="1"/>
  <c r="O257" i="1" s="1"/>
  <c r="N253" i="1"/>
  <c r="O253" i="1" s="1"/>
  <c r="N249" i="1"/>
  <c r="O249" i="1" s="1"/>
  <c r="N245" i="1"/>
  <c r="O245" i="1" s="1"/>
  <c r="N241" i="1"/>
  <c r="O241" i="1" s="1"/>
  <c r="N237" i="1"/>
  <c r="O237" i="1" s="1"/>
  <c r="N233" i="1"/>
  <c r="O233" i="1" s="1"/>
  <c r="N229" i="1"/>
  <c r="O229" i="1" s="1"/>
  <c r="N225" i="1"/>
  <c r="O225" i="1" s="1"/>
  <c r="N221" i="1"/>
  <c r="O221" i="1" s="1"/>
  <c r="N217" i="1"/>
  <c r="O217" i="1" s="1"/>
  <c r="N213" i="1"/>
  <c r="O213" i="1" s="1"/>
  <c r="N209" i="1"/>
  <c r="O209" i="1" s="1"/>
  <c r="N205" i="1"/>
  <c r="O205" i="1" s="1"/>
  <c r="N201" i="1"/>
  <c r="O201" i="1" s="1"/>
  <c r="N197" i="1"/>
  <c r="O197" i="1" s="1"/>
  <c r="N193" i="1"/>
  <c r="O193" i="1" s="1"/>
  <c r="N189" i="1"/>
  <c r="O189" i="1" s="1"/>
  <c r="N185" i="1"/>
  <c r="O185" i="1" s="1"/>
  <c r="N181" i="1"/>
  <c r="O181" i="1" s="1"/>
  <c r="N177" i="1"/>
  <c r="O177" i="1" s="1"/>
  <c r="N173" i="1"/>
  <c r="O173" i="1" s="1"/>
  <c r="N169" i="1"/>
  <c r="O169" i="1" s="1"/>
  <c r="N165" i="1"/>
  <c r="O165" i="1" s="1"/>
  <c r="N161" i="1"/>
  <c r="O161" i="1" s="1"/>
  <c r="N157" i="1"/>
  <c r="O157" i="1" s="1"/>
  <c r="N153" i="1"/>
  <c r="O153" i="1" s="1"/>
  <c r="N149" i="1"/>
  <c r="O149" i="1" s="1"/>
  <c r="N145" i="1"/>
  <c r="O145" i="1" s="1"/>
  <c r="N141" i="1"/>
  <c r="O141" i="1" s="1"/>
  <c r="N137" i="1"/>
  <c r="O137" i="1" s="1"/>
  <c r="N133" i="1"/>
  <c r="O133" i="1" s="1"/>
  <c r="N129" i="1"/>
  <c r="O129" i="1" s="1"/>
  <c r="N125" i="1"/>
  <c r="O125" i="1" s="1"/>
  <c r="N121" i="1"/>
  <c r="O121" i="1" s="1"/>
  <c r="N117" i="1"/>
  <c r="O117" i="1" s="1"/>
  <c r="N113" i="1"/>
  <c r="O113" i="1" s="1"/>
  <c r="N109" i="1"/>
  <c r="O109" i="1" s="1"/>
  <c r="N105" i="1"/>
  <c r="O105" i="1" s="1"/>
  <c r="N101" i="1"/>
  <c r="O101" i="1" s="1"/>
  <c r="N97" i="1"/>
  <c r="O97" i="1" s="1"/>
  <c r="N93" i="1"/>
  <c r="O93" i="1" s="1"/>
  <c r="N89" i="1"/>
  <c r="O89" i="1" s="1"/>
  <c r="N85" i="1"/>
  <c r="O85" i="1" s="1"/>
  <c r="N81" i="1"/>
  <c r="O81" i="1" s="1"/>
  <c r="N77" i="1"/>
  <c r="O77" i="1" s="1"/>
  <c r="N73" i="1"/>
  <c r="O73" i="1" s="1"/>
  <c r="N69" i="1"/>
  <c r="O69" i="1" s="1"/>
  <c r="N65" i="1"/>
  <c r="O65" i="1" s="1"/>
  <c r="N61" i="1"/>
  <c r="O61" i="1" s="1"/>
  <c r="N57" i="1"/>
  <c r="O57" i="1" s="1"/>
  <c r="N53" i="1"/>
  <c r="O53" i="1" s="1"/>
  <c r="N49" i="1"/>
  <c r="O49" i="1" s="1"/>
  <c r="N45" i="1"/>
  <c r="O45" i="1" s="1"/>
  <c r="N41" i="1"/>
  <c r="O41" i="1" s="1"/>
  <c r="N37" i="1"/>
  <c r="O37" i="1" s="1"/>
  <c r="N33" i="1"/>
  <c r="O33" i="1" s="1"/>
  <c r="N29" i="1"/>
  <c r="O29" i="1" s="1"/>
  <c r="N25" i="1"/>
  <c r="O25" i="1" s="1"/>
  <c r="N752" i="1"/>
  <c r="O752" i="1" s="1"/>
  <c r="N748" i="1"/>
  <c r="O748" i="1" s="1"/>
  <c r="N744" i="1"/>
  <c r="O744" i="1" s="1"/>
  <c r="N740" i="1"/>
  <c r="O740" i="1" s="1"/>
  <c r="N736" i="1"/>
  <c r="O736" i="1" s="1"/>
  <c r="N732" i="1"/>
  <c r="O732" i="1" s="1"/>
  <c r="N728" i="1"/>
  <c r="O728" i="1" s="1"/>
  <c r="N724" i="1"/>
  <c r="O724" i="1" s="1"/>
  <c r="N720" i="1"/>
  <c r="O720" i="1" s="1"/>
  <c r="N716" i="1"/>
  <c r="O716" i="1" s="1"/>
  <c r="N712" i="1"/>
  <c r="O712" i="1" s="1"/>
  <c r="N708" i="1"/>
  <c r="O708" i="1" s="1"/>
  <c r="N704" i="1"/>
  <c r="O704" i="1" s="1"/>
  <c r="N700" i="1"/>
  <c r="O700" i="1" s="1"/>
  <c r="N696" i="1"/>
  <c r="O696" i="1" s="1"/>
  <c r="N692" i="1"/>
  <c r="O692" i="1" s="1"/>
  <c r="N688" i="1"/>
  <c r="O688" i="1" s="1"/>
  <c r="N684" i="1"/>
  <c r="O684" i="1" s="1"/>
  <c r="N680" i="1"/>
  <c r="O680" i="1" s="1"/>
  <c r="N676" i="1"/>
  <c r="O676" i="1" s="1"/>
  <c r="N672" i="1"/>
  <c r="O672" i="1" s="1"/>
  <c r="N668" i="1"/>
  <c r="O668" i="1" s="1"/>
  <c r="N664" i="1"/>
  <c r="O664" i="1" s="1"/>
  <c r="N660" i="1"/>
  <c r="O660" i="1" s="1"/>
  <c r="N656" i="1"/>
  <c r="O656" i="1" s="1"/>
  <c r="N652" i="1"/>
  <c r="O652" i="1" s="1"/>
  <c r="N648" i="1"/>
  <c r="O648" i="1" s="1"/>
  <c r="N644" i="1"/>
  <c r="O644" i="1" s="1"/>
  <c r="N640" i="1"/>
  <c r="O640" i="1" s="1"/>
  <c r="N636" i="1"/>
  <c r="O636" i="1" s="1"/>
  <c r="N632" i="1"/>
  <c r="O632" i="1" s="1"/>
  <c r="N628" i="1"/>
  <c r="O628" i="1" s="1"/>
  <c r="N624" i="1"/>
  <c r="O624" i="1" s="1"/>
  <c r="N620" i="1"/>
  <c r="O620" i="1" s="1"/>
  <c r="N616" i="1"/>
  <c r="O616" i="1" s="1"/>
  <c r="N612" i="1"/>
  <c r="O612" i="1" s="1"/>
  <c r="N608" i="1"/>
  <c r="O608" i="1" s="1"/>
  <c r="N604" i="1"/>
  <c r="O604" i="1" s="1"/>
  <c r="N600" i="1"/>
  <c r="O600" i="1" s="1"/>
  <c r="N596" i="1"/>
  <c r="O596" i="1" s="1"/>
  <c r="N592" i="1"/>
  <c r="O592" i="1" s="1"/>
  <c r="N588" i="1"/>
  <c r="O588" i="1" s="1"/>
  <c r="N584" i="1"/>
  <c r="O584" i="1" s="1"/>
  <c r="N580" i="1"/>
  <c r="O580" i="1" s="1"/>
  <c r="N576" i="1"/>
  <c r="O576" i="1" s="1"/>
  <c r="N572" i="1"/>
  <c r="O572" i="1" s="1"/>
  <c r="N568" i="1"/>
  <c r="O568" i="1" s="1"/>
  <c r="N564" i="1"/>
  <c r="O564" i="1" s="1"/>
  <c r="N560" i="1"/>
  <c r="O560" i="1" s="1"/>
  <c r="N556" i="1"/>
  <c r="O556" i="1" s="1"/>
  <c r="N552" i="1"/>
  <c r="O552" i="1" s="1"/>
  <c r="N548" i="1"/>
  <c r="O548" i="1" s="1"/>
  <c r="N544" i="1"/>
  <c r="O544" i="1" s="1"/>
  <c r="N540" i="1"/>
  <c r="O540" i="1" s="1"/>
  <c r="N536" i="1"/>
  <c r="O536" i="1" s="1"/>
  <c r="N532" i="1"/>
  <c r="O532" i="1" s="1"/>
  <c r="N528" i="1"/>
  <c r="O528" i="1" s="1"/>
  <c r="N524" i="1"/>
  <c r="O524" i="1" s="1"/>
  <c r="N520" i="1"/>
  <c r="O520" i="1" s="1"/>
  <c r="N516" i="1"/>
  <c r="O516" i="1" s="1"/>
  <c r="N512" i="1"/>
  <c r="O512" i="1" s="1"/>
  <c r="N508" i="1"/>
  <c r="O508" i="1" s="1"/>
  <c r="N504" i="1"/>
  <c r="O504" i="1" s="1"/>
  <c r="N500" i="1"/>
  <c r="O500" i="1" s="1"/>
  <c r="N496" i="1"/>
  <c r="O496" i="1" s="1"/>
  <c r="N492" i="1"/>
  <c r="O492" i="1" s="1"/>
  <c r="N488" i="1"/>
  <c r="O488" i="1" s="1"/>
  <c r="N484" i="1"/>
  <c r="O484" i="1" s="1"/>
  <c r="N480" i="1"/>
  <c r="O480" i="1" s="1"/>
  <c r="N476" i="1"/>
  <c r="O476" i="1" s="1"/>
  <c r="N472" i="1"/>
  <c r="O472" i="1" s="1"/>
  <c r="N468" i="1"/>
  <c r="O468" i="1" s="1"/>
  <c r="N464" i="1"/>
  <c r="O464" i="1" s="1"/>
  <c r="N460" i="1"/>
  <c r="O460" i="1" s="1"/>
  <c r="N456" i="1"/>
  <c r="O456" i="1" s="1"/>
  <c r="N452" i="1"/>
  <c r="O452" i="1" s="1"/>
  <c r="N448" i="1"/>
  <c r="O448" i="1" s="1"/>
  <c r="N444" i="1"/>
  <c r="O444" i="1" s="1"/>
  <c r="N440" i="1"/>
  <c r="O440" i="1" s="1"/>
  <c r="N436" i="1"/>
  <c r="O436" i="1" s="1"/>
  <c r="N432" i="1"/>
  <c r="O432" i="1" s="1"/>
  <c r="N428" i="1"/>
  <c r="O428" i="1" s="1"/>
  <c r="N424" i="1"/>
  <c r="O424" i="1" s="1"/>
  <c r="N420" i="1"/>
  <c r="O420" i="1" s="1"/>
  <c r="N416" i="1"/>
  <c r="O416" i="1" s="1"/>
  <c r="N412" i="1"/>
  <c r="O412" i="1" s="1"/>
  <c r="N408" i="1"/>
  <c r="O408" i="1" s="1"/>
  <c r="N404" i="1"/>
  <c r="O404" i="1" s="1"/>
  <c r="N400" i="1"/>
  <c r="O400" i="1" s="1"/>
  <c r="N396" i="1"/>
  <c r="O396" i="1" s="1"/>
  <c r="N392" i="1"/>
  <c r="O392" i="1" s="1"/>
  <c r="N388" i="1"/>
  <c r="O388" i="1" s="1"/>
  <c r="N384" i="1"/>
  <c r="O384" i="1" s="1"/>
  <c r="N380" i="1"/>
  <c r="O380" i="1" s="1"/>
  <c r="N376" i="1"/>
  <c r="O376" i="1" s="1"/>
  <c r="N372" i="1"/>
  <c r="O372" i="1" s="1"/>
  <c r="N368" i="1"/>
  <c r="O368" i="1" s="1"/>
  <c r="N364" i="1"/>
  <c r="O364" i="1" s="1"/>
  <c r="N360" i="1"/>
  <c r="O360" i="1" s="1"/>
  <c r="N356" i="1"/>
  <c r="O356" i="1" s="1"/>
  <c r="N352" i="1"/>
  <c r="O352" i="1" s="1"/>
  <c r="N348" i="1"/>
  <c r="O348" i="1" s="1"/>
  <c r="N344" i="1"/>
  <c r="O344" i="1" s="1"/>
  <c r="N340" i="1"/>
  <c r="O340" i="1" s="1"/>
  <c r="N336" i="1"/>
  <c r="O336" i="1" s="1"/>
  <c r="N332" i="1"/>
  <c r="O332" i="1" s="1"/>
  <c r="N328" i="1"/>
  <c r="O328" i="1" s="1"/>
  <c r="N324" i="1"/>
  <c r="O324" i="1" s="1"/>
  <c r="N320" i="1"/>
  <c r="O320" i="1" s="1"/>
  <c r="N316" i="1"/>
  <c r="O316" i="1" s="1"/>
  <c r="N312" i="1"/>
  <c r="O312" i="1" s="1"/>
  <c r="N308" i="1"/>
  <c r="O308" i="1" s="1"/>
  <c r="N304" i="1"/>
  <c r="O304" i="1" s="1"/>
  <c r="N300" i="1"/>
  <c r="O300" i="1" s="1"/>
  <c r="N296" i="1"/>
  <c r="O296" i="1" s="1"/>
  <c r="N292" i="1"/>
  <c r="O292" i="1" s="1"/>
  <c r="N288" i="1"/>
  <c r="O288" i="1" s="1"/>
  <c r="N284" i="1"/>
  <c r="O284" i="1" s="1"/>
  <c r="N280" i="1"/>
  <c r="O280" i="1" s="1"/>
  <c r="N276" i="1"/>
  <c r="O276" i="1" s="1"/>
  <c r="N272" i="1"/>
  <c r="O272" i="1" s="1"/>
  <c r="N268" i="1"/>
  <c r="O268" i="1" s="1"/>
  <c r="N264" i="1"/>
  <c r="O264" i="1" s="1"/>
  <c r="N260" i="1"/>
  <c r="O260" i="1" s="1"/>
  <c r="N256" i="1"/>
  <c r="O256" i="1" s="1"/>
  <c r="N252" i="1"/>
  <c r="O252" i="1" s="1"/>
  <c r="N248" i="1"/>
  <c r="O248" i="1" s="1"/>
  <c r="N244" i="1"/>
  <c r="O244" i="1" s="1"/>
  <c r="N240" i="1"/>
  <c r="O240" i="1" s="1"/>
  <c r="N236" i="1"/>
  <c r="O236" i="1" s="1"/>
  <c r="N232" i="1"/>
  <c r="O232" i="1" s="1"/>
  <c r="N228" i="1"/>
  <c r="O228" i="1" s="1"/>
  <c r="N224" i="1"/>
  <c r="O224" i="1" s="1"/>
  <c r="N220" i="1"/>
  <c r="O220" i="1" s="1"/>
  <c r="N216" i="1"/>
  <c r="O216" i="1" s="1"/>
  <c r="N212" i="1"/>
  <c r="O212" i="1" s="1"/>
  <c r="N208" i="1"/>
  <c r="O208" i="1" s="1"/>
  <c r="N204" i="1"/>
  <c r="O204" i="1" s="1"/>
  <c r="N200" i="1"/>
  <c r="O200" i="1" s="1"/>
  <c r="N196" i="1"/>
  <c r="O196" i="1" s="1"/>
  <c r="N192" i="1"/>
  <c r="O192" i="1" s="1"/>
  <c r="N188" i="1"/>
  <c r="O188" i="1" s="1"/>
  <c r="N184" i="1"/>
  <c r="O184" i="1" s="1"/>
  <c r="N180" i="1"/>
  <c r="O180" i="1" s="1"/>
  <c r="N176" i="1"/>
  <c r="O176" i="1" s="1"/>
  <c r="N172" i="1"/>
  <c r="O172" i="1" s="1"/>
  <c r="N168" i="1"/>
  <c r="O168" i="1" s="1"/>
  <c r="N164" i="1"/>
  <c r="O164" i="1" s="1"/>
  <c r="N160" i="1"/>
  <c r="O160" i="1" s="1"/>
  <c r="N156" i="1"/>
  <c r="O156" i="1" s="1"/>
  <c r="N152" i="1"/>
  <c r="O152" i="1" s="1"/>
  <c r="N148" i="1"/>
  <c r="O148" i="1" s="1"/>
  <c r="N144" i="1"/>
  <c r="O144" i="1" s="1"/>
  <c r="N140" i="1"/>
  <c r="O140" i="1" s="1"/>
  <c r="N136" i="1"/>
  <c r="O136" i="1" s="1"/>
  <c r="N132" i="1"/>
  <c r="O132" i="1" s="1"/>
  <c r="N128" i="1"/>
  <c r="O128" i="1" s="1"/>
  <c r="N124" i="1"/>
  <c r="O124" i="1" s="1"/>
  <c r="N120" i="1"/>
  <c r="O120" i="1" s="1"/>
  <c r="N116" i="1"/>
  <c r="O116" i="1" s="1"/>
  <c r="N112" i="1"/>
  <c r="O112" i="1" s="1"/>
  <c r="N108" i="1"/>
  <c r="O108" i="1" s="1"/>
  <c r="N104" i="1"/>
  <c r="O104" i="1" s="1"/>
  <c r="N100" i="1"/>
  <c r="O100" i="1" s="1"/>
  <c r="N96" i="1"/>
  <c r="O96" i="1" s="1"/>
  <c r="N92" i="1"/>
  <c r="O92" i="1" s="1"/>
  <c r="N88" i="1"/>
  <c r="O88" i="1" s="1"/>
  <c r="N84" i="1"/>
  <c r="O84" i="1" s="1"/>
  <c r="N80" i="1"/>
  <c r="O80" i="1" s="1"/>
  <c r="N76" i="1"/>
  <c r="O76" i="1" s="1"/>
  <c r="N72" i="1"/>
  <c r="O72" i="1" s="1"/>
  <c r="N68" i="1"/>
  <c r="O68" i="1" s="1"/>
  <c r="N64" i="1"/>
  <c r="O64" i="1" s="1"/>
  <c r="N60" i="1"/>
  <c r="O60" i="1" s="1"/>
  <c r="N56" i="1"/>
  <c r="O56" i="1" s="1"/>
  <c r="N52" i="1"/>
  <c r="O52" i="1" s="1"/>
  <c r="N48" i="1"/>
  <c r="O48" i="1" s="1"/>
  <c r="N44" i="1"/>
  <c r="O44" i="1" s="1"/>
  <c r="N40" i="1"/>
  <c r="O40" i="1" s="1"/>
  <c r="N36" i="1"/>
  <c r="O36" i="1" s="1"/>
  <c r="N32" i="1"/>
  <c r="O32" i="1" s="1"/>
  <c r="N747" i="1"/>
  <c r="O747" i="1" s="1"/>
  <c r="N743" i="1"/>
  <c r="O743" i="1" s="1"/>
  <c r="N739" i="1"/>
  <c r="O739" i="1" s="1"/>
  <c r="N735" i="1"/>
  <c r="O735" i="1" s="1"/>
  <c r="N731" i="1"/>
  <c r="O731" i="1" s="1"/>
  <c r="N727" i="1"/>
  <c r="O727" i="1" s="1"/>
  <c r="N723" i="1"/>
  <c r="O723" i="1" s="1"/>
  <c r="N719" i="1"/>
  <c r="O719" i="1" s="1"/>
  <c r="N715" i="1"/>
  <c r="O715" i="1" s="1"/>
  <c r="N711" i="1"/>
  <c r="O711" i="1" s="1"/>
  <c r="N707" i="1"/>
  <c r="O707" i="1" s="1"/>
  <c r="N703" i="1"/>
  <c r="O703" i="1" s="1"/>
  <c r="N699" i="1"/>
  <c r="O699" i="1" s="1"/>
  <c r="N695" i="1"/>
  <c r="O695" i="1" s="1"/>
  <c r="N691" i="1"/>
  <c r="O691" i="1" s="1"/>
  <c r="N687" i="1"/>
  <c r="O687" i="1" s="1"/>
  <c r="N683" i="1"/>
  <c r="O683" i="1" s="1"/>
  <c r="N679" i="1"/>
  <c r="O679" i="1" s="1"/>
  <c r="N675" i="1"/>
  <c r="O675" i="1" s="1"/>
  <c r="N671" i="1"/>
  <c r="O671" i="1" s="1"/>
  <c r="N667" i="1"/>
  <c r="O667" i="1" s="1"/>
  <c r="N663" i="1"/>
  <c r="O663" i="1" s="1"/>
  <c r="N659" i="1"/>
  <c r="O659" i="1" s="1"/>
  <c r="N655" i="1"/>
  <c r="O655" i="1" s="1"/>
  <c r="N651" i="1"/>
  <c r="O651" i="1" s="1"/>
  <c r="N647" i="1"/>
  <c r="O647" i="1" s="1"/>
  <c r="N643" i="1"/>
  <c r="O643" i="1" s="1"/>
  <c r="N639" i="1"/>
  <c r="O639" i="1" s="1"/>
  <c r="N635" i="1"/>
  <c r="O635" i="1" s="1"/>
  <c r="N631" i="1"/>
  <c r="O631" i="1" s="1"/>
  <c r="N627" i="1"/>
  <c r="O627" i="1" s="1"/>
  <c r="N623" i="1"/>
  <c r="O623" i="1" s="1"/>
  <c r="N619" i="1"/>
  <c r="O619" i="1" s="1"/>
  <c r="N615" i="1"/>
  <c r="O615" i="1" s="1"/>
  <c r="N611" i="1"/>
  <c r="O611" i="1" s="1"/>
  <c r="N607" i="1"/>
  <c r="O607" i="1" s="1"/>
  <c r="N603" i="1"/>
  <c r="O603" i="1" s="1"/>
  <c r="N599" i="1"/>
  <c r="O599" i="1" s="1"/>
  <c r="N595" i="1"/>
  <c r="O595" i="1" s="1"/>
  <c r="N591" i="1"/>
  <c r="O591" i="1" s="1"/>
  <c r="N587" i="1"/>
  <c r="O587" i="1" s="1"/>
  <c r="N583" i="1"/>
  <c r="O583" i="1" s="1"/>
  <c r="N579" i="1"/>
  <c r="O579" i="1" s="1"/>
  <c r="N575" i="1"/>
  <c r="O575" i="1" s="1"/>
  <c r="N571" i="1"/>
  <c r="O571" i="1" s="1"/>
  <c r="N567" i="1"/>
  <c r="O567" i="1" s="1"/>
  <c r="N563" i="1"/>
  <c r="O563" i="1" s="1"/>
  <c r="N559" i="1"/>
  <c r="O559" i="1" s="1"/>
  <c r="N555" i="1"/>
  <c r="O555" i="1" s="1"/>
  <c r="N551" i="1"/>
  <c r="O551" i="1" s="1"/>
  <c r="N547" i="1"/>
  <c r="O547" i="1" s="1"/>
  <c r="N543" i="1"/>
  <c r="O543" i="1" s="1"/>
  <c r="N539" i="1"/>
  <c r="O539" i="1" s="1"/>
  <c r="N535" i="1"/>
  <c r="O535" i="1" s="1"/>
  <c r="N531" i="1"/>
  <c r="O531" i="1" s="1"/>
  <c r="N527" i="1"/>
  <c r="O527" i="1" s="1"/>
  <c r="N523" i="1"/>
  <c r="O523" i="1" s="1"/>
  <c r="N519" i="1"/>
  <c r="O519" i="1" s="1"/>
  <c r="N515" i="1"/>
  <c r="O515" i="1" s="1"/>
  <c r="N511" i="1"/>
  <c r="O511" i="1" s="1"/>
  <c r="N507" i="1"/>
  <c r="O507" i="1" s="1"/>
  <c r="N503" i="1"/>
  <c r="O503" i="1" s="1"/>
  <c r="N499" i="1"/>
  <c r="O499" i="1" s="1"/>
  <c r="N495" i="1"/>
  <c r="O495" i="1" s="1"/>
  <c r="N491" i="1"/>
  <c r="O491" i="1" s="1"/>
  <c r="N487" i="1"/>
  <c r="O487" i="1" s="1"/>
  <c r="N483" i="1"/>
  <c r="O483" i="1" s="1"/>
  <c r="N479" i="1"/>
  <c r="O479" i="1" s="1"/>
  <c r="N475" i="1"/>
  <c r="O475" i="1" s="1"/>
  <c r="N471" i="1"/>
  <c r="O471" i="1" s="1"/>
  <c r="N467" i="1"/>
  <c r="O467" i="1" s="1"/>
  <c r="N463" i="1"/>
  <c r="O463" i="1" s="1"/>
  <c r="N459" i="1"/>
  <c r="O459" i="1" s="1"/>
  <c r="N455" i="1"/>
  <c r="O455" i="1" s="1"/>
  <c r="N451" i="1"/>
  <c r="O451" i="1" s="1"/>
  <c r="N447" i="1"/>
  <c r="O447" i="1" s="1"/>
  <c r="N443" i="1"/>
  <c r="O443" i="1" s="1"/>
  <c r="N439" i="1"/>
  <c r="O439" i="1" s="1"/>
  <c r="N435" i="1"/>
  <c r="O435" i="1" s="1"/>
  <c r="N431" i="1"/>
  <c r="O431" i="1" s="1"/>
  <c r="N427" i="1"/>
  <c r="O427" i="1" s="1"/>
  <c r="N423" i="1"/>
  <c r="O423" i="1" s="1"/>
  <c r="N419" i="1"/>
  <c r="O419" i="1" s="1"/>
  <c r="N415" i="1"/>
  <c r="O415" i="1" s="1"/>
  <c r="N411" i="1"/>
  <c r="O411" i="1" s="1"/>
  <c r="N407" i="1"/>
  <c r="O407" i="1" s="1"/>
  <c r="N403" i="1"/>
  <c r="O403" i="1" s="1"/>
  <c r="N399" i="1"/>
  <c r="O399" i="1" s="1"/>
  <c r="N395" i="1"/>
  <c r="O395" i="1" s="1"/>
  <c r="N391" i="1"/>
  <c r="O391" i="1" s="1"/>
  <c r="N387" i="1"/>
  <c r="O387" i="1" s="1"/>
  <c r="N383" i="1"/>
  <c r="O383" i="1" s="1"/>
  <c r="N379" i="1"/>
  <c r="O379" i="1" s="1"/>
  <c r="N375" i="1"/>
  <c r="O375" i="1" s="1"/>
  <c r="N371" i="1"/>
  <c r="O371" i="1" s="1"/>
  <c r="N367" i="1"/>
  <c r="O367" i="1" s="1"/>
  <c r="N363" i="1"/>
  <c r="O363" i="1" s="1"/>
  <c r="N359" i="1"/>
  <c r="O359" i="1" s="1"/>
  <c r="N355" i="1"/>
  <c r="O355" i="1" s="1"/>
  <c r="N351" i="1"/>
  <c r="O351" i="1" s="1"/>
  <c r="N347" i="1"/>
  <c r="O347" i="1" s="1"/>
  <c r="N343" i="1"/>
  <c r="O343" i="1" s="1"/>
  <c r="N339" i="1"/>
  <c r="O339" i="1" s="1"/>
  <c r="N335" i="1"/>
  <c r="O335" i="1" s="1"/>
  <c r="N331" i="1"/>
  <c r="O331" i="1" s="1"/>
  <c r="N327" i="1"/>
  <c r="O327" i="1" s="1"/>
  <c r="N323" i="1"/>
  <c r="O323" i="1" s="1"/>
  <c r="N319" i="1"/>
  <c r="O319" i="1" s="1"/>
  <c r="N315" i="1"/>
  <c r="O315" i="1" s="1"/>
  <c r="N311" i="1"/>
  <c r="O311" i="1" s="1"/>
  <c r="N307" i="1"/>
  <c r="O307" i="1" s="1"/>
  <c r="N303" i="1"/>
  <c r="O303" i="1" s="1"/>
  <c r="N299" i="1"/>
  <c r="O299" i="1" s="1"/>
  <c r="N295" i="1"/>
  <c r="O295" i="1" s="1"/>
  <c r="N291" i="1"/>
  <c r="O291" i="1" s="1"/>
  <c r="N287" i="1"/>
  <c r="O287" i="1" s="1"/>
  <c r="N283" i="1"/>
  <c r="O283" i="1" s="1"/>
  <c r="N279" i="1"/>
  <c r="O279" i="1" s="1"/>
  <c r="N275" i="1"/>
  <c r="O275" i="1" s="1"/>
  <c r="N271" i="1"/>
  <c r="O271" i="1" s="1"/>
  <c r="N267" i="1"/>
  <c r="O267" i="1" s="1"/>
  <c r="N263" i="1"/>
  <c r="O263" i="1" s="1"/>
  <c r="N259" i="1"/>
  <c r="O259" i="1" s="1"/>
  <c r="N255" i="1"/>
  <c r="O255" i="1" s="1"/>
  <c r="N251" i="1"/>
  <c r="O251" i="1" s="1"/>
  <c r="N247" i="1"/>
  <c r="O247" i="1" s="1"/>
  <c r="N243" i="1"/>
  <c r="O243" i="1" s="1"/>
  <c r="N239" i="1"/>
  <c r="O239" i="1" s="1"/>
  <c r="N235" i="1"/>
  <c r="O235" i="1" s="1"/>
  <c r="N231" i="1"/>
  <c r="O231" i="1" s="1"/>
  <c r="N227" i="1"/>
  <c r="O227" i="1" s="1"/>
  <c r="N223" i="1"/>
  <c r="O223" i="1" s="1"/>
  <c r="N219" i="1"/>
  <c r="O219" i="1" s="1"/>
  <c r="N215" i="1"/>
  <c r="O215" i="1" s="1"/>
  <c r="N211" i="1"/>
  <c r="O211" i="1" s="1"/>
  <c r="N207" i="1"/>
  <c r="O207" i="1" s="1"/>
  <c r="N203" i="1"/>
  <c r="O203" i="1" s="1"/>
  <c r="N199" i="1"/>
  <c r="O199" i="1" s="1"/>
  <c r="N195" i="1"/>
  <c r="O195" i="1" s="1"/>
  <c r="N191" i="1"/>
  <c r="O191" i="1" s="1"/>
  <c r="N187" i="1"/>
  <c r="O187" i="1" s="1"/>
  <c r="N183" i="1"/>
  <c r="O183" i="1" s="1"/>
  <c r="N179" i="1"/>
  <c r="O179" i="1" s="1"/>
  <c r="N175" i="1"/>
  <c r="O175" i="1" s="1"/>
  <c r="N171" i="1"/>
  <c r="O171" i="1" s="1"/>
  <c r="N167" i="1"/>
  <c r="O167" i="1" s="1"/>
  <c r="N163" i="1"/>
  <c r="O163" i="1" s="1"/>
  <c r="N159" i="1"/>
  <c r="O159" i="1" s="1"/>
  <c r="N155" i="1"/>
  <c r="O155" i="1" s="1"/>
  <c r="N151" i="1"/>
  <c r="O151" i="1" s="1"/>
  <c r="N147" i="1"/>
  <c r="O147" i="1" s="1"/>
  <c r="N143" i="1"/>
  <c r="O143" i="1" s="1"/>
  <c r="N139" i="1"/>
  <c r="O139" i="1" s="1"/>
  <c r="N135" i="1"/>
  <c r="O135" i="1" s="1"/>
  <c r="N131" i="1"/>
  <c r="O131" i="1" s="1"/>
  <c r="N127" i="1"/>
  <c r="O127" i="1" s="1"/>
  <c r="N123" i="1"/>
  <c r="O123" i="1" s="1"/>
  <c r="N119" i="1"/>
  <c r="O119" i="1" s="1"/>
  <c r="N115" i="1"/>
  <c r="O115" i="1" s="1"/>
  <c r="N111" i="1"/>
  <c r="O111" i="1" s="1"/>
  <c r="N107" i="1"/>
  <c r="O107" i="1" s="1"/>
  <c r="N103" i="1"/>
  <c r="O103" i="1" s="1"/>
  <c r="N99" i="1"/>
  <c r="O99" i="1" s="1"/>
  <c r="N95" i="1"/>
  <c r="O95" i="1" s="1"/>
  <c r="N91" i="1"/>
  <c r="O91" i="1" s="1"/>
  <c r="N87" i="1"/>
  <c r="O87" i="1" s="1"/>
  <c r="N83" i="1"/>
  <c r="O83" i="1" s="1"/>
  <c r="N79" i="1"/>
  <c r="O79" i="1" s="1"/>
  <c r="N75" i="1"/>
  <c r="O75" i="1" s="1"/>
  <c r="N71" i="1"/>
  <c r="O71" i="1" s="1"/>
  <c r="N67" i="1"/>
  <c r="O67" i="1" s="1"/>
  <c r="N63" i="1"/>
  <c r="O63" i="1" s="1"/>
  <c r="N59" i="1"/>
  <c r="O59" i="1" s="1"/>
  <c r="N55" i="1"/>
  <c r="O55" i="1" s="1"/>
  <c r="N51" i="1"/>
  <c r="O51" i="1" s="1"/>
  <c r="N47" i="1"/>
  <c r="O47" i="1" s="1"/>
  <c r="N43" i="1"/>
  <c r="O43" i="1" s="1"/>
  <c r="N39" i="1"/>
  <c r="O39" i="1" s="1"/>
  <c r="N35" i="1"/>
  <c r="O35" i="1" s="1"/>
  <c r="N31" i="1"/>
  <c r="O31" i="1" s="1"/>
  <c r="N21" i="1"/>
  <c r="O21" i="1" s="1"/>
  <c r="N17" i="1"/>
  <c r="O17" i="1" s="1"/>
  <c r="N13" i="1"/>
  <c r="O13" i="1" s="1"/>
  <c r="N9" i="1"/>
  <c r="O9" i="1" s="1"/>
  <c r="N5" i="1"/>
  <c r="O5" i="1" s="1"/>
  <c r="N28" i="1"/>
  <c r="O28" i="1" s="1"/>
  <c r="N24" i="1"/>
  <c r="O24" i="1" s="1"/>
  <c r="N20" i="1"/>
  <c r="O20" i="1" s="1"/>
  <c r="N16" i="1"/>
  <c r="O16" i="1" s="1"/>
  <c r="N12" i="1"/>
  <c r="O12" i="1" s="1"/>
  <c r="N8" i="1"/>
  <c r="O8" i="1" s="1"/>
  <c r="N4" i="1"/>
  <c r="O4" i="1" s="1"/>
  <c r="N27" i="1"/>
  <c r="O27" i="1" s="1"/>
  <c r="N23" i="1"/>
  <c r="O23" i="1" s="1"/>
  <c r="N19" i="1"/>
  <c r="O19" i="1" s="1"/>
  <c r="N15" i="1"/>
  <c r="O15" i="1" s="1"/>
  <c r="N11" i="1"/>
  <c r="O11" i="1" s="1"/>
  <c r="N7" i="1"/>
  <c r="O7" i="1" s="1"/>
  <c r="N3" i="1"/>
  <c r="O3" i="1" s="1"/>
  <c r="K31" i="8"/>
  <c r="J29" i="2"/>
  <c r="I33" i="2"/>
  <c r="J33" i="2"/>
</calcChain>
</file>

<file path=xl/sharedStrings.xml><?xml version="1.0" encoding="utf-8"?>
<sst xmlns="http://schemas.openxmlformats.org/spreadsheetml/2006/main" count="8121" uniqueCount="1563">
  <si>
    <t>Invoice ID</t>
  </si>
  <si>
    <t>Branch</t>
  </si>
  <si>
    <t>City</t>
  </si>
  <si>
    <t>Customer type</t>
  </si>
  <si>
    <t>Gender</t>
  </si>
  <si>
    <t>Product line</t>
  </si>
  <si>
    <t>Unit price</t>
  </si>
  <si>
    <t>Quantity</t>
  </si>
  <si>
    <t>Total</t>
  </si>
  <si>
    <t>Date</t>
  </si>
  <si>
    <t>Time</t>
  </si>
  <si>
    <t>Payment</t>
  </si>
  <si>
    <t>gross income</t>
  </si>
  <si>
    <t>Rating</t>
  </si>
  <si>
    <t>750-67-8428</t>
  </si>
  <si>
    <t>226-31-3081</t>
  </si>
  <si>
    <t>631-41-3108</t>
  </si>
  <si>
    <t>123-19-1176</t>
  </si>
  <si>
    <t>373-73-7910</t>
  </si>
  <si>
    <t>699-14-3026</t>
  </si>
  <si>
    <t>355-53-5943</t>
  </si>
  <si>
    <t>315-22-5665</t>
  </si>
  <si>
    <t>665-32-9167</t>
  </si>
  <si>
    <t>692-92-5582</t>
  </si>
  <si>
    <t>351-62-0822</t>
  </si>
  <si>
    <t>529-56-3974</t>
  </si>
  <si>
    <t>365-64-0515</t>
  </si>
  <si>
    <t>252-56-2699</t>
  </si>
  <si>
    <t>829-34-3910</t>
  </si>
  <si>
    <t>299-46-1805</t>
  </si>
  <si>
    <t>656-95-9349</t>
  </si>
  <si>
    <t>765-26-6951</t>
  </si>
  <si>
    <t>329-62-1586</t>
  </si>
  <si>
    <t>319-50-3348</t>
  </si>
  <si>
    <t>300-71-4605</t>
  </si>
  <si>
    <t>371-85-5789</t>
  </si>
  <si>
    <t>273-16-6619</t>
  </si>
  <si>
    <t>636-48-8204</t>
  </si>
  <si>
    <t>549-59-1358</t>
  </si>
  <si>
    <t>227-03-5010</t>
  </si>
  <si>
    <t>649-29-6775</t>
  </si>
  <si>
    <t>189-17-4241</t>
  </si>
  <si>
    <t>145-94-9061</t>
  </si>
  <si>
    <t>848-62-7243</t>
  </si>
  <si>
    <t>871-79-8483</t>
  </si>
  <si>
    <t>149-71-6266</t>
  </si>
  <si>
    <t>640-49-2076</t>
  </si>
  <si>
    <t>595-11-5460</t>
  </si>
  <si>
    <t>183-56-6882</t>
  </si>
  <si>
    <t>232-16-2483</t>
  </si>
  <si>
    <t>129-29-8530</t>
  </si>
  <si>
    <t>272-65-1806</t>
  </si>
  <si>
    <t>333-73-7901</t>
  </si>
  <si>
    <t>777-82-7220</t>
  </si>
  <si>
    <t>280-35-5823</t>
  </si>
  <si>
    <t>554-53-8700</t>
  </si>
  <si>
    <t>354-25-5821</t>
  </si>
  <si>
    <t>228-96-1411</t>
  </si>
  <si>
    <t>617-15-4209</t>
  </si>
  <si>
    <t>132-32-9879</t>
  </si>
  <si>
    <t>370-41-7321</t>
  </si>
  <si>
    <t>727-46-3608</t>
  </si>
  <si>
    <t>669-54-1719</t>
  </si>
  <si>
    <t>574-22-5561</t>
  </si>
  <si>
    <t>326-78-5178</t>
  </si>
  <si>
    <t>162-48-8011</t>
  </si>
  <si>
    <t>616-24-2851</t>
  </si>
  <si>
    <t>778-71-5554</t>
  </si>
  <si>
    <t>242-55-6721</t>
  </si>
  <si>
    <t>399-46-5918</t>
  </si>
  <si>
    <t>106-35-6779</t>
  </si>
  <si>
    <t>635-40-6220</t>
  </si>
  <si>
    <t>817-48-8732</t>
  </si>
  <si>
    <t>120-06-4233</t>
  </si>
  <si>
    <t>285-68-5083</t>
  </si>
  <si>
    <t>803-83-5989</t>
  </si>
  <si>
    <t>347-34-2234</t>
  </si>
  <si>
    <t>199-75-8169</t>
  </si>
  <si>
    <t>853-23-2453</t>
  </si>
  <si>
    <t>877-22-3308</t>
  </si>
  <si>
    <t>838-78-4295</t>
  </si>
  <si>
    <t>109-28-2512</t>
  </si>
  <si>
    <t>232-11-3025</t>
  </si>
  <si>
    <t>382-03-4532</t>
  </si>
  <si>
    <t>393-65-2792</t>
  </si>
  <si>
    <t>796-12-2025</t>
  </si>
  <si>
    <t>510-95-6347</t>
  </si>
  <si>
    <t>841-35-6630</t>
  </si>
  <si>
    <t>287-21-9091</t>
  </si>
  <si>
    <t>732-94-0499</t>
  </si>
  <si>
    <t>263-10-3913</t>
  </si>
  <si>
    <t>381-20-0914</t>
  </si>
  <si>
    <t>829-49-1914</t>
  </si>
  <si>
    <t>756-01-7507</t>
  </si>
  <si>
    <t>870-72-4431</t>
  </si>
  <si>
    <t>847-38-7188</t>
  </si>
  <si>
    <t>480-63-2856</t>
  </si>
  <si>
    <t>787-56-0757</t>
  </si>
  <si>
    <t>360-39-5055</t>
  </si>
  <si>
    <t>730-50-9884</t>
  </si>
  <si>
    <t>362-58-8315</t>
  </si>
  <si>
    <t>633-44-8566</t>
  </si>
  <si>
    <t>504-35-8843</t>
  </si>
  <si>
    <t>318-68-5053</t>
  </si>
  <si>
    <t>565-80-5980</t>
  </si>
  <si>
    <t>225-32-0908</t>
  </si>
  <si>
    <t>873-51-0671</t>
  </si>
  <si>
    <t>152-08-9985</t>
  </si>
  <si>
    <t>512-91-0811</t>
  </si>
  <si>
    <t>594-34-4444</t>
  </si>
  <si>
    <t>766-85-7061</t>
  </si>
  <si>
    <t>871-39-9221</t>
  </si>
  <si>
    <t>865-92-6136</t>
  </si>
  <si>
    <t>733-01-9107</t>
  </si>
  <si>
    <t>163-56-7055</t>
  </si>
  <si>
    <t>189-98-2939</t>
  </si>
  <si>
    <t>551-21-3069</t>
  </si>
  <si>
    <t>212-62-1842</t>
  </si>
  <si>
    <t>716-39-1409</t>
  </si>
  <si>
    <t>704-48-3927</t>
  </si>
  <si>
    <t>628-34-3388</t>
  </si>
  <si>
    <t>630-74-5166</t>
  </si>
  <si>
    <t>588-01-7461</t>
  </si>
  <si>
    <t>861-77-0145</t>
  </si>
  <si>
    <t>479-26-8945</t>
  </si>
  <si>
    <t>210-67-5886</t>
  </si>
  <si>
    <t>227-78-1148</t>
  </si>
  <si>
    <t>645-44-1170</t>
  </si>
  <si>
    <t>237-01-6122</t>
  </si>
  <si>
    <t>225-98-1496</t>
  </si>
  <si>
    <t>291-32-1427</t>
  </si>
  <si>
    <t>659-65-8956</t>
  </si>
  <si>
    <t>642-32-2990</t>
  </si>
  <si>
    <t>378-24-2715</t>
  </si>
  <si>
    <t>638-60-7125</t>
  </si>
  <si>
    <t>659-36-1684</t>
  </si>
  <si>
    <t>219-22-9386</t>
  </si>
  <si>
    <t>336-78-2147</t>
  </si>
  <si>
    <t>268-27-6179</t>
  </si>
  <si>
    <t>668-90-8900</t>
  </si>
  <si>
    <t>870-54-3162</t>
  </si>
  <si>
    <t>189-08-9157</t>
  </si>
  <si>
    <t>663-86-9076</t>
  </si>
  <si>
    <t>549-84-7482</t>
  </si>
  <si>
    <t>191-10-6171</t>
  </si>
  <si>
    <t>802-70-5316</t>
  </si>
  <si>
    <t>695-51-0018</t>
  </si>
  <si>
    <t>590-83-4591</t>
  </si>
  <si>
    <t>483-71-1164</t>
  </si>
  <si>
    <t>597-78-7908</t>
  </si>
  <si>
    <t>700-81-1757</t>
  </si>
  <si>
    <t>354-39-5160</t>
  </si>
  <si>
    <t>241-72-9525</t>
  </si>
  <si>
    <t>575-30-8091</t>
  </si>
  <si>
    <t>731-81-9469</t>
  </si>
  <si>
    <t>280-17-4359</t>
  </si>
  <si>
    <t>338-65-2210</t>
  </si>
  <si>
    <t>488-25-4221</t>
  </si>
  <si>
    <t>239-10-7476</t>
  </si>
  <si>
    <t>458-41-1477</t>
  </si>
  <si>
    <t>685-64-1609</t>
  </si>
  <si>
    <t>568-90-5112</t>
  </si>
  <si>
    <t>262-47-2794</t>
  </si>
  <si>
    <t>238-49-0436</t>
  </si>
  <si>
    <t>608-96-3517</t>
  </si>
  <si>
    <t>584-86-7256</t>
  </si>
  <si>
    <t>746-94-0204</t>
  </si>
  <si>
    <t>214-17-6927</t>
  </si>
  <si>
    <t>400-89-4171</t>
  </si>
  <si>
    <t>782-95-9291</t>
  </si>
  <si>
    <t>279-74-2924</t>
  </si>
  <si>
    <t>307-85-2293</t>
  </si>
  <si>
    <t>743-04-1105</t>
  </si>
  <si>
    <t>423-57-2993</t>
  </si>
  <si>
    <t>894-41-5205</t>
  </si>
  <si>
    <t>275-28-0149</t>
  </si>
  <si>
    <t>101-17-6199</t>
  </si>
  <si>
    <t>423-80-0988</t>
  </si>
  <si>
    <t>548-46-9322</t>
  </si>
  <si>
    <t>505-02-0892</t>
  </si>
  <si>
    <t>234-65-2137</t>
  </si>
  <si>
    <t>687-47-8271</t>
  </si>
  <si>
    <t>796-32-9050</t>
  </si>
  <si>
    <t>105-31-1824</t>
  </si>
  <si>
    <t>249-42-3782</t>
  </si>
  <si>
    <t>316-55-4634</t>
  </si>
  <si>
    <t>733-33-4967</t>
  </si>
  <si>
    <t>608-27-6295</t>
  </si>
  <si>
    <t>414-12-7047</t>
  </si>
  <si>
    <t>827-26-2100</t>
  </si>
  <si>
    <t>175-54-2529</t>
  </si>
  <si>
    <t>139-52-2867</t>
  </si>
  <si>
    <t>407-63-8975</t>
  </si>
  <si>
    <t>342-65-4817</t>
  </si>
  <si>
    <t>130-98-8941</t>
  </si>
  <si>
    <t>434-83-9547</t>
  </si>
  <si>
    <t>851-28-6367</t>
  </si>
  <si>
    <t>824-88-3614</t>
  </si>
  <si>
    <t>586-25-0848</t>
  </si>
  <si>
    <t>895-66-0685</t>
  </si>
  <si>
    <t>305-14-0245</t>
  </si>
  <si>
    <t>732-04-5373</t>
  </si>
  <si>
    <t>400-60-7251</t>
  </si>
  <si>
    <t>593-65-1552</t>
  </si>
  <si>
    <t>284-34-9626</t>
  </si>
  <si>
    <t>437-58-8131</t>
  </si>
  <si>
    <t>286-43-6208</t>
  </si>
  <si>
    <t>641-43-2399</t>
  </si>
  <si>
    <t>831-07-6050</t>
  </si>
  <si>
    <t>556-86-3144</t>
  </si>
  <si>
    <t>848-24-9445</t>
  </si>
  <si>
    <t>856-22-8149</t>
  </si>
  <si>
    <t>699-01-4164</t>
  </si>
  <si>
    <t>420-11-4919</t>
  </si>
  <si>
    <t>606-80-4905</t>
  </si>
  <si>
    <t>542-41-0513</t>
  </si>
  <si>
    <t>426-39-2418</t>
  </si>
  <si>
    <t>875-46-5808</t>
  </si>
  <si>
    <t>394-43-4238</t>
  </si>
  <si>
    <t>749-24-1565</t>
  </si>
  <si>
    <t>672-51-8681</t>
  </si>
  <si>
    <t>263-87-5680</t>
  </si>
  <si>
    <t>573-58-9734</t>
  </si>
  <si>
    <t>817-69-8206</t>
  </si>
  <si>
    <t>888-02-0338</t>
  </si>
  <si>
    <t>677-11-0152</t>
  </si>
  <si>
    <t>142-63-6033</t>
  </si>
  <si>
    <t>656-16-1063</t>
  </si>
  <si>
    <t>891-58-8335</t>
  </si>
  <si>
    <t>802-43-8934</t>
  </si>
  <si>
    <t>560-30-5617</t>
  </si>
  <si>
    <t>319-74-2561</t>
  </si>
  <si>
    <t>549-03-9315</t>
  </si>
  <si>
    <t>790-29-1172</t>
  </si>
  <si>
    <t>239-36-3640</t>
  </si>
  <si>
    <t>468-01-2051</t>
  </si>
  <si>
    <t>389-25-3394</t>
  </si>
  <si>
    <t>279-62-1445</t>
  </si>
  <si>
    <t>213-72-6612</t>
  </si>
  <si>
    <t>746-68-6593</t>
  </si>
  <si>
    <t>836-82-5858</t>
  </si>
  <si>
    <t>583-72-1480</t>
  </si>
  <si>
    <t>466-61-5506</t>
  </si>
  <si>
    <t>721-86-6247</t>
  </si>
  <si>
    <t>289-65-5721</t>
  </si>
  <si>
    <t>545-46-3100</t>
  </si>
  <si>
    <t>418-02-5978</t>
  </si>
  <si>
    <t>269-04-5750</t>
  </si>
  <si>
    <t>157-13-5295</t>
  </si>
  <si>
    <t>645-78-8093</t>
  </si>
  <si>
    <t>211-30-9270</t>
  </si>
  <si>
    <t>755-12-3214</t>
  </si>
  <si>
    <t>346-84-3103</t>
  </si>
  <si>
    <t>478-06-7835</t>
  </si>
  <si>
    <t>540-11-4336</t>
  </si>
  <si>
    <t>448-81-5016</t>
  </si>
  <si>
    <t>142-72-4741</t>
  </si>
  <si>
    <t>217-58-1179</t>
  </si>
  <si>
    <t>376-02-8238</t>
  </si>
  <si>
    <t>530-90-9855</t>
  </si>
  <si>
    <t>866-05-7563</t>
  </si>
  <si>
    <t>604-70-6476</t>
  </si>
  <si>
    <t>799-71-1548</t>
  </si>
  <si>
    <t>785-13-7708</t>
  </si>
  <si>
    <t>845-51-0542</t>
  </si>
  <si>
    <t>662-47-5456</t>
  </si>
  <si>
    <t>883-17-4236</t>
  </si>
  <si>
    <t>290-68-2984</t>
  </si>
  <si>
    <t>704-11-6354</t>
  </si>
  <si>
    <t>110-48-7033</t>
  </si>
  <si>
    <t>366-93-0948</t>
  </si>
  <si>
    <t>729-09-9681</t>
  </si>
  <si>
    <t>151-16-1484</t>
  </si>
  <si>
    <t>380-94-4661</t>
  </si>
  <si>
    <t>850-41-9669</t>
  </si>
  <si>
    <t>821-07-3596</t>
  </si>
  <si>
    <t>655-85-5130</t>
  </si>
  <si>
    <t>447-15-7839</t>
  </si>
  <si>
    <t>154-74-7179</t>
  </si>
  <si>
    <t>253-12-6086</t>
  </si>
  <si>
    <t>808-65-0703</t>
  </si>
  <si>
    <t>571-94-0759</t>
  </si>
  <si>
    <t>144-51-6085</t>
  </si>
  <si>
    <t>731-14-2199</t>
  </si>
  <si>
    <t>783-09-1637</t>
  </si>
  <si>
    <t>687-15-1097</t>
  </si>
  <si>
    <t>126-54-1082</t>
  </si>
  <si>
    <t>633-91-1052</t>
  </si>
  <si>
    <t>477-24-6490</t>
  </si>
  <si>
    <t>566-19-5475</t>
  </si>
  <si>
    <t>526-86-8552</t>
  </si>
  <si>
    <t>376-56-3573</t>
  </si>
  <si>
    <t>537-72-0426</t>
  </si>
  <si>
    <t>828-61-5674</t>
  </si>
  <si>
    <t>136-08-6195</t>
  </si>
  <si>
    <t>523-38-0215</t>
  </si>
  <si>
    <t>490-29-1201</t>
  </si>
  <si>
    <t>667-92-0055</t>
  </si>
  <si>
    <t>565-17-3836</t>
  </si>
  <si>
    <t>498-41-1961</t>
  </si>
  <si>
    <t>593-95-4461</t>
  </si>
  <si>
    <t>226-71-3580</t>
  </si>
  <si>
    <t>283-79-9594</t>
  </si>
  <si>
    <t>430-60-3493</t>
  </si>
  <si>
    <t>139-20-0155</t>
  </si>
  <si>
    <t>558-80-4082</t>
  </si>
  <si>
    <t>278-97-7759</t>
  </si>
  <si>
    <t>316-68-6352</t>
  </si>
  <si>
    <t>585-03-5943</t>
  </si>
  <si>
    <t>211-05-0490</t>
  </si>
  <si>
    <t>727-75-6477</t>
  </si>
  <si>
    <t>744-02-5987</t>
  </si>
  <si>
    <t>307-83-9164</t>
  </si>
  <si>
    <t>779-06-0012</t>
  </si>
  <si>
    <t>446-47-6729</t>
  </si>
  <si>
    <t>573-10-3877</t>
  </si>
  <si>
    <t>735-06-4124</t>
  </si>
  <si>
    <t>439-54-7422</t>
  </si>
  <si>
    <t>396-90-2219</t>
  </si>
  <si>
    <t>411-77-0180</t>
  </si>
  <si>
    <t>286-01-5402</t>
  </si>
  <si>
    <t>803-17-8013</t>
  </si>
  <si>
    <t>512-98-1403</t>
  </si>
  <si>
    <t>848-42-2560</t>
  </si>
  <si>
    <t>532-59-7201</t>
  </si>
  <si>
    <t>181-94-6432</t>
  </si>
  <si>
    <t>870-76-1733</t>
  </si>
  <si>
    <t>423-64-4619</t>
  </si>
  <si>
    <t>227-07-4446</t>
  </si>
  <si>
    <t>174-36-3675</t>
  </si>
  <si>
    <t>428-83-5800</t>
  </si>
  <si>
    <t>603-07-0961</t>
  </si>
  <si>
    <t>704-20-4138</t>
  </si>
  <si>
    <t>787-15-1757</t>
  </si>
  <si>
    <t>649-11-3678</t>
  </si>
  <si>
    <t>622-20-1945</t>
  </si>
  <si>
    <t>372-94-8041</t>
  </si>
  <si>
    <t>563-91-7120</t>
  </si>
  <si>
    <t>746-54-5508</t>
  </si>
  <si>
    <t>276-54-0879</t>
  </si>
  <si>
    <t>815-11-1168</t>
  </si>
  <si>
    <t>719-76-3868</t>
  </si>
  <si>
    <t>730-61-8757</t>
  </si>
  <si>
    <t>340-66-0321</t>
  </si>
  <si>
    <t>868-81-1752</t>
  </si>
  <si>
    <t>634-97-8956</t>
  </si>
  <si>
    <t>566-71-1091</t>
  </si>
  <si>
    <t>442-48-3607</t>
  </si>
  <si>
    <t>835-16-0096</t>
  </si>
  <si>
    <t>527-09-6272</t>
  </si>
  <si>
    <t>898-04-2717</t>
  </si>
  <si>
    <t>692-27-8933</t>
  </si>
  <si>
    <t>633-09-3463</t>
  </si>
  <si>
    <t>374-17-3652</t>
  </si>
  <si>
    <t>378-07-7001</t>
  </si>
  <si>
    <t>433-75-6987</t>
  </si>
  <si>
    <t>873-95-4984</t>
  </si>
  <si>
    <t>416-13-5917</t>
  </si>
  <si>
    <t>150-89-8043</t>
  </si>
  <si>
    <t>135-84-8019</t>
  </si>
  <si>
    <t>441-94-7118</t>
  </si>
  <si>
    <t>725-96-3778</t>
  </si>
  <si>
    <t>531-80-1784</t>
  </si>
  <si>
    <t>400-45-1220</t>
  </si>
  <si>
    <t>860-79-0874</t>
  </si>
  <si>
    <t>834-61-8124</t>
  </si>
  <si>
    <t>115-99-4379</t>
  </si>
  <si>
    <t>565-67-6697</t>
  </si>
  <si>
    <t>320-49-6392</t>
  </si>
  <si>
    <t>889-04-9723</t>
  </si>
  <si>
    <t>632-90-0281</t>
  </si>
  <si>
    <t>554-42-2417</t>
  </si>
  <si>
    <t>453-63-6187</t>
  </si>
  <si>
    <t>578-80-7669</t>
  </si>
  <si>
    <t>612-36-5536</t>
  </si>
  <si>
    <t>605-72-4132</t>
  </si>
  <si>
    <t>471-41-2823</t>
  </si>
  <si>
    <t>462-67-9126</t>
  </si>
  <si>
    <t>272-27-9238</t>
  </si>
  <si>
    <t>834-25-9262</t>
  </si>
  <si>
    <t>122-61-9553</t>
  </si>
  <si>
    <t>468-88-0009</t>
  </si>
  <si>
    <t>613-59-9758</t>
  </si>
  <si>
    <t>254-31-0042</t>
  </si>
  <si>
    <t>201-86-2184</t>
  </si>
  <si>
    <t>261-12-8671</t>
  </si>
  <si>
    <t>730-70-9830</t>
  </si>
  <si>
    <t>382-25-8917</t>
  </si>
  <si>
    <t>422-29-8786</t>
  </si>
  <si>
    <t>667-23-5919</t>
  </si>
  <si>
    <t>843-01-4703</t>
  </si>
  <si>
    <t>743-88-1662</t>
  </si>
  <si>
    <t>595-86-2894</t>
  </si>
  <si>
    <t>182-69-8360</t>
  </si>
  <si>
    <t>289-15-7034</t>
  </si>
  <si>
    <t>462-78-5240</t>
  </si>
  <si>
    <t>868-52-7573</t>
  </si>
  <si>
    <t>153-58-4872</t>
  </si>
  <si>
    <t>662-72-2873</t>
  </si>
  <si>
    <t>525-88-7307</t>
  </si>
  <si>
    <t>689-16-9784</t>
  </si>
  <si>
    <t>725-56-0833</t>
  </si>
  <si>
    <t>394-41-0748</t>
  </si>
  <si>
    <t>596-42-3999</t>
  </si>
  <si>
    <t>541-89-9860</t>
  </si>
  <si>
    <t>173-82-9529</t>
  </si>
  <si>
    <t>563-36-9814</t>
  </si>
  <si>
    <t>308-47-4913</t>
  </si>
  <si>
    <t>885-17-6250</t>
  </si>
  <si>
    <t>726-27-2396</t>
  </si>
  <si>
    <t>316-01-3952</t>
  </si>
  <si>
    <t>760-54-1821</t>
  </si>
  <si>
    <t>793-10-3222</t>
  </si>
  <si>
    <t>346-12-3257</t>
  </si>
  <si>
    <t>110-05-6330</t>
  </si>
  <si>
    <t>651-61-0874</t>
  </si>
  <si>
    <t>236-86-3015</t>
  </si>
  <si>
    <t>831-64-0259</t>
  </si>
  <si>
    <t>587-03-7455</t>
  </si>
  <si>
    <t>882-40-4577</t>
  </si>
  <si>
    <t>732-67-5346</t>
  </si>
  <si>
    <t>725-32-9708</t>
  </si>
  <si>
    <t>256-08-8343</t>
  </si>
  <si>
    <t>372-26-1506</t>
  </si>
  <si>
    <t>244-08-0162</t>
  </si>
  <si>
    <t>569-71-4390</t>
  </si>
  <si>
    <t>132-23-6451</t>
  </si>
  <si>
    <t>696-90-2548</t>
  </si>
  <si>
    <t>472-15-9636</t>
  </si>
  <si>
    <t>268-03-6164</t>
  </si>
  <si>
    <t>750-57-9686</t>
  </si>
  <si>
    <t>186-09-3669</t>
  </si>
  <si>
    <t>848-07-1692</t>
  </si>
  <si>
    <t>745-71-3520</t>
  </si>
  <si>
    <t>266-76-6436</t>
  </si>
  <si>
    <t>740-22-2500</t>
  </si>
  <si>
    <t>271-88-8734</t>
  </si>
  <si>
    <t>301-81-8610</t>
  </si>
  <si>
    <t>489-64-4354</t>
  </si>
  <si>
    <t>198-84-7132</t>
  </si>
  <si>
    <t>269-10-8440</t>
  </si>
  <si>
    <t>650-98-6268</t>
  </si>
  <si>
    <t>741-73-3559</t>
  </si>
  <si>
    <t>325-77-6186</t>
  </si>
  <si>
    <t>286-75-7818</t>
  </si>
  <si>
    <t>574-57-9721</t>
  </si>
  <si>
    <t>459-50-7686</t>
  </si>
  <si>
    <t>616-87-0016</t>
  </si>
  <si>
    <t>837-55-7229</t>
  </si>
  <si>
    <t>751-69-0068</t>
  </si>
  <si>
    <t>257-73-1380</t>
  </si>
  <si>
    <t>345-08-4992</t>
  </si>
  <si>
    <t>549-96-4200</t>
  </si>
  <si>
    <t>810-60-6344</t>
  </si>
  <si>
    <t>450-28-2866</t>
  </si>
  <si>
    <t>394-30-3170</t>
  </si>
  <si>
    <t>138-17-5109</t>
  </si>
  <si>
    <t>192-98-7397</t>
  </si>
  <si>
    <t>301-11-9629</t>
  </si>
  <si>
    <t>390-80-5128</t>
  </si>
  <si>
    <t>235-46-8343</t>
  </si>
  <si>
    <t>453-12-7053</t>
  </si>
  <si>
    <t>296-11-7041</t>
  </si>
  <si>
    <t>449-27-2918</t>
  </si>
  <si>
    <t>891-01-7034</t>
  </si>
  <si>
    <t>744-09-5786</t>
  </si>
  <si>
    <t>727-17-0390</t>
  </si>
  <si>
    <t>568-88-3448</t>
  </si>
  <si>
    <t>187-83-5490</t>
  </si>
  <si>
    <t>767-54-1907</t>
  </si>
  <si>
    <t>710-46-4433</t>
  </si>
  <si>
    <t>533-33-5337</t>
  </si>
  <si>
    <t>325-90-8763</t>
  </si>
  <si>
    <t>729-46-7422</t>
  </si>
  <si>
    <t>639-76-1242</t>
  </si>
  <si>
    <t>234-03-4040</t>
  </si>
  <si>
    <t>326-71-2155</t>
  </si>
  <si>
    <t>320-32-8842</t>
  </si>
  <si>
    <t>470-32-9057</t>
  </si>
  <si>
    <t>878-30-2331</t>
  </si>
  <si>
    <t>440-59-5691</t>
  </si>
  <si>
    <t>554-53-3790</t>
  </si>
  <si>
    <t>746-19-0921</t>
  </si>
  <si>
    <t>233-34-0817</t>
  </si>
  <si>
    <t>767-05-1286</t>
  </si>
  <si>
    <t>340-21-9136</t>
  </si>
  <si>
    <t>405-31-3305</t>
  </si>
  <si>
    <t>731-59-7531</t>
  </si>
  <si>
    <t>676-39-6028</t>
  </si>
  <si>
    <t>502-05-1910</t>
  </si>
  <si>
    <t>485-30-8700</t>
  </si>
  <si>
    <t>598-47-9715</t>
  </si>
  <si>
    <t>701-69-8742</t>
  </si>
  <si>
    <t>575-67-1508</t>
  </si>
  <si>
    <t>541-08-3113</t>
  </si>
  <si>
    <t>246-11-3901</t>
  </si>
  <si>
    <t>674-15-9296</t>
  </si>
  <si>
    <t>305-18-3552</t>
  </si>
  <si>
    <t>493-65-6248</t>
  </si>
  <si>
    <t>438-01-4015</t>
  </si>
  <si>
    <t>709-58-4068</t>
  </si>
  <si>
    <t>795-49-7276</t>
  </si>
  <si>
    <t>556-72-8512</t>
  </si>
  <si>
    <t>627-95-3243</t>
  </si>
  <si>
    <t>686-41-0932</t>
  </si>
  <si>
    <t>510-09-5628</t>
  </si>
  <si>
    <t>608-04-3797</t>
  </si>
  <si>
    <t>148-82-2527</t>
  </si>
  <si>
    <t>437-53-3084</t>
  </si>
  <si>
    <t>632-32-4574</t>
  </si>
  <si>
    <t>556-97-7101</t>
  </si>
  <si>
    <t>862-59-8517</t>
  </si>
  <si>
    <t>401-18-8016</t>
  </si>
  <si>
    <t>420-18-8989</t>
  </si>
  <si>
    <t>277-63-2961</t>
  </si>
  <si>
    <t>573-98-8548</t>
  </si>
  <si>
    <t>620-02-2046</t>
  </si>
  <si>
    <t>282-35-2475</t>
  </si>
  <si>
    <t>511-54-3087</t>
  </si>
  <si>
    <t>726-29-6793</t>
  </si>
  <si>
    <t>387-49-4215</t>
  </si>
  <si>
    <t>862-17-9201</t>
  </si>
  <si>
    <t>291-21-5991</t>
  </si>
  <si>
    <t>602-80-9671</t>
  </si>
  <si>
    <t>347-72-6115</t>
  </si>
  <si>
    <t>209-61-0206</t>
  </si>
  <si>
    <t>595-27-4851</t>
  </si>
  <si>
    <t>189-52-0236</t>
  </si>
  <si>
    <t>503-07-0930</t>
  </si>
  <si>
    <t>413-20-6708</t>
  </si>
  <si>
    <t>425-85-2085</t>
  </si>
  <si>
    <t>521-18-7827</t>
  </si>
  <si>
    <t>220-28-1851</t>
  </si>
  <si>
    <t>600-38-9738</t>
  </si>
  <si>
    <t>734-91-1155</t>
  </si>
  <si>
    <t>451-28-5717</t>
  </si>
  <si>
    <t>609-81-8548</t>
  </si>
  <si>
    <t>133-14-7229</t>
  </si>
  <si>
    <t>534-01-4457</t>
  </si>
  <si>
    <t>719-89-8991</t>
  </si>
  <si>
    <t>286-62-6248</t>
  </si>
  <si>
    <t>339-38-9982</t>
  </si>
  <si>
    <t>827-44-5872</t>
  </si>
  <si>
    <t>827-77-7633</t>
  </si>
  <si>
    <t>287-83-1405</t>
  </si>
  <si>
    <t>435-13-4908</t>
  </si>
  <si>
    <t>857-67-9057</t>
  </si>
  <si>
    <t>236-27-1144</t>
  </si>
  <si>
    <t>892-05-6689</t>
  </si>
  <si>
    <t>583-41-4548</t>
  </si>
  <si>
    <t>339-12-4827</t>
  </si>
  <si>
    <t>643-38-7867</t>
  </si>
  <si>
    <t>308-81-0538</t>
  </si>
  <si>
    <t>358-88-9262</t>
  </si>
  <si>
    <t>460-35-4390</t>
  </si>
  <si>
    <t>343-87-0864</t>
  </si>
  <si>
    <t>173-50-1108</t>
  </si>
  <si>
    <t>243-47-2663</t>
  </si>
  <si>
    <t>841-18-8232</t>
  </si>
  <si>
    <t>701-23-5550</t>
  </si>
  <si>
    <t>647-50-1224</t>
  </si>
  <si>
    <t>541-48-8554</t>
  </si>
  <si>
    <t>539-21-7227</t>
  </si>
  <si>
    <t>213-32-1216</t>
  </si>
  <si>
    <t>747-58-7183</t>
  </si>
  <si>
    <t>582-52-8065</t>
  </si>
  <si>
    <t>210-57-1719</t>
  </si>
  <si>
    <t>399-69-4630</t>
  </si>
  <si>
    <t>134-75-2619</t>
  </si>
  <si>
    <t>356-44-8813</t>
  </si>
  <si>
    <t>198-66-9832</t>
  </si>
  <si>
    <t>283-26-5248</t>
  </si>
  <si>
    <t>712-39-0363</t>
  </si>
  <si>
    <t>218-59-9410</t>
  </si>
  <si>
    <t>174-75-0888</t>
  </si>
  <si>
    <t>866-99-7614</t>
  </si>
  <si>
    <t>134-54-4720</t>
  </si>
  <si>
    <t>760-90-2357</t>
  </si>
  <si>
    <t>514-37-2845</t>
  </si>
  <si>
    <t>698-98-5964</t>
  </si>
  <si>
    <t>718-57-9773</t>
  </si>
  <si>
    <t>651-88-7328</t>
  </si>
  <si>
    <t>241-11-2261</t>
  </si>
  <si>
    <t>408-26-9866</t>
  </si>
  <si>
    <t>834-83-1826</t>
  </si>
  <si>
    <t>343-61-3544</t>
  </si>
  <si>
    <t>239-48-4278</t>
  </si>
  <si>
    <t>355-34-6244</t>
  </si>
  <si>
    <t>550-84-8664</t>
  </si>
  <si>
    <t>339-96-8318</t>
  </si>
  <si>
    <t>458-61-0011</t>
  </si>
  <si>
    <t>592-34-6155</t>
  </si>
  <si>
    <t>797-88-0493</t>
  </si>
  <si>
    <t>207-73-1363</t>
  </si>
  <si>
    <t>390-31-6381</t>
  </si>
  <si>
    <t>443-82-0585</t>
  </si>
  <si>
    <t>339-18-7061</t>
  </si>
  <si>
    <t>359-90-3665</t>
  </si>
  <si>
    <t>375-72-3056</t>
  </si>
  <si>
    <t>127-47-6963</t>
  </si>
  <si>
    <t>278-86-2735</t>
  </si>
  <si>
    <t>695-28-6250</t>
  </si>
  <si>
    <t>379-17-6588</t>
  </si>
  <si>
    <t>227-50-3718</t>
  </si>
  <si>
    <t>302-15-2162</t>
  </si>
  <si>
    <t>788-07-8452</t>
  </si>
  <si>
    <t>560-49-6611</t>
  </si>
  <si>
    <t>880-35-0356</t>
  </si>
  <si>
    <t>585-11-6748</t>
  </si>
  <si>
    <t>470-31-3286</t>
  </si>
  <si>
    <t>152-68-2907</t>
  </si>
  <si>
    <t>123-35-4896</t>
  </si>
  <si>
    <t>258-69-7810</t>
  </si>
  <si>
    <t>334-64-2006</t>
  </si>
  <si>
    <t>219-61-4139</t>
  </si>
  <si>
    <t>881-41-7302</t>
  </si>
  <si>
    <t>373-09-4567</t>
  </si>
  <si>
    <t>642-30-6693</t>
  </si>
  <si>
    <t>484-22-8230</t>
  </si>
  <si>
    <t>830-58-2383</t>
  </si>
  <si>
    <t>559-98-9873</t>
  </si>
  <si>
    <t>544-32-5024</t>
  </si>
  <si>
    <t>318-12-0304</t>
  </si>
  <si>
    <t>349-97-8902</t>
  </si>
  <si>
    <t>421-95-9805</t>
  </si>
  <si>
    <t>277-35-5865</t>
  </si>
  <si>
    <t>789-23-8625</t>
  </si>
  <si>
    <t>284-54-4231</t>
  </si>
  <si>
    <t>443-59-0061</t>
  </si>
  <si>
    <t>509-29-3912</t>
  </si>
  <si>
    <t>327-40-9673</t>
  </si>
  <si>
    <t>840-19-2096</t>
  </si>
  <si>
    <t>828-46-6863</t>
  </si>
  <si>
    <t>641-96-3695</t>
  </si>
  <si>
    <t>420-97-3340</t>
  </si>
  <si>
    <t>436-54-4512</t>
  </si>
  <si>
    <t>670-79-6321</t>
  </si>
  <si>
    <t>852-62-7105</t>
  </si>
  <si>
    <t>598-06-7312</t>
  </si>
  <si>
    <t>135-13-8269</t>
  </si>
  <si>
    <t>816-57-2053</t>
  </si>
  <si>
    <t>628-90-8624</t>
  </si>
  <si>
    <t>856-66-2701</t>
  </si>
  <si>
    <t>308-39-1707</t>
  </si>
  <si>
    <t>149-61-1929</t>
  </si>
  <si>
    <t>655-07-2265</t>
  </si>
  <si>
    <t>589-02-8023</t>
  </si>
  <si>
    <t>420-04-7590</t>
  </si>
  <si>
    <t>182-88-2763</t>
  </si>
  <si>
    <t>188-55-0967</t>
  </si>
  <si>
    <t>610-46-4100</t>
  </si>
  <si>
    <t>318-81-2368</t>
  </si>
  <si>
    <t>364-33-8584</t>
  </si>
  <si>
    <t>665-63-9737</t>
  </si>
  <si>
    <t>695-09-5146</t>
  </si>
  <si>
    <t>155-45-3814</t>
  </si>
  <si>
    <t>794-32-2436</t>
  </si>
  <si>
    <t>131-15-8856</t>
  </si>
  <si>
    <t>273-84-2164</t>
  </si>
  <si>
    <t>706-36-6154</t>
  </si>
  <si>
    <t>778-89-7974</t>
  </si>
  <si>
    <t>574-31-8277</t>
  </si>
  <si>
    <t>859-71-0933</t>
  </si>
  <si>
    <t>740-11-5257</t>
  </si>
  <si>
    <t>369-82-2676</t>
  </si>
  <si>
    <t>563-47-4072</t>
  </si>
  <si>
    <t>742-04-5161</t>
  </si>
  <si>
    <t>149-15-7606</t>
  </si>
  <si>
    <t>133-77-3154</t>
  </si>
  <si>
    <t>169-52-4504</t>
  </si>
  <si>
    <t>250-81-7186</t>
  </si>
  <si>
    <t>562-12-5430</t>
  </si>
  <si>
    <t>816-72-8853</t>
  </si>
  <si>
    <t>491-38-3499</t>
  </si>
  <si>
    <t>322-02-2271</t>
  </si>
  <si>
    <t>842-29-4695</t>
  </si>
  <si>
    <t>725-67-2480</t>
  </si>
  <si>
    <t>641-51-2661</t>
  </si>
  <si>
    <t>714-02-3114</t>
  </si>
  <si>
    <t>518-17-2983</t>
  </si>
  <si>
    <t>779-42-2410</t>
  </si>
  <si>
    <t>190-14-3147</t>
  </si>
  <si>
    <t>408-66-6712</t>
  </si>
  <si>
    <t>679-22-6530</t>
  </si>
  <si>
    <t>588-47-8641</t>
  </si>
  <si>
    <t>642-61-4706</t>
  </si>
  <si>
    <t>576-31-4774</t>
  </si>
  <si>
    <t>556-41-6224</t>
  </si>
  <si>
    <t>811-03-8790</t>
  </si>
  <si>
    <t>242-11-3142</t>
  </si>
  <si>
    <t>752-23-3760</t>
  </si>
  <si>
    <t>274-05-5470</t>
  </si>
  <si>
    <t>648-94-3045</t>
  </si>
  <si>
    <t>130-67-4723</t>
  </si>
  <si>
    <t>528-87-5606</t>
  </si>
  <si>
    <t>320-85-2052</t>
  </si>
  <si>
    <t>370-96-0655</t>
  </si>
  <si>
    <t>105-10-6182</t>
  </si>
  <si>
    <t>510-79-0415</t>
  </si>
  <si>
    <t>241-96-5076</t>
  </si>
  <si>
    <t>767-97-4650</t>
  </si>
  <si>
    <t>648-83-1321</t>
  </si>
  <si>
    <t>173-57-2300</t>
  </si>
  <si>
    <t>305-03-2383</t>
  </si>
  <si>
    <t>394-55-6384</t>
  </si>
  <si>
    <t>266-20-6657</t>
  </si>
  <si>
    <t>689-05-1884</t>
  </si>
  <si>
    <t>196-01-2849</t>
  </si>
  <si>
    <t>372-62-5264</t>
  </si>
  <si>
    <t>800-09-8606</t>
  </si>
  <si>
    <t>182-52-7000</t>
  </si>
  <si>
    <t>826-58-8051</t>
  </si>
  <si>
    <t>868-06-0466</t>
  </si>
  <si>
    <t>751-41-9720</t>
  </si>
  <si>
    <t>626-43-7888</t>
  </si>
  <si>
    <t>176-64-7711</t>
  </si>
  <si>
    <t>191-29-0321</t>
  </si>
  <si>
    <t>729-06-2010</t>
  </si>
  <si>
    <t>640-48-5028</t>
  </si>
  <si>
    <t>186-79-9562</t>
  </si>
  <si>
    <t>834-45-5519</t>
  </si>
  <si>
    <t>162-65-8559</t>
  </si>
  <si>
    <t>760-27-5490</t>
  </si>
  <si>
    <t>445-30-9252</t>
  </si>
  <si>
    <t>786-94-2700</t>
  </si>
  <si>
    <t>728-88-7867</t>
  </si>
  <si>
    <t>183-21-3799</t>
  </si>
  <si>
    <t>268-20-3585</t>
  </si>
  <si>
    <t>735-32-9839</t>
  </si>
  <si>
    <t>258-92-7466</t>
  </si>
  <si>
    <t>857-16-3520</t>
  </si>
  <si>
    <t>482-17-1179</t>
  </si>
  <si>
    <t>788-21-5741</t>
  </si>
  <si>
    <t>821-14-9046</t>
  </si>
  <si>
    <t>418-05-0656</t>
  </si>
  <si>
    <t>678-79-0726</t>
  </si>
  <si>
    <t>776-68-1096</t>
  </si>
  <si>
    <t>592-46-1692</t>
  </si>
  <si>
    <t>434-35-9162</t>
  </si>
  <si>
    <t>149-14-0304</t>
  </si>
  <si>
    <t>442-44-6497</t>
  </si>
  <si>
    <t>174-64-0215</t>
  </si>
  <si>
    <t>210-74-9613</t>
  </si>
  <si>
    <t>299-29-0180</t>
  </si>
  <si>
    <t>247-11-2470</t>
  </si>
  <si>
    <t>635-28-5728</t>
  </si>
  <si>
    <t>756-49-0168</t>
  </si>
  <si>
    <t>438-23-1242</t>
  </si>
  <si>
    <t>238-45-6950</t>
  </si>
  <si>
    <t>607-65-2441</t>
  </si>
  <si>
    <t>386-27-7606</t>
  </si>
  <si>
    <t>137-63-5492</t>
  </si>
  <si>
    <t>197-77-7132</t>
  </si>
  <si>
    <t>805-86-0265</t>
  </si>
  <si>
    <t>733-29-1227</t>
  </si>
  <si>
    <t>451-73-2711</t>
  </si>
  <si>
    <t>373-14-0504</t>
  </si>
  <si>
    <t>546-80-2899</t>
  </si>
  <si>
    <t>345-68-9016</t>
  </si>
  <si>
    <t>390-17-5806</t>
  </si>
  <si>
    <t>457-13-1708</t>
  </si>
  <si>
    <t>664-14-2882</t>
  </si>
  <si>
    <t>487-79-6868</t>
  </si>
  <si>
    <t>314-23-4520</t>
  </si>
  <si>
    <t>210-30-7976</t>
  </si>
  <si>
    <t>585-86-8361</t>
  </si>
  <si>
    <t>807-14-7833</t>
  </si>
  <si>
    <t>775-72-1988</t>
  </si>
  <si>
    <t>288-38-3758</t>
  </si>
  <si>
    <t>652-43-6591</t>
  </si>
  <si>
    <t>785-96-0615</t>
  </si>
  <si>
    <t>406-46-7107</t>
  </si>
  <si>
    <t>250-17-5703</t>
  </si>
  <si>
    <t>156-95-3964</t>
  </si>
  <si>
    <t>842-40-8179</t>
  </si>
  <si>
    <t>525-09-8450</t>
  </si>
  <si>
    <t>410-67-1709</t>
  </si>
  <si>
    <t>587-73-4862</t>
  </si>
  <si>
    <t>787-87-2010</t>
  </si>
  <si>
    <t>593-14-4239</t>
  </si>
  <si>
    <t>801-88-0346</t>
  </si>
  <si>
    <t>388-76-2555</t>
  </si>
  <si>
    <t>711-31-1234</t>
  </si>
  <si>
    <t>886-54-6089</t>
  </si>
  <si>
    <t>707-32-7409</t>
  </si>
  <si>
    <t>759-98-4285</t>
  </si>
  <si>
    <t>201-63-8275</t>
  </si>
  <si>
    <t>471-06-8611</t>
  </si>
  <si>
    <t>200-16-5952</t>
  </si>
  <si>
    <t>120-54-2248</t>
  </si>
  <si>
    <t>102-77-2261</t>
  </si>
  <si>
    <t>875-31-8302</t>
  </si>
  <si>
    <t>102-06-2002</t>
  </si>
  <si>
    <t>457-94-0464</t>
  </si>
  <si>
    <t>629-42-4133</t>
  </si>
  <si>
    <t>534-53-3526</t>
  </si>
  <si>
    <t>307-04-2070</t>
  </si>
  <si>
    <t>468-99-7231</t>
  </si>
  <si>
    <t>516-77-6464</t>
  </si>
  <si>
    <t>404-91-5964</t>
  </si>
  <si>
    <t>886-77-9084</t>
  </si>
  <si>
    <t>790-38-4466</t>
  </si>
  <si>
    <t>704-10-4056</t>
  </si>
  <si>
    <t>497-37-6538</t>
  </si>
  <si>
    <t>651-96-5970</t>
  </si>
  <si>
    <t>400-80-4065</t>
  </si>
  <si>
    <t>744-16-7898</t>
  </si>
  <si>
    <t>263-12-5321</t>
  </si>
  <si>
    <t>702-72-0487</t>
  </si>
  <si>
    <t>605-83-1050</t>
  </si>
  <si>
    <t>443-60-9639</t>
  </si>
  <si>
    <t>864-24-7918</t>
  </si>
  <si>
    <t>359-94-5395</t>
  </si>
  <si>
    <t>401-09-4232</t>
  </si>
  <si>
    <t>751-15-6198</t>
  </si>
  <si>
    <t>324-41-6833</t>
  </si>
  <si>
    <t>474-33-8305</t>
  </si>
  <si>
    <t>759-29-9521</t>
  </si>
  <si>
    <t>831-81-6575</t>
  </si>
  <si>
    <t>220-68-6701</t>
  </si>
  <si>
    <t>618-34-8551</t>
  </si>
  <si>
    <t>257-60-7754</t>
  </si>
  <si>
    <t>559-61-5987</t>
  </si>
  <si>
    <t>189-55-2313</t>
  </si>
  <si>
    <t>565-91-4567</t>
  </si>
  <si>
    <t>380-60-5336</t>
  </si>
  <si>
    <t>815-04-6282</t>
  </si>
  <si>
    <t>674-56-6360</t>
  </si>
  <si>
    <t>778-34-2523</t>
  </si>
  <si>
    <t>499-27-7781</t>
  </si>
  <si>
    <t>477-59-2456</t>
  </si>
  <si>
    <t>832-51-6761</t>
  </si>
  <si>
    <t>869-11-3082</t>
  </si>
  <si>
    <t>190-59-3964</t>
  </si>
  <si>
    <t>366-43-6862</t>
  </si>
  <si>
    <t>186-43-8965</t>
  </si>
  <si>
    <t>784-21-9238</t>
  </si>
  <si>
    <t>276-75-6884</t>
  </si>
  <si>
    <t>109-86-4363</t>
  </si>
  <si>
    <t>569-76-2760</t>
  </si>
  <si>
    <t>222-42-0244</t>
  </si>
  <si>
    <t>760-53-9233</t>
  </si>
  <si>
    <t>538-22-0304</t>
  </si>
  <si>
    <t>416-17-9926</t>
  </si>
  <si>
    <t>237-44-6163</t>
  </si>
  <si>
    <t>636-17-0325</t>
  </si>
  <si>
    <t>343-75-9322</t>
  </si>
  <si>
    <t>528-14-9470</t>
  </si>
  <si>
    <t>427-45-9297</t>
  </si>
  <si>
    <t>807-34-3742</t>
  </si>
  <si>
    <t>288-62-1085</t>
  </si>
  <si>
    <t>670-71-7306</t>
  </si>
  <si>
    <t>660-29-7083</t>
  </si>
  <si>
    <t>271-77-8740</t>
  </si>
  <si>
    <t>497-36-0989</t>
  </si>
  <si>
    <t>291-59-1384</t>
  </si>
  <si>
    <t>860-73-6466</t>
  </si>
  <si>
    <t>549-23-9016</t>
  </si>
  <si>
    <t>896-34-0956</t>
  </si>
  <si>
    <t>804-38-3935</t>
  </si>
  <si>
    <t>585-90-0249</t>
  </si>
  <si>
    <t>862-29-5914</t>
  </si>
  <si>
    <t>845-94-6841</t>
  </si>
  <si>
    <t>125-45-2293</t>
  </si>
  <si>
    <t>843-73-4724</t>
  </si>
  <si>
    <t>409-33-9708</t>
  </si>
  <si>
    <t>658-66-3967</t>
  </si>
  <si>
    <t>866-70-2814</t>
  </si>
  <si>
    <t>160-22-2687</t>
  </si>
  <si>
    <t>895-03-6665</t>
  </si>
  <si>
    <t>770-42-8960</t>
  </si>
  <si>
    <t>748-45-2862</t>
  </si>
  <si>
    <t>234-36-2483</t>
  </si>
  <si>
    <t>316-66-3011</t>
  </si>
  <si>
    <t>848-95-6252</t>
  </si>
  <si>
    <t>840-76-5966</t>
  </si>
  <si>
    <t>152-03-4217</t>
  </si>
  <si>
    <t>533-66-5566</t>
  </si>
  <si>
    <t>124-31-1458</t>
  </si>
  <si>
    <t>176-78-1170</t>
  </si>
  <si>
    <t>361-59-0574</t>
  </si>
  <si>
    <t>101-81-4070</t>
  </si>
  <si>
    <t>631-34-1880</t>
  </si>
  <si>
    <t>852-82-2749</t>
  </si>
  <si>
    <t>873-14-6353</t>
  </si>
  <si>
    <t>584-66-4073</t>
  </si>
  <si>
    <t>544-55-9589</t>
  </si>
  <si>
    <t>166-19-2553</t>
  </si>
  <si>
    <t>737-88-5876</t>
  </si>
  <si>
    <t>154-87-7367</t>
  </si>
  <si>
    <t>885-56-0389</t>
  </si>
  <si>
    <t>608-05-3804</t>
  </si>
  <si>
    <t>448-61-3783</t>
  </si>
  <si>
    <t>761-49-0439</t>
  </si>
  <si>
    <t>490-95-0021</t>
  </si>
  <si>
    <t>115-38-7388</t>
  </si>
  <si>
    <t>311-13-6971</t>
  </si>
  <si>
    <t>291-55-6563</t>
  </si>
  <si>
    <t>548-48-3156</t>
  </si>
  <si>
    <t>460-93-5834</t>
  </si>
  <si>
    <t>325-89-4209</t>
  </si>
  <si>
    <t>884-80-6021</t>
  </si>
  <si>
    <t>137-74-8729</t>
  </si>
  <si>
    <t>880-46-5796</t>
  </si>
  <si>
    <t>389-70-2397</t>
  </si>
  <si>
    <t>114-35-5271</t>
  </si>
  <si>
    <t>607-76-6216</t>
  </si>
  <si>
    <t>715-20-1673</t>
  </si>
  <si>
    <t>811-35-1094</t>
  </si>
  <si>
    <t>699-88-1972</t>
  </si>
  <si>
    <t>781-84-8059</t>
  </si>
  <si>
    <t>409-49-6995</t>
  </si>
  <si>
    <t>725-54-0677</t>
  </si>
  <si>
    <t>146-09-5432</t>
  </si>
  <si>
    <t>377-79-7592</t>
  </si>
  <si>
    <t>509-10-0516</t>
  </si>
  <si>
    <t>595-94-9924</t>
  </si>
  <si>
    <t>865-41-9075</t>
  </si>
  <si>
    <t>545-07-8534</t>
  </si>
  <si>
    <t>118-62-1812</t>
  </si>
  <si>
    <t>450-42-3339</t>
  </si>
  <si>
    <t>851-98-3555</t>
  </si>
  <si>
    <t>186-71-5196</t>
  </si>
  <si>
    <t>624-01-8356</t>
  </si>
  <si>
    <t>313-66-9943</t>
  </si>
  <si>
    <t>151-27-8496</t>
  </si>
  <si>
    <t>453-33-6436</t>
  </si>
  <si>
    <t>522-57-8364</t>
  </si>
  <si>
    <t>459-45-2396</t>
  </si>
  <si>
    <t>717-96-4189</t>
  </si>
  <si>
    <t>722-13-2115</t>
  </si>
  <si>
    <t>749-81-8133</t>
  </si>
  <si>
    <t>777-67-2495</t>
  </si>
  <si>
    <t>636-98-3364</t>
  </si>
  <si>
    <t>246-55-6923</t>
  </si>
  <si>
    <t>181-82-6255</t>
  </si>
  <si>
    <t>838-02-1821</t>
  </si>
  <si>
    <t>887-42-0517</t>
  </si>
  <si>
    <t>457-12-0244</t>
  </si>
  <si>
    <t>226-34-0034</t>
  </si>
  <si>
    <t>321-49-7382</t>
  </si>
  <si>
    <t>397-25-8725</t>
  </si>
  <si>
    <t>431-66-2305</t>
  </si>
  <si>
    <t>825-94-5922</t>
  </si>
  <si>
    <t>641-62-7288</t>
  </si>
  <si>
    <t>756-93-1854</t>
  </si>
  <si>
    <t>243-55-8457</t>
  </si>
  <si>
    <t>458-10-8612</t>
  </si>
  <si>
    <t>501-61-1753</t>
  </si>
  <si>
    <t>235-06-8510</t>
  </si>
  <si>
    <t>433-08-7822</t>
  </si>
  <si>
    <t>361-85-2571</t>
  </si>
  <si>
    <t>131-70-8179</t>
  </si>
  <si>
    <t>500-02-2261</t>
  </si>
  <si>
    <t>720-72-2436</t>
  </si>
  <si>
    <t>702-83-5291</t>
  </si>
  <si>
    <t>809-69-9497</t>
  </si>
  <si>
    <t>449-16-6770</t>
  </si>
  <si>
    <t>333-23-2632</t>
  </si>
  <si>
    <t>489-82-1237</t>
  </si>
  <si>
    <t>859-97-6048</t>
  </si>
  <si>
    <t>676-10-2200</t>
  </si>
  <si>
    <t>373-88-1424</t>
  </si>
  <si>
    <t>365-16-4334</t>
  </si>
  <si>
    <t>503-21-4385</t>
  </si>
  <si>
    <t>305-89-2768</t>
  </si>
  <si>
    <t>574-80-1489</t>
  </si>
  <si>
    <t>784-08-0310</t>
  </si>
  <si>
    <t>200-40-6154</t>
  </si>
  <si>
    <t>846-10-0341</t>
  </si>
  <si>
    <t>577-34-7579</t>
  </si>
  <si>
    <t>430-02-3888</t>
  </si>
  <si>
    <t>867-47-1948</t>
  </si>
  <si>
    <t>384-59-6655</t>
  </si>
  <si>
    <t>256-58-3609</t>
  </si>
  <si>
    <t>324-92-3863</t>
  </si>
  <si>
    <t>593-08-5916</t>
  </si>
  <si>
    <t>364-34-2972</t>
  </si>
  <si>
    <t>794-42-3736</t>
  </si>
  <si>
    <t>172-42-8274</t>
  </si>
  <si>
    <t>558-60-5016</t>
  </si>
  <si>
    <t>195-06-0432</t>
  </si>
  <si>
    <t>605-03-2706</t>
  </si>
  <si>
    <t>214-30-2776</t>
  </si>
  <si>
    <t>746-04-1077</t>
  </si>
  <si>
    <t>448-34-8700</t>
  </si>
  <si>
    <t>452-04-8808</t>
  </si>
  <si>
    <t>531-56-4728</t>
  </si>
  <si>
    <t>744-82-9138</t>
  </si>
  <si>
    <t>883-69-1285</t>
  </si>
  <si>
    <t>221-25-5073</t>
  </si>
  <si>
    <t>518-71-6847</t>
  </si>
  <si>
    <t>156-20-0370</t>
  </si>
  <si>
    <t>151-33-7434</t>
  </si>
  <si>
    <t>728-47-9078</t>
  </si>
  <si>
    <t>809-46-1866</t>
  </si>
  <si>
    <t>139-32-4183</t>
  </si>
  <si>
    <t>148-41-7930</t>
  </si>
  <si>
    <t>189-40-5216</t>
  </si>
  <si>
    <t>374-38-5555</t>
  </si>
  <si>
    <t>764-44-8999</t>
  </si>
  <si>
    <t>552-44-5977</t>
  </si>
  <si>
    <t>267-62-7380</t>
  </si>
  <si>
    <t>430-53-4718</t>
  </si>
  <si>
    <t>886-18-2897</t>
  </si>
  <si>
    <t>602-16-6955</t>
  </si>
  <si>
    <t>745-74-0715</t>
  </si>
  <si>
    <t>690-01-6631</t>
  </si>
  <si>
    <t>652-49-6720</t>
  </si>
  <si>
    <t>233-67-5758</t>
  </si>
  <si>
    <t>303-96-2227</t>
  </si>
  <si>
    <t>727-02-1313</t>
  </si>
  <si>
    <t>347-56-2442</t>
  </si>
  <si>
    <t>849-09-3807</t>
  </si>
  <si>
    <t>A</t>
  </si>
  <si>
    <t>C</t>
  </si>
  <si>
    <t>B</t>
  </si>
  <si>
    <t>Female</t>
  </si>
  <si>
    <t>Male</t>
  </si>
  <si>
    <t>13:08</t>
  </si>
  <si>
    <t>10:29</t>
  </si>
  <si>
    <t>13:23</t>
  </si>
  <si>
    <t>20:33</t>
  </si>
  <si>
    <t>10:37</t>
  </si>
  <si>
    <t>18:30</t>
  </si>
  <si>
    <t>14:36</t>
  </si>
  <si>
    <t>11:38</t>
  </si>
  <si>
    <t>17:15</t>
  </si>
  <si>
    <t>13:27</t>
  </si>
  <si>
    <t>18:07</t>
  </si>
  <si>
    <t>17:03</t>
  </si>
  <si>
    <t>10:25</t>
  </si>
  <si>
    <t>16:48</t>
  </si>
  <si>
    <t>19:21</t>
  </si>
  <si>
    <t>16:19</t>
  </si>
  <si>
    <t>11:03</t>
  </si>
  <si>
    <t>10:39</t>
  </si>
  <si>
    <t>18:00</t>
  </si>
  <si>
    <t>15:30</t>
  </si>
  <si>
    <t>11:24</t>
  </si>
  <si>
    <t>10:40</t>
  </si>
  <si>
    <t>12:20</t>
  </si>
  <si>
    <t>11:15</t>
  </si>
  <si>
    <t>17:36</t>
  </si>
  <si>
    <t>19:20</t>
  </si>
  <si>
    <t>15:31</t>
  </si>
  <si>
    <t>12:17</t>
  </si>
  <si>
    <t>19:48</t>
  </si>
  <si>
    <t>15:36</t>
  </si>
  <si>
    <t>19:39</t>
  </si>
  <si>
    <t>12:43</t>
  </si>
  <si>
    <t>14:49</t>
  </si>
  <si>
    <t>10:12</t>
  </si>
  <si>
    <t>10:42</t>
  </si>
  <si>
    <t>12:28</t>
  </si>
  <si>
    <t>19:15</t>
  </si>
  <si>
    <t>17:17</t>
  </si>
  <si>
    <t>13:24</t>
  </si>
  <si>
    <t>13:01</t>
  </si>
  <si>
    <t>18:45</t>
  </si>
  <si>
    <t>10:11</t>
  </si>
  <si>
    <t>13:03</t>
  </si>
  <si>
    <t>20:39</t>
  </si>
  <si>
    <t>19:47</t>
  </si>
  <si>
    <t>17:24</t>
  </si>
  <si>
    <t>15:47</t>
  </si>
  <si>
    <t>12:45</t>
  </si>
  <si>
    <t>17:08</t>
  </si>
  <si>
    <t>10:19</t>
  </si>
  <si>
    <t>15:10</t>
  </si>
  <si>
    <t>14:42</t>
  </si>
  <si>
    <t>15:46</t>
  </si>
  <si>
    <t>11:49</t>
  </si>
  <si>
    <t>19:01</t>
  </si>
  <si>
    <t>11:26</t>
  </si>
  <si>
    <t>11:28</t>
  </si>
  <si>
    <t>15:55</t>
  </si>
  <si>
    <t>20:36</t>
  </si>
  <si>
    <t>17:47</t>
  </si>
  <si>
    <t>10:55</t>
  </si>
  <si>
    <t>13:40</t>
  </si>
  <si>
    <t>12:27</t>
  </si>
  <si>
    <t>14:35</t>
  </si>
  <si>
    <t>16:40</t>
  </si>
  <si>
    <t>15:43</t>
  </si>
  <si>
    <t>15:01</t>
  </si>
  <si>
    <t>10:04</t>
  </si>
  <si>
    <t>18:50</t>
  </si>
  <si>
    <t>12:46</t>
  </si>
  <si>
    <t>18:17</t>
  </si>
  <si>
    <t>18:21</t>
  </si>
  <si>
    <t>17:04</t>
  </si>
  <si>
    <t>14:20</t>
  </si>
  <si>
    <t>15:48</t>
  </si>
  <si>
    <t>16:24</t>
  </si>
  <si>
    <t>18:56</t>
  </si>
  <si>
    <t>19:56</t>
  </si>
  <si>
    <t>18:37</t>
  </si>
  <si>
    <t>10:17</t>
  </si>
  <si>
    <t>14:31</t>
  </si>
  <si>
    <t>10:23</t>
  </si>
  <si>
    <t>20:35</t>
  </si>
  <si>
    <t>16:57</t>
  </si>
  <si>
    <t>17:55</t>
  </si>
  <si>
    <t>19:54</t>
  </si>
  <si>
    <t>16:42</t>
  </si>
  <si>
    <t>12:09</t>
  </si>
  <si>
    <t>20:05</t>
  </si>
  <si>
    <t>20:38</t>
  </si>
  <si>
    <t>13:11</t>
  </si>
  <si>
    <t>10:16</t>
  </si>
  <si>
    <t>18:14</t>
  </si>
  <si>
    <t>13:22</t>
  </si>
  <si>
    <t>11:27</t>
  </si>
  <si>
    <t>16:44</t>
  </si>
  <si>
    <t>18:19</t>
  </si>
  <si>
    <t>14:50</t>
  </si>
  <si>
    <t>20:54</t>
  </si>
  <si>
    <t>20:19</t>
  </si>
  <si>
    <t>10:43</t>
  </si>
  <si>
    <t>14:30</t>
  </si>
  <si>
    <t>11:32</t>
  </si>
  <si>
    <t>10:41</t>
  </si>
  <si>
    <t>12:44</t>
  </si>
  <si>
    <t>20:07</t>
  </si>
  <si>
    <t>20:31</t>
  </si>
  <si>
    <t>12:29</t>
  </si>
  <si>
    <t>15:26</t>
  </si>
  <si>
    <t>20:48</t>
  </si>
  <si>
    <t>12:02</t>
  </si>
  <si>
    <t>17:26</t>
  </si>
  <si>
    <t>19:52</t>
  </si>
  <si>
    <t>14:57</t>
  </si>
  <si>
    <t>18:44</t>
  </si>
  <si>
    <t>13:26</t>
  </si>
  <si>
    <t>16:17</t>
  </si>
  <si>
    <t>15:57</t>
  </si>
  <si>
    <t>13:18</t>
  </si>
  <si>
    <t>20:34</t>
  </si>
  <si>
    <t>18:36</t>
  </si>
  <si>
    <t>14:40</t>
  </si>
  <si>
    <t>16:43</t>
  </si>
  <si>
    <t>20:59</t>
  </si>
  <si>
    <t>15:39</t>
  </si>
  <si>
    <t>12:21</t>
  </si>
  <si>
    <t>19:25</t>
  </si>
  <si>
    <t>13:00</t>
  </si>
  <si>
    <t>13:48</t>
  </si>
  <si>
    <t>19:57</t>
  </si>
  <si>
    <t>10:36</t>
  </si>
  <si>
    <t>16:37</t>
  </si>
  <si>
    <t>17:11</t>
  </si>
  <si>
    <t>15:07</t>
  </si>
  <si>
    <t>16:07</t>
  </si>
  <si>
    <t>11:56</t>
  </si>
  <si>
    <t>18:23</t>
  </si>
  <si>
    <t>13:05</t>
  </si>
  <si>
    <t>19:40</t>
  </si>
  <si>
    <t>13:58</t>
  </si>
  <si>
    <t>14:43</t>
  </si>
  <si>
    <t>19:18</t>
  </si>
  <si>
    <t>16:21</t>
  </si>
  <si>
    <t>19:44</t>
  </si>
  <si>
    <t>19:42</t>
  </si>
  <si>
    <t>15:24</t>
  </si>
  <si>
    <t>14:12</t>
  </si>
  <si>
    <t>13:32</t>
  </si>
  <si>
    <t>16:20</t>
  </si>
  <si>
    <t>16:31</t>
  </si>
  <si>
    <t>11:36</t>
  </si>
  <si>
    <t>19:17</t>
  </si>
  <si>
    <t>17:34</t>
  </si>
  <si>
    <t>12:04</t>
  </si>
  <si>
    <t>17:01</t>
  </si>
  <si>
    <t>10:50</t>
  </si>
  <si>
    <t>19:16</t>
  </si>
  <si>
    <t>16:47</t>
  </si>
  <si>
    <t>10:00</t>
  </si>
  <si>
    <t>11:51</t>
  </si>
  <si>
    <t>15:00</t>
  </si>
  <si>
    <t>11:19</t>
  </si>
  <si>
    <t>19:46</t>
  </si>
  <si>
    <t>19:00</t>
  </si>
  <si>
    <t>10:53</t>
  </si>
  <si>
    <t>12:50</t>
  </si>
  <si>
    <t>20:50</t>
  </si>
  <si>
    <t>13:41</t>
  </si>
  <si>
    <t>19:08</t>
  </si>
  <si>
    <t>20:23</t>
  </si>
  <si>
    <t>11:30</t>
  </si>
  <si>
    <t>19:30</t>
  </si>
  <si>
    <t>18:03</t>
  </si>
  <si>
    <t>10:13</t>
  </si>
  <si>
    <t>19:58</t>
  </si>
  <si>
    <t>10:01</t>
  </si>
  <si>
    <t>11:57</t>
  </si>
  <si>
    <t>10:02</t>
  </si>
  <si>
    <t>14:51</t>
  </si>
  <si>
    <t>12:42</t>
  </si>
  <si>
    <t>17:38</t>
  </si>
  <si>
    <t>20:24</t>
  </si>
  <si>
    <t>18:08</t>
  </si>
  <si>
    <t>15:53</t>
  </si>
  <si>
    <t>15:05</t>
  </si>
  <si>
    <t>18:27</t>
  </si>
  <si>
    <t>16:55</t>
  </si>
  <si>
    <t>12:58</t>
  </si>
  <si>
    <t>18:59</t>
  </si>
  <si>
    <t>13:44</t>
  </si>
  <si>
    <t>13:46</t>
  </si>
  <si>
    <t>18:06</t>
  </si>
  <si>
    <t>12:38</t>
  </si>
  <si>
    <t>15:56</t>
  </si>
  <si>
    <t>14:29</t>
  </si>
  <si>
    <t>19:14</t>
  </si>
  <si>
    <t>10:52</t>
  </si>
  <si>
    <t>12:55</t>
  </si>
  <si>
    <t>19:28</t>
  </si>
  <si>
    <t>13:52</t>
  </si>
  <si>
    <t>10:54</t>
  </si>
  <si>
    <t>18:31</t>
  </si>
  <si>
    <t>18:24</t>
  </si>
  <si>
    <t>18:09</t>
  </si>
  <si>
    <t>15:16</t>
  </si>
  <si>
    <t>17:07</t>
  </si>
  <si>
    <t>19:26</t>
  </si>
  <si>
    <t>11:20</t>
  </si>
  <si>
    <t>16:49</t>
  </si>
  <si>
    <t>12:01</t>
  </si>
  <si>
    <t>11:25</t>
  </si>
  <si>
    <t>18:42</t>
  </si>
  <si>
    <t>14:47</t>
  </si>
  <si>
    <t>19:43</t>
  </si>
  <si>
    <t>14:04</t>
  </si>
  <si>
    <t>16:11</t>
  </si>
  <si>
    <t>19:06</t>
  </si>
  <si>
    <t>15:34</t>
  </si>
  <si>
    <t>11:22</t>
  </si>
  <si>
    <t>11:23</t>
  </si>
  <si>
    <t>10:46</t>
  </si>
  <si>
    <t>13:25</t>
  </si>
  <si>
    <t>14:53</t>
  </si>
  <si>
    <t>19:22</t>
  </si>
  <si>
    <t>11:00</t>
  </si>
  <si>
    <t>19:24</t>
  </si>
  <si>
    <t>17:22</t>
  </si>
  <si>
    <t>20:55</t>
  </si>
  <si>
    <t>16:05</t>
  </si>
  <si>
    <t>13:34</t>
  </si>
  <si>
    <t>18:13</t>
  </si>
  <si>
    <t>11:44</t>
  </si>
  <si>
    <t>15:51</t>
  </si>
  <si>
    <t>16:52</t>
  </si>
  <si>
    <t>20:52</t>
  </si>
  <si>
    <t>16:28</t>
  </si>
  <si>
    <t>13:29</t>
  </si>
  <si>
    <t>11:09</t>
  </si>
  <si>
    <t>15:02</t>
  </si>
  <si>
    <t>14:21</t>
  </si>
  <si>
    <t>18:01</t>
  </si>
  <si>
    <t>13:30</t>
  </si>
  <si>
    <t>14:38</t>
  </si>
  <si>
    <t>17:37</t>
  </si>
  <si>
    <t>17:20</t>
  </si>
  <si>
    <t>20:29</t>
  </si>
  <si>
    <t>11:46</t>
  </si>
  <si>
    <t>13:42</t>
  </si>
  <si>
    <t>14:44</t>
  </si>
  <si>
    <t>14:16</t>
  </si>
  <si>
    <t>15:54</t>
  </si>
  <si>
    <t>10:21</t>
  </si>
  <si>
    <t>16:46</t>
  </si>
  <si>
    <t>20:14</t>
  </si>
  <si>
    <t>17:09</t>
  </si>
  <si>
    <t>17:43</t>
  </si>
  <si>
    <t>19:05</t>
  </si>
  <si>
    <t>10:08</t>
  </si>
  <si>
    <t>13:12</t>
  </si>
  <si>
    <t>20:51</t>
  </si>
  <si>
    <t>17:29</t>
  </si>
  <si>
    <t>11:34</t>
  </si>
  <si>
    <t>18:58</t>
  </si>
  <si>
    <t>20:26</t>
  </si>
  <si>
    <t>15:08</t>
  </si>
  <si>
    <t>13:21</t>
  </si>
  <si>
    <t>12:48</t>
  </si>
  <si>
    <t>19:53</t>
  </si>
  <si>
    <t>19:09</t>
  </si>
  <si>
    <t>16:30</t>
  </si>
  <si>
    <t>13:07</t>
  </si>
  <si>
    <t>18:48</t>
  </si>
  <si>
    <t>17:27</t>
  </si>
  <si>
    <t>15:59</t>
  </si>
  <si>
    <t>11:21</t>
  </si>
  <si>
    <t>15:49</t>
  </si>
  <si>
    <t>13:02</t>
  </si>
  <si>
    <t>20:21</t>
  </si>
  <si>
    <t>15:04</t>
  </si>
  <si>
    <t>16:10</t>
  </si>
  <si>
    <t>12:14</t>
  </si>
  <si>
    <t>11:06</t>
  </si>
  <si>
    <t>18:22</t>
  </si>
  <si>
    <t>19:02</t>
  </si>
  <si>
    <t>15:44</t>
  </si>
  <si>
    <t>20:01</t>
  </si>
  <si>
    <t>13:45</t>
  </si>
  <si>
    <t>15:40</t>
  </si>
  <si>
    <t>16:58</t>
  </si>
  <si>
    <t>11:12</t>
  </si>
  <si>
    <t>15:12</t>
  </si>
  <si>
    <t>20:37</t>
  </si>
  <si>
    <t>17:44</t>
  </si>
  <si>
    <t>16:23</t>
  </si>
  <si>
    <t>12:12</t>
  </si>
  <si>
    <t>19:33</t>
  </si>
  <si>
    <t>14:28</t>
  </si>
  <si>
    <t>17:54</t>
  </si>
  <si>
    <t>12:25</t>
  </si>
  <si>
    <t>12:52</t>
  </si>
  <si>
    <t>19:50</t>
  </si>
  <si>
    <t>15:32</t>
  </si>
  <si>
    <t>13:19</t>
  </si>
  <si>
    <t>13:37</t>
  </si>
  <si>
    <t>14:55</t>
  </si>
  <si>
    <t>12:31</t>
  </si>
  <si>
    <t>10:26</t>
  </si>
  <si>
    <t>20:18</t>
  </si>
  <si>
    <t>20:04</t>
  </si>
  <si>
    <t>13:38</t>
  </si>
  <si>
    <t>17:30</t>
  </si>
  <si>
    <t>15:28</t>
  </si>
  <si>
    <t>19:07</t>
  </si>
  <si>
    <t>18:55</t>
  </si>
  <si>
    <t>19:36</t>
  </si>
  <si>
    <t>10:57</t>
  </si>
  <si>
    <t>17:13</t>
  </si>
  <si>
    <t>13:57</t>
  </si>
  <si>
    <t>13:53</t>
  </si>
  <si>
    <t>16:53</t>
  </si>
  <si>
    <t>16:51</t>
  </si>
  <si>
    <t>15:37</t>
  </si>
  <si>
    <t>20:15</t>
  </si>
  <si>
    <t>19:35</t>
  </si>
  <si>
    <t>15:42</t>
  </si>
  <si>
    <t>14:11</t>
  </si>
  <si>
    <t>17:58</t>
  </si>
  <si>
    <t>11:02</t>
  </si>
  <si>
    <t>15:09</t>
  </si>
  <si>
    <t>13:47</t>
  </si>
  <si>
    <t>16:59</t>
  </si>
  <si>
    <t>14:15</t>
  </si>
  <si>
    <t>15:19</t>
  </si>
  <si>
    <t>18:33</t>
  </si>
  <si>
    <t>12:10</t>
  </si>
  <si>
    <t>11:40</t>
  </si>
  <si>
    <t>16:54</t>
  </si>
  <si>
    <t>15:25</t>
  </si>
  <si>
    <t>20:47</t>
  </si>
  <si>
    <t>18:20</t>
  </si>
  <si>
    <t>11:48</t>
  </si>
  <si>
    <t>14:14</t>
  </si>
  <si>
    <t>11:17</t>
  </si>
  <si>
    <t>12:40</t>
  </si>
  <si>
    <t>17:53</t>
  </si>
  <si>
    <t>16:36</t>
  </si>
  <si>
    <t>10:48</t>
  </si>
  <si>
    <t>18:05</t>
  </si>
  <si>
    <t>12:07</t>
  </si>
  <si>
    <t>19:49</t>
  </si>
  <si>
    <t>15:52</t>
  </si>
  <si>
    <t>20:46</t>
  </si>
  <si>
    <t>10:34</t>
  </si>
  <si>
    <t>13:55</t>
  </si>
  <si>
    <t>11:43</t>
  </si>
  <si>
    <t>16:03</t>
  </si>
  <si>
    <t>20:03</t>
  </si>
  <si>
    <t>19:41</t>
  </si>
  <si>
    <t>18:04</t>
  </si>
  <si>
    <t>10:31</t>
  </si>
  <si>
    <t>13:28</t>
  </si>
  <si>
    <t>17:16</t>
  </si>
  <si>
    <t>18:43</t>
  </si>
  <si>
    <t>10:30</t>
  </si>
  <si>
    <t>20:40</t>
  </si>
  <si>
    <t>12:08</t>
  </si>
  <si>
    <t>17:45</t>
  </si>
  <si>
    <t>10:28</t>
  </si>
  <si>
    <t>10:49</t>
  </si>
  <si>
    <t>12:34</t>
  </si>
  <si>
    <t>18:51</t>
  </si>
  <si>
    <t>19:38</t>
  </si>
  <si>
    <t>12:32</t>
  </si>
  <si>
    <t>10:33</t>
  </si>
  <si>
    <t>19:55</t>
  </si>
  <si>
    <t>14:33</t>
  </si>
  <si>
    <t>13:54</t>
  </si>
  <si>
    <t>12:15</t>
  </si>
  <si>
    <t>12:37</t>
  </si>
  <si>
    <t>15:06</t>
  </si>
  <si>
    <t>15:58</t>
  </si>
  <si>
    <t>14:03</t>
  </si>
  <si>
    <t>16:38</t>
  </si>
  <si>
    <t>11:07</t>
  </si>
  <si>
    <t>12:23</t>
  </si>
  <si>
    <t>14:13</t>
  </si>
  <si>
    <t>19:11</t>
  </si>
  <si>
    <t>18:53</t>
  </si>
  <si>
    <t>14:22</t>
  </si>
  <si>
    <t>10:06</t>
  </si>
  <si>
    <t>20:08</t>
  </si>
  <si>
    <t>12:56</t>
  </si>
  <si>
    <t>10:18</t>
  </si>
  <si>
    <t>11:45</t>
  </si>
  <si>
    <t>16:08</t>
  </si>
  <si>
    <t>12:24</t>
  </si>
  <si>
    <t>19:51</t>
  </si>
  <si>
    <t>18:10</t>
  </si>
  <si>
    <t>15:27</t>
  </si>
  <si>
    <t>16:04</t>
  </si>
  <si>
    <t>14:41</t>
  </si>
  <si>
    <t>14:19</t>
  </si>
  <si>
    <t>14:08</t>
  </si>
  <si>
    <t>11:29</t>
  </si>
  <si>
    <t>12:16</t>
  </si>
  <si>
    <t>20:00</t>
  </si>
  <si>
    <t>15:29</t>
  </si>
  <si>
    <t>14:58</t>
  </si>
  <si>
    <t>11:52</t>
  </si>
  <si>
    <t>17:46</t>
  </si>
  <si>
    <t>14:45</t>
  </si>
  <si>
    <t>11:39</t>
  </si>
  <si>
    <t>13:06</t>
  </si>
  <si>
    <t>20:43</t>
  </si>
  <si>
    <t>16:34</t>
  </si>
  <si>
    <t>13:10</t>
  </si>
  <si>
    <t>17:10</t>
  </si>
  <si>
    <t>10:22</t>
  </si>
  <si>
    <t>19:29</t>
  </si>
  <si>
    <t>14:27</t>
  </si>
  <si>
    <t>12:22</t>
  </si>
  <si>
    <t>11:59</t>
  </si>
  <si>
    <t>17:59</t>
  </si>
  <si>
    <t>12:51</t>
  </si>
  <si>
    <t>13:56</t>
  </si>
  <si>
    <t>19:45</t>
  </si>
  <si>
    <t>16:18</t>
  </si>
  <si>
    <t>18:57</t>
  </si>
  <si>
    <t>11:18</t>
  </si>
  <si>
    <t>14:06</t>
  </si>
  <si>
    <t>20:13</t>
  </si>
  <si>
    <t>15:14</t>
  </si>
  <si>
    <t>16:06</t>
  </si>
  <si>
    <t>12:47</t>
  </si>
  <si>
    <t>20:42</t>
  </si>
  <si>
    <t>20:10</t>
  </si>
  <si>
    <t>14:24</t>
  </si>
  <si>
    <t>11:42</t>
  </si>
  <si>
    <t>17:49</t>
  </si>
  <si>
    <t>15:33</t>
  </si>
  <si>
    <t>10:38</t>
  </si>
  <si>
    <t>12:39</t>
  </si>
  <si>
    <t>14:26</t>
  </si>
  <si>
    <t>12:41</t>
  </si>
  <si>
    <t>15:20</t>
  </si>
  <si>
    <t>16:33</t>
  </si>
  <si>
    <t>20:44</t>
  </si>
  <si>
    <t>11:16</t>
  </si>
  <si>
    <t>12:30</t>
  </si>
  <si>
    <t>17:48</t>
  </si>
  <si>
    <t>20:30</t>
  </si>
  <si>
    <t>13:59</t>
  </si>
  <si>
    <t>11:58</t>
  </si>
  <si>
    <t>16:50</t>
  </si>
  <si>
    <t>18:02</t>
  </si>
  <si>
    <t>17:52</t>
  </si>
  <si>
    <t>20:32</t>
  </si>
  <si>
    <t>16:09</t>
  </si>
  <si>
    <t>11:33</t>
  </si>
  <si>
    <t>15:15</t>
  </si>
  <si>
    <t>20:06</t>
  </si>
  <si>
    <t>16:26</t>
  </si>
  <si>
    <t>18:38</t>
  </si>
  <si>
    <t>16:45</t>
  </si>
  <si>
    <t>18:41</t>
  </si>
  <si>
    <t>17:12</t>
  </si>
  <si>
    <t>14:00</t>
  </si>
  <si>
    <t>16:32</t>
  </si>
  <si>
    <t>10:10</t>
  </si>
  <si>
    <t>10:05</t>
  </si>
  <si>
    <t>18:15</t>
  </si>
  <si>
    <t>11:01</t>
  </si>
  <si>
    <t>15:21</t>
  </si>
  <si>
    <t>16:16</t>
  </si>
  <si>
    <t>11:05</t>
  </si>
  <si>
    <t>19:31</t>
  </si>
  <si>
    <t>18:35</t>
  </si>
  <si>
    <t>13:51</t>
  </si>
  <si>
    <t>12:35</t>
  </si>
  <si>
    <t>11:55</t>
  </si>
  <si>
    <t>15:11</t>
  </si>
  <si>
    <t>14:48</t>
  </si>
  <si>
    <t>12:36</t>
  </si>
  <si>
    <t>13:35</t>
  </si>
  <si>
    <t>15:45</t>
  </si>
  <si>
    <t>14:25</t>
  </si>
  <si>
    <t>15:18</t>
  </si>
  <si>
    <t>10:03</t>
  </si>
  <si>
    <t>13:14</t>
  </si>
  <si>
    <t>16:35</t>
  </si>
  <si>
    <t>20:57</t>
  </si>
  <si>
    <t>13:50</t>
  </si>
  <si>
    <t>17:35</t>
  </si>
  <si>
    <t>17:56</t>
  </si>
  <si>
    <t>10:44</t>
  </si>
  <si>
    <t>10:09</t>
  </si>
  <si>
    <t>10:58</t>
  </si>
  <si>
    <t>13:49</t>
  </si>
  <si>
    <t>11:10</t>
  </si>
  <si>
    <t>13:33</t>
  </si>
  <si>
    <t>14:05</t>
  </si>
  <si>
    <t>16:27</t>
  </si>
  <si>
    <t>15:23</t>
  </si>
  <si>
    <t>18:18</t>
  </si>
  <si>
    <t>15:17</t>
  </si>
  <si>
    <t>19:12</t>
  </si>
  <si>
    <t>Ewallet</t>
  </si>
  <si>
    <t>Cash</t>
  </si>
  <si>
    <t>Credit card</t>
  </si>
  <si>
    <t>Sum of gross income</t>
  </si>
  <si>
    <t>Grand Total</t>
  </si>
  <si>
    <t>Jan</t>
  </si>
  <si>
    <t>Feb</t>
  </si>
  <si>
    <t>Mar</t>
  </si>
  <si>
    <t>Months</t>
  </si>
  <si>
    <t>(All)</t>
  </si>
  <si>
    <t>Count of Gender</t>
  </si>
  <si>
    <t>% by Gender</t>
  </si>
  <si>
    <t>Count of Payment</t>
  </si>
  <si>
    <t>Payment %</t>
  </si>
  <si>
    <t>Count of Customer type</t>
  </si>
  <si>
    <t>Customer Type %</t>
  </si>
  <si>
    <t>Sum of Quantity</t>
  </si>
  <si>
    <t>A copy of the PivotTable above</t>
  </si>
  <si>
    <t>Manual chart, because colours don’t change when slicing with PivotChart (Excel "bug"); also this creates 0s in the charts when slicing and prevents bars from resizing</t>
  </si>
  <si>
    <t>This pivot chart does not change colours with slicing, so a manual table and chart are created below.</t>
  </si>
  <si>
    <t>Copy of the PivotTable above; referenced by the manual table</t>
  </si>
  <si>
    <t>This is a dynamic Grand Total; it is referenced by Grand Total text box in the chart in the Dashboard.</t>
  </si>
  <si>
    <t>The last column is referenced by the text boxes in the dashboard</t>
  </si>
  <si>
    <t>Bengaluru</t>
  </si>
  <si>
    <t>New Delhi</t>
  </si>
  <si>
    <t>Mumbai</t>
  </si>
  <si>
    <t>Premium</t>
  </si>
  <si>
    <t>Standard</t>
  </si>
  <si>
    <t>Tax 18%</t>
  </si>
  <si>
    <t>Cost price</t>
  </si>
  <si>
    <t>Bike accessories</t>
  </si>
  <si>
    <t>Himalayan Bike</t>
  </si>
  <si>
    <t>Interceptor Bike</t>
  </si>
  <si>
    <t>Continental GT Bike</t>
  </si>
  <si>
    <t>Lifestyle Accessories</t>
  </si>
  <si>
    <t>Classic 350 Bike</t>
  </si>
  <si>
    <t>Loan</t>
  </si>
  <si>
    <t>ROYAL BIKES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</si>
</sst>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m/dd/yy;@"/>
    <numFmt numFmtId="165" formatCode="_([$INR]\ * #,##0.00_);_([$INR]\ * \(#,##0.00\);_([$INR]\ * &quot;-&quot;??_);_(@_)"/>
    <numFmt numFmtId="166" formatCode="[$INR]\ #,##0.00"/>
  </numFmts>
  <fonts count="5" x14ac:knownFonts="1">
    <font>
      <sz val="11"/>
      <color theme="1"/>
      <name val="Gill Sans MT"/>
      <family val="2"/>
      <scheme val="minor"/>
    </font>
    <font>
      <b/>
      <sz val="11"/>
      <color theme="1"/>
      <name val="Gill Sans MT"/>
      <family val="2"/>
      <scheme val="minor"/>
    </font>
    <font>
      <i/>
      <sz val="24"/>
      <color rgb="FFC00000"/>
      <name val="Algerian"/>
      <family val="5"/>
    </font>
    <font>
      <i/>
      <sz val="11"/>
      <color rgb="FFC00000"/>
      <name val="Algerian"/>
      <family val="5"/>
    </font>
    <font>
      <i/>
      <sz val="20"/>
      <color rgb="FFC00000"/>
      <name val="Algerian"/>
      <family val="5"/>
    </font>
  </fonts>
  <fills count="3">
    <fill>
      <patternFill patternType="none"/>
    </fill>
    <fill>
      <patternFill patternType="gray125"/>
    </fill>
    <fill>
      <patternFill patternType="solid">
        <fgColor theme="1" tint="0.14999847407452621"/>
        <bgColor indexed="64"/>
      </patternFill>
    </fill>
  </fills>
  <borders count="2">
    <border>
      <left/>
      <right/>
      <top/>
      <bottom/>
      <diagonal/>
    </border>
    <border>
      <left style="thin">
        <color auto="1"/>
      </left>
      <right style="thin">
        <color auto="1"/>
      </right>
      <top/>
      <bottom style="thin">
        <color auto="1"/>
      </bottom>
      <diagonal/>
    </border>
  </borders>
  <cellStyleXfs count="1">
    <xf numFmtId="0" fontId="0" fillId="0" borderId="0"/>
  </cellStyleXfs>
  <cellXfs count="13">
    <xf numFmtId="0" fontId="0" fillId="0" borderId="0" xfId="0"/>
    <xf numFmtId="0" fontId="1" fillId="0" borderId="1" xfId="0" applyFont="1" applyBorder="1" applyAlignment="1">
      <alignment horizontal="center" vertical="top"/>
    </xf>
    <xf numFmtId="0" fontId="0" fillId="0" borderId="0" xfId="0" pivotButton="1"/>
    <xf numFmtId="10" fontId="0" fillId="0" borderId="0" xfId="0" applyNumberFormat="1"/>
    <xf numFmtId="2" fontId="0" fillId="0" borderId="0" xfId="0" applyNumberFormat="1"/>
    <xf numFmtId="164" fontId="0" fillId="0" borderId="0" xfId="0" applyNumberFormat="1"/>
    <xf numFmtId="18" fontId="0" fillId="0" borderId="0" xfId="0" applyNumberFormat="1"/>
    <xf numFmtId="165" fontId="0" fillId="0" borderId="0" xfId="0" applyNumberFormat="1"/>
    <xf numFmtId="166" fontId="0" fillId="0" borderId="0" xfId="0" applyNumberFormat="1"/>
    <xf numFmtId="0" fontId="2" fillId="2" borderId="0" xfId="0" applyFont="1" applyFill="1" applyAlignment="1">
      <alignment horizontal="left"/>
    </xf>
    <xf numFmtId="0" fontId="3" fillId="2" borderId="0" xfId="0" applyFont="1" applyFill="1"/>
    <xf numFmtId="0" fontId="4" fillId="2" borderId="0" xfId="0" applyFont="1" applyFill="1" applyAlignment="1">
      <alignment horizontal="center"/>
    </xf>
    <xf numFmtId="0" fontId="2" fillId="2" borderId="0" xfId="0" applyFont="1" applyFill="1" applyAlignment="1">
      <alignment horizontal="center"/>
    </xf>
  </cellXfs>
  <cellStyles count="1">
    <cellStyle name="Normal" xfId="0" builtinId="0"/>
  </cellStyles>
  <dxfs count="10">
    <dxf>
      <numFmt numFmtId="2" formatCode="0.00"/>
    </dxf>
    <dxf>
      <numFmt numFmtId="2" formatCode="0.00"/>
    </dxf>
    <dxf>
      <numFmt numFmtId="23" formatCode="h:mm\ AM/PM"/>
    </dxf>
    <dxf>
      <numFmt numFmtId="164" formatCode="mm/dd/yy;@"/>
    </dxf>
    <dxf>
      <border outline="0">
        <top style="thin">
          <color auto="1"/>
        </top>
      </border>
    </dxf>
    <dxf>
      <border outline="0">
        <bottom style="thin">
          <color auto="1"/>
        </bottom>
      </border>
    </dxf>
    <dxf>
      <font>
        <b/>
        <i val="0"/>
        <strike val="0"/>
        <condense val="0"/>
        <extend val="0"/>
        <outline val="0"/>
        <shadow val="0"/>
        <u val="none"/>
        <vertAlign val="baseline"/>
        <sz val="11"/>
        <color theme="1"/>
        <name val="Gill Sans MT"/>
        <family val="2"/>
        <scheme val="minor"/>
      </font>
      <alignment horizontal="center" vertical="top" textRotation="0" wrapText="0" indent="0" justifyLastLine="0" shrinkToFit="0" readingOrder="0"/>
      <border diagonalUp="0" diagonalDown="0" outline="0">
        <left style="thin">
          <color auto="1"/>
        </left>
        <right style="thin">
          <color auto="1"/>
        </right>
        <top/>
        <bottom/>
      </border>
    </dxf>
    <dxf>
      <numFmt numFmtId="2" formatCode="0.00"/>
    </dxf>
    <dxf>
      <numFmt numFmtId="2" formatCode="0.00"/>
    </dxf>
    <dxf>
      <numFmt numFmtId="165" formatCode="_([$INR]\ * #,##0.00_);_([$INR]\ * \(#,##0.00\);_([$INR]\ * &quot;-&quot;??_);_(@_)"/>
    </dxf>
  </dxfs>
  <tableStyles count="0" defaultTableStyle="TableStyleMedium9" defaultPivotStyle="PivotStyleLight16"/>
  <colors>
    <mruColors>
      <color rgb="FFC96731"/>
      <color rgb="FF9BAFB5"/>
      <color rgb="FFAC582A"/>
      <color rgb="FF124084"/>
      <color rgb="FFFF0066"/>
      <color rgb="FFAE0285"/>
      <color rgb="FF669900"/>
      <color rgb="FFFFCC00"/>
      <color rgb="FF164FA2"/>
      <color rgb="FF1856B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11.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2.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3.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4.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9.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a:t>Units Sold</a:t>
            </a:r>
          </a:p>
        </c:rich>
      </c:tx>
      <c:layout>
        <c:manualLayout>
          <c:xMode val="edge"/>
          <c:yMode val="edge"/>
          <c:x val="5.9546076882569757E-2"/>
          <c:y val="1.3949289025607379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9664340747278641"/>
          <c:y val="0.13501007936815945"/>
          <c:w val="0.57350433282174051"/>
          <c:h val="0.83941622408489369"/>
        </c:manualLayout>
      </c:layout>
      <c:bar3DChart>
        <c:barDir val="col"/>
        <c:grouping val="clustered"/>
        <c:varyColors val="0"/>
        <c:ser>
          <c:idx val="0"/>
          <c:order val="0"/>
          <c:tx>
            <c:strRef>
              <c:f>'Units Sold by Product Line'!$H$24</c:f>
              <c:strCache>
                <c:ptCount val="1"/>
              </c:strCache>
            </c:strRef>
          </c:tx>
          <c:spPr>
            <a:gradFill rotWithShape="1">
              <a:gsLst>
                <a:gs pos="0">
                  <a:schemeClr val="accent1">
                    <a:tint val="97000"/>
                    <a:satMod val="100000"/>
                    <a:lumMod val="102000"/>
                  </a:schemeClr>
                </a:gs>
                <a:gs pos="50000">
                  <a:schemeClr val="accent1">
                    <a:shade val="100000"/>
                    <a:satMod val="103000"/>
                    <a:lumMod val="100000"/>
                  </a:schemeClr>
                </a:gs>
                <a:gs pos="100000">
                  <a:schemeClr val="accent1">
                    <a:shade val="93000"/>
                    <a:satMod val="110000"/>
                    <a:lumMod val="99000"/>
                  </a:schemeClr>
                </a:gs>
              </a:gsLst>
              <a:lin ang="5400000" scaled="0"/>
            </a:gradFill>
            <a:ln>
              <a:noFill/>
            </a:ln>
            <a:effectLst>
              <a:outerShdw blurRad="55880" dist="15240" dir="5400000" algn="ctr" rotWithShape="0">
                <a:srgbClr val="000000">
                  <a:alpha val="45000"/>
                </a:srgbClr>
              </a:outerShdw>
            </a:effectLst>
            <a:scene3d>
              <a:camera prst="orthographicFront">
                <a:rot lat="0" lon="0" rev="0"/>
              </a:camera>
              <a:lightRig rig="brightRoom" dir="tl"/>
            </a:scene3d>
            <a:sp3d prstMaterial="dkEdge">
              <a:bevelT w="0" h="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eparator> </c:separator>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'Units Sold by Product Line'!$G$25:$G$30</c:f>
              <c:strCache>
                <c:ptCount val="6"/>
                <c:pt idx="0">
                  <c:v>Bike accessories</c:v>
                </c:pt>
                <c:pt idx="1">
                  <c:v>Lifestyle Accessories</c:v>
                </c:pt>
                <c:pt idx="2">
                  <c:v>Himalayan Bike</c:v>
                </c:pt>
                <c:pt idx="3">
                  <c:v>Interceptor Bike</c:v>
                </c:pt>
                <c:pt idx="4">
                  <c:v>Classic 350 Bike</c:v>
                </c:pt>
                <c:pt idx="5">
                  <c:v>Continental GT Bike</c:v>
                </c:pt>
              </c:strCache>
            </c:strRef>
          </c:cat>
          <c:val>
            <c:numRef>
              <c:f>'Units Sold by Product Line'!$H$25:$H$30</c:f>
              <c:numCache>
                <c:formatCode>General</c:formatCode>
                <c:ptCount val="6"/>
                <c:pt idx="0">
                  <c:v>322</c:v>
                </c:pt>
                <c:pt idx="1">
                  <c:v>371</c:v>
                </c:pt>
                <c:pt idx="2">
                  <c:v>51</c:v>
                </c:pt>
                <c:pt idx="3">
                  <c:v>58</c:v>
                </c:pt>
                <c:pt idx="4">
                  <c:v>59</c:v>
                </c:pt>
                <c:pt idx="5">
                  <c:v>47</c:v>
                </c:pt>
              </c:numCache>
            </c:numRef>
          </c:val>
          <c:extLst>
            <c:ext xmlns:c16="http://schemas.microsoft.com/office/drawing/2014/chart" uri="{C3380CC4-5D6E-409C-BE32-E72D297353CC}">
              <c16:uniqueId val="{00000000-AE9D-424C-B2D4-48C448CA2BAF}"/>
            </c:ext>
          </c:extLst>
        </c:ser>
        <c:ser>
          <c:idx val="1"/>
          <c:order val="1"/>
          <c:tx>
            <c:strRef>
              <c:f>'Units Sold by Product Line'!$I$24</c:f>
              <c:strCache>
                <c:ptCount val="1"/>
              </c:strCache>
            </c:strRef>
          </c:tx>
          <c:spPr>
            <a:gradFill rotWithShape="1">
              <a:gsLst>
                <a:gs pos="0">
                  <a:schemeClr val="accent2">
                    <a:tint val="97000"/>
                    <a:satMod val="100000"/>
                    <a:lumMod val="102000"/>
                  </a:schemeClr>
                </a:gs>
                <a:gs pos="50000">
                  <a:schemeClr val="accent2">
                    <a:shade val="100000"/>
                    <a:satMod val="103000"/>
                    <a:lumMod val="100000"/>
                  </a:schemeClr>
                </a:gs>
                <a:gs pos="100000">
                  <a:schemeClr val="accent2">
                    <a:shade val="93000"/>
                    <a:satMod val="110000"/>
                    <a:lumMod val="99000"/>
                  </a:schemeClr>
                </a:gs>
              </a:gsLst>
              <a:lin ang="5400000" scaled="0"/>
            </a:gradFill>
            <a:ln>
              <a:noFill/>
            </a:ln>
            <a:effectLst>
              <a:outerShdw blurRad="55880" dist="15240" dir="5400000" algn="ctr" rotWithShape="0">
                <a:srgbClr val="000000">
                  <a:alpha val="45000"/>
                </a:srgbClr>
              </a:outerShdw>
            </a:effectLst>
            <a:scene3d>
              <a:camera prst="orthographicFront">
                <a:rot lat="0" lon="0" rev="0"/>
              </a:camera>
              <a:lightRig rig="brightRoom" dir="tl"/>
            </a:scene3d>
            <a:sp3d prstMaterial="dkEdge">
              <a:bevelT w="0" h="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'Units Sold by Product Line'!$G$25:$G$30</c:f>
              <c:strCache>
                <c:ptCount val="6"/>
                <c:pt idx="0">
                  <c:v>Bike accessories</c:v>
                </c:pt>
                <c:pt idx="1">
                  <c:v>Lifestyle Accessories</c:v>
                </c:pt>
                <c:pt idx="2">
                  <c:v>Himalayan Bike</c:v>
                </c:pt>
                <c:pt idx="3">
                  <c:v>Interceptor Bike</c:v>
                </c:pt>
                <c:pt idx="4">
                  <c:v>Classic 350 Bike</c:v>
                </c:pt>
                <c:pt idx="5">
                  <c:v>Continental GT Bike</c:v>
                </c:pt>
              </c:strCache>
            </c:strRef>
          </c:cat>
          <c:val>
            <c:numRef>
              <c:f>'Units Sold by Product Line'!$I$25:$I$30</c:f>
              <c:numCache>
                <c:formatCode>General</c:formatCode>
                <c:ptCount val="6"/>
                <c:pt idx="0">
                  <c:v>316</c:v>
                </c:pt>
                <c:pt idx="1">
                  <c:v>295</c:v>
                </c:pt>
                <c:pt idx="2">
                  <c:v>62</c:v>
                </c:pt>
                <c:pt idx="3">
                  <c:v>50</c:v>
                </c:pt>
                <c:pt idx="4">
                  <c:v>62</c:v>
                </c:pt>
                <c:pt idx="5">
                  <c:v>53</c:v>
                </c:pt>
              </c:numCache>
            </c:numRef>
          </c:val>
          <c:extLst>
            <c:ext xmlns:c16="http://schemas.microsoft.com/office/drawing/2014/chart" uri="{C3380CC4-5D6E-409C-BE32-E72D297353CC}">
              <c16:uniqueId val="{00000001-AE9D-424C-B2D4-48C448CA2BAF}"/>
            </c:ext>
          </c:extLst>
        </c:ser>
        <c:ser>
          <c:idx val="2"/>
          <c:order val="2"/>
          <c:tx>
            <c:strRef>
              <c:f>'Units Sold by Product Line'!$J$24</c:f>
              <c:strCache>
                <c:ptCount val="1"/>
              </c:strCache>
            </c:strRef>
          </c:tx>
          <c:spPr>
            <a:gradFill rotWithShape="1">
              <a:gsLst>
                <a:gs pos="0">
                  <a:schemeClr val="accent3">
                    <a:tint val="97000"/>
                    <a:satMod val="100000"/>
                    <a:lumMod val="102000"/>
                  </a:schemeClr>
                </a:gs>
                <a:gs pos="50000">
                  <a:schemeClr val="accent3">
                    <a:shade val="100000"/>
                    <a:satMod val="103000"/>
                    <a:lumMod val="100000"/>
                  </a:schemeClr>
                </a:gs>
                <a:gs pos="100000">
                  <a:schemeClr val="accent3">
                    <a:shade val="93000"/>
                    <a:satMod val="110000"/>
                    <a:lumMod val="99000"/>
                  </a:schemeClr>
                </a:gs>
              </a:gsLst>
              <a:lin ang="5400000" scaled="0"/>
            </a:gradFill>
            <a:ln>
              <a:noFill/>
            </a:ln>
            <a:effectLst>
              <a:outerShdw blurRad="55880" dist="15240" dir="5400000" algn="ctr" rotWithShape="0">
                <a:srgbClr val="000000">
                  <a:alpha val="45000"/>
                </a:srgbClr>
              </a:outerShdw>
            </a:effectLst>
            <a:scene3d>
              <a:camera prst="orthographicFront">
                <a:rot lat="0" lon="0" rev="0"/>
              </a:camera>
              <a:lightRig rig="brightRoom" dir="tl"/>
            </a:scene3d>
            <a:sp3d prstMaterial="dkEdge">
              <a:bevelT w="0" h="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'Units Sold by Product Line'!$G$25:$G$30</c:f>
              <c:strCache>
                <c:ptCount val="6"/>
                <c:pt idx="0">
                  <c:v>Bike accessories</c:v>
                </c:pt>
                <c:pt idx="1">
                  <c:v>Lifestyle Accessories</c:v>
                </c:pt>
                <c:pt idx="2">
                  <c:v>Himalayan Bike</c:v>
                </c:pt>
                <c:pt idx="3">
                  <c:v>Interceptor Bike</c:v>
                </c:pt>
                <c:pt idx="4">
                  <c:v>Classic 350 Bike</c:v>
                </c:pt>
                <c:pt idx="5">
                  <c:v>Continental GT Bike</c:v>
                </c:pt>
              </c:strCache>
            </c:strRef>
          </c:cat>
          <c:val>
            <c:numRef>
              <c:f>'Units Sold by Product Line'!$J$25:$J$30</c:f>
              <c:numCache>
                <c:formatCode>General</c:formatCode>
                <c:ptCount val="6"/>
                <c:pt idx="0">
                  <c:v>333</c:v>
                </c:pt>
                <c:pt idx="1">
                  <c:v>245</c:v>
                </c:pt>
                <c:pt idx="2">
                  <c:v>65</c:v>
                </c:pt>
                <c:pt idx="3">
                  <c:v>66</c:v>
                </c:pt>
                <c:pt idx="4">
                  <c:v>45</c:v>
                </c:pt>
                <c:pt idx="5">
                  <c:v>52</c:v>
                </c:pt>
              </c:numCache>
            </c:numRef>
          </c:val>
          <c:extLst>
            <c:ext xmlns:c16="http://schemas.microsoft.com/office/drawing/2014/chart" uri="{C3380CC4-5D6E-409C-BE32-E72D297353CC}">
              <c16:uniqueId val="{00000002-AE9D-424C-B2D4-48C448CA2BAF}"/>
            </c:ext>
          </c:extLst>
        </c:ser>
        <c:dLbls>
          <c:showLegendKey val="0"/>
          <c:showVal val="1"/>
          <c:showCatName val="0"/>
          <c:showSerName val="0"/>
          <c:showPercent val="0"/>
          <c:showBubbleSize val="0"/>
        </c:dLbls>
        <c:gapWidth val="150"/>
        <c:shape val="box"/>
        <c:axId val="498717472"/>
        <c:axId val="498718720"/>
        <c:axId val="0"/>
      </c:bar3DChart>
      <c:catAx>
        <c:axId val="498717472"/>
        <c:scaling>
          <c:orientation val="maxMin"/>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98718720"/>
        <c:crosses val="autoZero"/>
        <c:auto val="1"/>
        <c:lblAlgn val="ctr"/>
        <c:lblOffset val="100"/>
        <c:noMultiLvlLbl val="0"/>
      </c:catAx>
      <c:valAx>
        <c:axId val="498718720"/>
        <c:scaling>
          <c:orientation val="minMax"/>
          <c:max val="400"/>
        </c:scaling>
        <c:delete val="0"/>
        <c:axPos val="r"/>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987174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userShapes r:id="rId3"/>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[ROYAL_BIKES_Sales.xlsx]Gross Profit By Month!Gross Profit By Month</c:name>
    <c:fmtId val="14"/>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5880" dist="15240" dir="5400000" algn="ctr" rotWithShape="0">
              <a:srgbClr val="000000">
                <a:alpha val="45000"/>
              </a:srgbClr>
            </a:outerShdw>
          </a:effectLst>
        </c:spPr>
        <c:marker>
          <c:symbol val="circle"/>
          <c:size val="6"/>
          <c:spPr>
            <a:gradFill rotWithShape="1">
              <a:gsLst>
                <a:gs pos="0">
                  <a:schemeClr val="accent1">
                    <a:tint val="97000"/>
                    <a:satMod val="100000"/>
                    <a:lumMod val="102000"/>
                  </a:schemeClr>
                </a:gs>
                <a:gs pos="50000">
                  <a:schemeClr val="accent1">
                    <a:shade val="100000"/>
                    <a:satMod val="103000"/>
                    <a:lumMod val="100000"/>
                  </a:schemeClr>
                </a:gs>
                <a:gs pos="100000">
                  <a:schemeClr val="accent1">
                    <a:shade val="93000"/>
                    <a:satMod val="110000"/>
                    <a:lumMod val="99000"/>
                  </a:schemeClr>
                </a:gs>
              </a:gsLst>
              <a:lin ang="5400000" scaled="0"/>
            </a:gradFill>
            <a:ln w="9525">
              <a:solidFill>
                <a:schemeClr val="accent1"/>
              </a:solidFill>
              <a:round/>
            </a:ln>
            <a:effectLst>
              <a:outerShdw blurRad="55880" dist="15240" dir="5400000" algn="ctr" rotWithShape="0">
                <a:srgbClr val="000000">
                  <a:alpha val="45000"/>
                </a:srgbClr>
              </a:outerShdw>
            </a:effectLst>
            <a:scene3d>
              <a:camera prst="orthographicFront">
                <a:rot lat="0" lon="0" rev="0"/>
              </a:camera>
              <a:lightRig rig="brightRoom" dir="tl"/>
            </a:scene3d>
            <a:sp3d prstMaterial="dkEdge">
              <a:bevelT w="0" h="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5880" dist="15240" dir="5400000" algn="ctr" rotWithShape="0">
              <a:srgbClr val="000000">
                <a:alpha val="45000"/>
              </a:srgbClr>
            </a:outerShdw>
          </a:effectLst>
        </c:spPr>
        <c:marker>
          <c:symbol val="circle"/>
          <c:size val="6"/>
          <c:spPr>
            <a:gradFill rotWithShape="1">
              <a:gsLst>
                <a:gs pos="0">
                  <a:schemeClr val="accent2">
                    <a:tint val="97000"/>
                    <a:satMod val="100000"/>
                    <a:lumMod val="102000"/>
                  </a:schemeClr>
                </a:gs>
                <a:gs pos="50000">
                  <a:schemeClr val="accent2">
                    <a:shade val="100000"/>
                    <a:satMod val="103000"/>
                    <a:lumMod val="100000"/>
                  </a:schemeClr>
                </a:gs>
                <a:gs pos="100000">
                  <a:schemeClr val="accent2">
                    <a:shade val="93000"/>
                    <a:satMod val="110000"/>
                    <a:lumMod val="99000"/>
                  </a:schemeClr>
                </a:gs>
              </a:gsLst>
              <a:lin ang="5400000" scaled="0"/>
            </a:gradFill>
            <a:ln w="9525">
              <a:solidFill>
                <a:schemeClr val="accent2"/>
              </a:solidFill>
              <a:round/>
            </a:ln>
            <a:effectLst>
              <a:outerShdw blurRad="55880" dist="15240" dir="5400000" algn="ctr" rotWithShape="0">
                <a:srgbClr val="000000">
                  <a:alpha val="45000"/>
                </a:srgbClr>
              </a:outerShdw>
            </a:effectLst>
            <a:scene3d>
              <a:camera prst="orthographicFront">
                <a:rot lat="0" lon="0" rev="0"/>
              </a:camera>
              <a:lightRig rig="brightRoom" dir="tl"/>
            </a:scene3d>
            <a:sp3d prstMaterial="dkEdge">
              <a:bevelT w="0" h="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55880" dist="15240" dir="5400000" algn="ctr" rotWithShape="0">
              <a:srgbClr val="000000">
                <a:alpha val="45000"/>
              </a:srgbClr>
            </a:outerShdw>
          </a:effectLst>
        </c:spPr>
        <c:marker>
          <c:symbol val="circle"/>
          <c:size val="6"/>
          <c:spPr>
            <a:gradFill rotWithShape="1">
              <a:gsLst>
                <a:gs pos="0">
                  <a:schemeClr val="accent3">
                    <a:tint val="97000"/>
                    <a:satMod val="100000"/>
                    <a:lumMod val="102000"/>
                  </a:schemeClr>
                </a:gs>
                <a:gs pos="50000">
                  <a:schemeClr val="accent3">
                    <a:shade val="100000"/>
                    <a:satMod val="103000"/>
                    <a:lumMod val="100000"/>
                  </a:schemeClr>
                </a:gs>
                <a:gs pos="100000">
                  <a:schemeClr val="accent3">
                    <a:shade val="93000"/>
                    <a:satMod val="110000"/>
                    <a:lumMod val="99000"/>
                  </a:schemeClr>
                </a:gs>
              </a:gsLst>
              <a:lin ang="5400000" scaled="0"/>
            </a:gradFill>
            <a:ln w="9525">
              <a:solidFill>
                <a:schemeClr val="accent3"/>
              </a:solidFill>
              <a:round/>
            </a:ln>
            <a:effectLst>
              <a:outerShdw blurRad="55880" dist="15240" dir="5400000" algn="ctr" rotWithShape="0">
                <a:srgbClr val="000000">
                  <a:alpha val="45000"/>
                </a:srgbClr>
              </a:outerShdw>
            </a:effectLst>
            <a:scene3d>
              <a:camera prst="orthographicFront">
                <a:rot lat="0" lon="0" rev="0"/>
              </a:camera>
              <a:lightRig rig="brightRoom" dir="tl"/>
            </a:scene3d>
            <a:sp3d prstMaterial="dkEdge">
              <a:bevelT w="0" h="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'Gross Profit By Month'!$B$4:$B$5</c:f>
              <c:strCache>
                <c:ptCount val="1"/>
                <c:pt idx="0">
                  <c:v>A</c:v>
                </c:pt>
              </c:strCache>
            </c:strRef>
          </c:tx>
          <c:spPr>
            <a:ln w="34925" cap="rnd">
              <a:solidFill>
                <a:schemeClr val="accent1"/>
              </a:solidFill>
              <a:round/>
            </a:ln>
            <a:effectLst>
              <a:outerShdw blurRad="55880" dist="15240" dir="5400000" algn="ctr" rotWithShape="0">
                <a:srgbClr val="000000">
                  <a:alpha val="45000"/>
                </a:srgbClr>
              </a:outerShdw>
            </a:effectLst>
          </c:spPr>
          <c:marker>
            <c:symbol val="circle"/>
            <c:size val="6"/>
            <c:spPr>
              <a:gradFill rotWithShape="1">
                <a:gsLst>
                  <a:gs pos="0">
                    <a:schemeClr val="accent1">
                      <a:tint val="97000"/>
                      <a:satMod val="100000"/>
                      <a:lumMod val="102000"/>
                    </a:schemeClr>
                  </a:gs>
                  <a:gs pos="50000">
                    <a:schemeClr val="accent1">
                      <a:shade val="100000"/>
                      <a:satMod val="103000"/>
                      <a:lumMod val="100000"/>
                    </a:schemeClr>
                  </a:gs>
                  <a:gs pos="100000">
                    <a:schemeClr val="accent1">
                      <a:shade val="93000"/>
                      <a:satMod val="110000"/>
                      <a:lumMod val="99000"/>
                    </a:schemeClr>
                  </a:gs>
                </a:gsLst>
                <a:lin ang="5400000" scaled="0"/>
              </a:gradFill>
              <a:ln w="9525">
                <a:solidFill>
                  <a:schemeClr val="accent1"/>
                </a:solidFill>
                <a:round/>
              </a:ln>
              <a:effectLst>
                <a:outerShdw blurRad="55880" dist="15240" dir="5400000" algn="ctr" rotWithShape="0">
                  <a:srgbClr val="000000">
                    <a:alpha val="45000"/>
                  </a:srgbClr>
                </a:outerShdw>
              </a:effectLst>
              <a:scene3d>
                <a:camera prst="orthographicFront">
                  <a:rot lat="0" lon="0" rev="0"/>
                </a:camera>
                <a:lightRig rig="brightRoom" dir="tl"/>
              </a:scene3d>
              <a:sp3d prstMaterial="dkEdge">
                <a:bevelT w="0" h="0"/>
              </a:sp3d>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'Gross Profit By Month'!$A$6:$A$9</c:f>
              <c:strCache>
                <c:ptCount val="3"/>
                <c:pt idx="0">
                  <c:v>Jan</c:v>
                </c:pt>
                <c:pt idx="1">
                  <c:v>Feb</c:v>
                </c:pt>
                <c:pt idx="2">
                  <c:v>Mar</c:v>
                </c:pt>
              </c:strCache>
            </c:strRef>
          </c:cat>
          <c:val>
            <c:numRef>
              <c:f>'Gross Profit By Month'!$B$6:$B$9</c:f>
              <c:numCache>
                <c:formatCode>_([$INR]\ * #,##0.00_);_([$INR]\ * \(#,##0.00\);_([$INR]\ * "-"??_);_(@_)</c:formatCode>
                <c:ptCount val="3"/>
                <c:pt idx="0">
                  <c:v>2439394.0230720011</c:v>
                </c:pt>
                <c:pt idx="1">
                  <c:v>2256022.6616880004</c:v>
                </c:pt>
                <c:pt idx="2">
                  <c:v>2929634.9317679997</c:v>
                </c:pt>
              </c:numCache>
            </c:numRef>
          </c:val>
          <c:smooth val="0"/>
          <c:extLst>
            <c:ext xmlns:c16="http://schemas.microsoft.com/office/drawing/2014/chart" uri="{C3380CC4-5D6E-409C-BE32-E72D297353CC}">
              <c16:uniqueId val="{00000000-6F00-405E-A3A7-25B7B9B693D0}"/>
            </c:ext>
          </c:extLst>
        </c:ser>
        <c:ser>
          <c:idx val="1"/>
          <c:order val="1"/>
          <c:tx>
            <c:strRef>
              <c:f>'Gross Profit By Month'!$C$4:$C$5</c:f>
              <c:strCache>
                <c:ptCount val="1"/>
                <c:pt idx="0">
                  <c:v>B</c:v>
                </c:pt>
              </c:strCache>
            </c:strRef>
          </c:tx>
          <c:spPr>
            <a:ln w="34925" cap="rnd">
              <a:solidFill>
                <a:schemeClr val="accent2"/>
              </a:solidFill>
              <a:round/>
            </a:ln>
            <a:effectLst>
              <a:outerShdw blurRad="55880" dist="15240" dir="5400000" algn="ctr" rotWithShape="0">
                <a:srgbClr val="000000">
                  <a:alpha val="45000"/>
                </a:srgbClr>
              </a:outerShdw>
            </a:effectLst>
          </c:spPr>
          <c:marker>
            <c:symbol val="circle"/>
            <c:size val="6"/>
            <c:spPr>
              <a:gradFill rotWithShape="1">
                <a:gsLst>
                  <a:gs pos="0">
                    <a:schemeClr val="accent2">
                      <a:tint val="97000"/>
                      <a:satMod val="100000"/>
                      <a:lumMod val="102000"/>
                    </a:schemeClr>
                  </a:gs>
                  <a:gs pos="50000">
                    <a:schemeClr val="accent2">
                      <a:shade val="100000"/>
                      <a:satMod val="103000"/>
                      <a:lumMod val="100000"/>
                    </a:schemeClr>
                  </a:gs>
                  <a:gs pos="100000">
                    <a:schemeClr val="accent2">
                      <a:shade val="93000"/>
                      <a:satMod val="110000"/>
                      <a:lumMod val="99000"/>
                    </a:schemeClr>
                  </a:gs>
                </a:gsLst>
                <a:lin ang="5400000" scaled="0"/>
              </a:gradFill>
              <a:ln w="9525">
                <a:solidFill>
                  <a:schemeClr val="accent2"/>
                </a:solidFill>
                <a:round/>
              </a:ln>
              <a:effectLst>
                <a:outerShdw blurRad="55880" dist="15240" dir="5400000" algn="ctr" rotWithShape="0">
                  <a:srgbClr val="000000">
                    <a:alpha val="45000"/>
                  </a:srgbClr>
                </a:outerShdw>
              </a:effectLst>
              <a:scene3d>
                <a:camera prst="orthographicFront">
                  <a:rot lat="0" lon="0" rev="0"/>
                </a:camera>
                <a:lightRig rig="brightRoom" dir="tl"/>
              </a:scene3d>
              <a:sp3d prstMaterial="dkEdge">
                <a:bevelT w="0" h="0"/>
              </a:sp3d>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'Gross Profit By Month'!$A$6:$A$9</c:f>
              <c:strCache>
                <c:ptCount val="3"/>
                <c:pt idx="0">
                  <c:v>Jan</c:v>
                </c:pt>
                <c:pt idx="1">
                  <c:v>Feb</c:v>
                </c:pt>
                <c:pt idx="2">
                  <c:v>Mar</c:v>
                </c:pt>
              </c:strCache>
            </c:strRef>
          </c:cat>
          <c:val>
            <c:numRef>
              <c:f>'Gross Profit By Month'!$C$6:$C$9</c:f>
              <c:numCache>
                <c:formatCode>_([$INR]\ * #,##0.00_);_([$INR]\ * \(#,##0.00\);_([$INR]\ * "-"??_);_(@_)</c:formatCode>
                <c:ptCount val="3"/>
                <c:pt idx="0">
                  <c:v>2799017.647247999</c:v>
                </c:pt>
                <c:pt idx="1">
                  <c:v>2739454.6026959983</c:v>
                </c:pt>
                <c:pt idx="2">
                  <c:v>2623642.4491919978</c:v>
                </c:pt>
              </c:numCache>
            </c:numRef>
          </c:val>
          <c:smooth val="0"/>
          <c:extLst>
            <c:ext xmlns:c16="http://schemas.microsoft.com/office/drawing/2014/chart" uri="{C3380CC4-5D6E-409C-BE32-E72D297353CC}">
              <c16:uniqueId val="{00000001-6F00-405E-A3A7-25B7B9B693D0}"/>
            </c:ext>
          </c:extLst>
        </c:ser>
        <c:ser>
          <c:idx val="2"/>
          <c:order val="2"/>
          <c:tx>
            <c:strRef>
              <c:f>'Gross Profit By Month'!$D$4:$D$5</c:f>
              <c:strCache>
                <c:ptCount val="1"/>
                <c:pt idx="0">
                  <c:v>C</c:v>
                </c:pt>
              </c:strCache>
            </c:strRef>
          </c:tx>
          <c:spPr>
            <a:ln w="34925" cap="rnd">
              <a:solidFill>
                <a:schemeClr val="accent3"/>
              </a:solidFill>
              <a:round/>
            </a:ln>
            <a:effectLst>
              <a:outerShdw blurRad="55880" dist="15240" dir="5400000" algn="ctr" rotWithShape="0">
                <a:srgbClr val="000000">
                  <a:alpha val="45000"/>
                </a:srgbClr>
              </a:outerShdw>
            </a:effectLst>
          </c:spPr>
          <c:marker>
            <c:symbol val="circle"/>
            <c:size val="6"/>
            <c:spPr>
              <a:gradFill rotWithShape="1">
                <a:gsLst>
                  <a:gs pos="0">
                    <a:schemeClr val="accent3">
                      <a:tint val="97000"/>
                      <a:satMod val="100000"/>
                      <a:lumMod val="102000"/>
                    </a:schemeClr>
                  </a:gs>
                  <a:gs pos="50000">
                    <a:schemeClr val="accent3">
                      <a:shade val="100000"/>
                      <a:satMod val="103000"/>
                      <a:lumMod val="100000"/>
                    </a:schemeClr>
                  </a:gs>
                  <a:gs pos="100000">
                    <a:schemeClr val="accent3">
                      <a:shade val="93000"/>
                      <a:satMod val="110000"/>
                      <a:lumMod val="99000"/>
                    </a:schemeClr>
                  </a:gs>
                </a:gsLst>
                <a:lin ang="5400000" scaled="0"/>
              </a:gradFill>
              <a:ln w="9525">
                <a:solidFill>
                  <a:schemeClr val="accent3"/>
                </a:solidFill>
                <a:round/>
              </a:ln>
              <a:effectLst>
                <a:outerShdw blurRad="55880" dist="15240" dir="5400000" algn="ctr" rotWithShape="0">
                  <a:srgbClr val="000000">
                    <a:alpha val="45000"/>
                  </a:srgbClr>
                </a:outerShdw>
              </a:effectLst>
              <a:scene3d>
                <a:camera prst="orthographicFront">
                  <a:rot lat="0" lon="0" rev="0"/>
                </a:camera>
                <a:lightRig rig="brightRoom" dir="tl"/>
              </a:scene3d>
              <a:sp3d prstMaterial="dkEdge">
                <a:bevelT w="0" h="0"/>
              </a:sp3d>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'Gross Profit By Month'!$A$6:$A$9</c:f>
              <c:strCache>
                <c:ptCount val="3"/>
                <c:pt idx="0">
                  <c:v>Jan</c:v>
                </c:pt>
                <c:pt idx="1">
                  <c:v>Feb</c:v>
                </c:pt>
                <c:pt idx="2">
                  <c:v>Mar</c:v>
                </c:pt>
              </c:strCache>
            </c:strRef>
          </c:cat>
          <c:val>
            <c:numRef>
              <c:f>'Gross Profit By Month'!$D$6:$D$9</c:f>
              <c:numCache>
                <c:formatCode>_([$INR]\ * #,##0.00_);_([$INR]\ * \(#,##0.00\);_([$INR]\ * "-"??_);_(@_)</c:formatCode>
                <c:ptCount val="3"/>
                <c:pt idx="0">
                  <c:v>3133830.5470559974</c:v>
                </c:pt>
                <c:pt idx="1">
                  <c:v>2639337.3592079999</c:v>
                </c:pt>
                <c:pt idx="2">
                  <c:v>2391682.588415999</c:v>
                </c:pt>
              </c:numCache>
            </c:numRef>
          </c:val>
          <c:smooth val="0"/>
          <c:extLst>
            <c:ext xmlns:c16="http://schemas.microsoft.com/office/drawing/2014/chart" uri="{C3380CC4-5D6E-409C-BE32-E72D297353CC}">
              <c16:uniqueId val="{00000002-6F00-405E-A3A7-25B7B9B693D0}"/>
            </c:ext>
          </c:extLst>
        </c:ser>
        <c:dLbls>
          <c:dLblPos val="ctr"/>
          <c:showLegendKey val="0"/>
          <c:showVal val="1"/>
          <c:showCatName val="0"/>
          <c:showSerName val="0"/>
          <c:showPercent val="0"/>
          <c:showBubbleSize val="0"/>
        </c:dLbls>
        <c:marker val="1"/>
        <c:smooth val="0"/>
        <c:axId val="503252416"/>
        <c:axId val="503264480"/>
      </c:lineChart>
      <c:catAx>
        <c:axId val="503252416"/>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03264480"/>
        <c:crosses val="autoZero"/>
        <c:auto val="1"/>
        <c:lblAlgn val="ctr"/>
        <c:lblOffset val="100"/>
        <c:noMultiLvlLbl val="0"/>
      </c:catAx>
      <c:valAx>
        <c:axId val="503264480"/>
        <c:scaling>
          <c:orientation val="minMax"/>
        </c:scaling>
        <c:delete val="0"/>
        <c:axPos val="l"/>
        <c:majorGridlines>
          <c:spPr>
            <a:ln w="9525" cap="flat" cmpd="sng" algn="ctr">
              <a:solidFill>
                <a:schemeClr val="lt1">
                  <a:lumMod val="95000"/>
                  <a:alpha val="10000"/>
                </a:schemeClr>
              </a:solidFill>
              <a:round/>
            </a:ln>
            <a:effectLst/>
          </c:spPr>
        </c:majorGridlines>
        <c:numFmt formatCode="_([$INR]\ * #,##0.00_);_([$INR]\ * \(#,##0.00\);_([$INR]\ *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032524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[ROYAL_BIKES_Sales.xlsx]Gross Profit by Product Line!Profit by PL</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Gross Profit</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tint val="97000"/>
                  <a:satMod val="100000"/>
                  <a:lumMod val="102000"/>
                </a:schemeClr>
              </a:gs>
              <a:gs pos="50000">
                <a:schemeClr val="accent1">
                  <a:shade val="100000"/>
                  <a:satMod val="103000"/>
                  <a:lumMod val="100000"/>
                </a:schemeClr>
              </a:gs>
              <a:gs pos="100000">
                <a:schemeClr val="accent1">
                  <a:shade val="93000"/>
                  <a:satMod val="110000"/>
                  <a:lumMod val="99000"/>
                </a:schemeClr>
              </a:gs>
            </a:gsLst>
            <a:lin ang="5400000" scaled="0"/>
          </a:gradFill>
          <a:ln>
            <a:noFill/>
          </a:ln>
          <a:effectLst>
            <a:outerShdw blurRad="55880" dist="15240" dir="5400000" algn="ctr" rotWithShape="0">
              <a:srgbClr val="000000">
                <a:alpha val="45000"/>
              </a:srgbClr>
            </a:outerShdw>
          </a:effectLst>
          <a:scene3d>
            <a:camera prst="orthographicFront">
              <a:rot lat="0" lon="0" rev="0"/>
            </a:camera>
            <a:lightRig rig="brightRoom" dir="tl"/>
          </a:scene3d>
          <a:sp3d prstMaterial="dkEdge">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tint val="97000"/>
                  <a:satMod val="100000"/>
                  <a:lumMod val="102000"/>
                </a:schemeClr>
              </a:gs>
              <a:gs pos="50000">
                <a:schemeClr val="accent1">
                  <a:shade val="100000"/>
                  <a:satMod val="103000"/>
                  <a:lumMod val="100000"/>
                </a:schemeClr>
              </a:gs>
              <a:gs pos="100000">
                <a:schemeClr val="accent1">
                  <a:shade val="93000"/>
                  <a:satMod val="110000"/>
                  <a:lumMod val="99000"/>
                </a:schemeClr>
              </a:gs>
            </a:gsLst>
            <a:lin ang="5400000" scaled="0"/>
          </a:gradFill>
          <a:ln>
            <a:noFill/>
          </a:ln>
          <a:effectLst>
            <a:outerShdw blurRad="55880" dist="15240" dir="5400000" algn="ctr" rotWithShape="0">
              <a:srgbClr val="000000">
                <a:alpha val="45000"/>
              </a:srgbClr>
            </a:outerShdw>
          </a:effectLst>
          <a:scene3d>
            <a:camera prst="orthographicFront">
              <a:rot lat="0" lon="0" rev="0"/>
            </a:camera>
            <a:lightRig rig="brightRoom" dir="tl"/>
          </a:scene3d>
          <a:sp3d prstMaterial="dkEdge">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tint val="97000"/>
                  <a:satMod val="100000"/>
                  <a:lumMod val="102000"/>
                </a:schemeClr>
              </a:gs>
              <a:gs pos="50000">
                <a:schemeClr val="accent1">
                  <a:shade val="100000"/>
                  <a:satMod val="103000"/>
                  <a:lumMod val="100000"/>
                </a:schemeClr>
              </a:gs>
              <a:gs pos="100000">
                <a:schemeClr val="accent1">
                  <a:shade val="93000"/>
                  <a:satMod val="110000"/>
                  <a:lumMod val="99000"/>
                </a:schemeClr>
              </a:gs>
            </a:gsLst>
            <a:lin ang="5400000" scaled="0"/>
          </a:gradFill>
          <a:ln>
            <a:noFill/>
          </a:ln>
          <a:effectLst>
            <a:outerShdw blurRad="55880" dist="15240" dir="5400000" algn="ctr" rotWithShape="0">
              <a:srgbClr val="000000">
                <a:alpha val="45000"/>
              </a:srgbClr>
            </a:outerShdw>
          </a:effectLst>
          <a:scene3d>
            <a:camera prst="orthographicFront">
              <a:rot lat="0" lon="0" rev="0"/>
            </a:camera>
            <a:lightRig rig="brightRoom" dir="tl"/>
          </a:scene3d>
          <a:sp3d prstMaterial="dkEdge">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'Gross Profit by Product Line'!$B$4:$B$5</c:f>
              <c:strCache>
                <c:ptCount val="1"/>
                <c:pt idx="0">
                  <c:v>A</c:v>
                </c:pt>
              </c:strCache>
            </c:strRef>
          </c:tx>
          <c:spPr>
            <a:gradFill rotWithShape="1">
              <a:gsLst>
                <a:gs pos="0">
                  <a:schemeClr val="accent1">
                    <a:tint val="97000"/>
                    <a:satMod val="100000"/>
                    <a:lumMod val="102000"/>
                  </a:schemeClr>
                </a:gs>
                <a:gs pos="50000">
                  <a:schemeClr val="accent1">
                    <a:shade val="100000"/>
                    <a:satMod val="103000"/>
                    <a:lumMod val="100000"/>
                  </a:schemeClr>
                </a:gs>
                <a:gs pos="100000">
                  <a:schemeClr val="accent1">
                    <a:shade val="93000"/>
                    <a:satMod val="110000"/>
                    <a:lumMod val="99000"/>
                  </a:schemeClr>
                </a:gs>
              </a:gsLst>
              <a:lin ang="5400000" scaled="0"/>
            </a:gradFill>
            <a:ln>
              <a:noFill/>
            </a:ln>
            <a:effectLst>
              <a:outerShdw blurRad="55880" dist="15240" dir="5400000" algn="ctr" rotWithShape="0">
                <a:srgbClr val="000000">
                  <a:alpha val="45000"/>
                </a:srgbClr>
              </a:outerShdw>
            </a:effectLst>
            <a:scene3d>
              <a:camera prst="orthographicFront">
                <a:rot lat="0" lon="0" rev="0"/>
              </a:camera>
              <a:lightRig rig="brightRoom" dir="tl"/>
            </a:scene3d>
            <a:sp3d prstMaterial="dkEdge">
              <a:bevelT w="0" h="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'Gross Profit by Product Line'!$A$6:$A$12</c:f>
              <c:strCache>
                <c:ptCount val="6"/>
                <c:pt idx="0">
                  <c:v>Continental GT Bike</c:v>
                </c:pt>
                <c:pt idx="1">
                  <c:v>Bike accessories</c:v>
                </c:pt>
                <c:pt idx="2">
                  <c:v>Lifestyle Accessories</c:v>
                </c:pt>
                <c:pt idx="3">
                  <c:v>Classic 350 Bike</c:v>
                </c:pt>
                <c:pt idx="4">
                  <c:v>Interceptor Bike</c:v>
                </c:pt>
                <c:pt idx="5">
                  <c:v>Himalayan Bike</c:v>
                </c:pt>
              </c:strCache>
            </c:strRef>
          </c:cat>
          <c:val>
            <c:numRef>
              <c:f>'Gross Profit by Product Line'!$B$6:$B$12</c:f>
              <c:numCache>
                <c:formatCode>0.00</c:formatCode>
                <c:ptCount val="6"/>
                <c:pt idx="0">
                  <c:v>1917263.9999999998</c:v>
                </c:pt>
                <c:pt idx="1">
                  <c:v>129287.153592</c:v>
                </c:pt>
                <c:pt idx="2">
                  <c:v>143680.06293599997</c:v>
                </c:pt>
                <c:pt idx="3">
                  <c:v>1544289.600000001</c:v>
                </c:pt>
                <c:pt idx="4">
                  <c:v>2297672.4000000004</c:v>
                </c:pt>
                <c:pt idx="5">
                  <c:v>1592858.4000000008</c:v>
                </c:pt>
              </c:numCache>
            </c:numRef>
          </c:val>
          <c:extLst>
            <c:ext xmlns:c16="http://schemas.microsoft.com/office/drawing/2014/chart" uri="{C3380CC4-5D6E-409C-BE32-E72D297353CC}">
              <c16:uniqueId val="{00000005-106F-4766-8B54-519D22E60D78}"/>
            </c:ext>
          </c:extLst>
        </c:ser>
        <c:ser>
          <c:idx val="1"/>
          <c:order val="1"/>
          <c:tx>
            <c:strRef>
              <c:f>'Gross Profit by Product Line'!$C$4:$C$5</c:f>
              <c:strCache>
                <c:ptCount val="1"/>
                <c:pt idx="0">
                  <c:v>B</c:v>
                </c:pt>
              </c:strCache>
            </c:strRef>
          </c:tx>
          <c:spPr>
            <a:gradFill rotWithShape="1">
              <a:gsLst>
                <a:gs pos="0">
                  <a:schemeClr val="accent2">
                    <a:tint val="97000"/>
                    <a:satMod val="100000"/>
                    <a:lumMod val="102000"/>
                  </a:schemeClr>
                </a:gs>
                <a:gs pos="50000">
                  <a:schemeClr val="accent2">
                    <a:shade val="100000"/>
                    <a:satMod val="103000"/>
                    <a:lumMod val="100000"/>
                  </a:schemeClr>
                </a:gs>
                <a:gs pos="100000">
                  <a:schemeClr val="accent2">
                    <a:shade val="93000"/>
                    <a:satMod val="110000"/>
                    <a:lumMod val="99000"/>
                  </a:schemeClr>
                </a:gs>
              </a:gsLst>
              <a:lin ang="5400000" scaled="0"/>
            </a:gradFill>
            <a:ln>
              <a:noFill/>
            </a:ln>
            <a:effectLst>
              <a:outerShdw blurRad="55880" dist="15240" dir="5400000" algn="ctr" rotWithShape="0">
                <a:srgbClr val="000000">
                  <a:alpha val="45000"/>
                </a:srgbClr>
              </a:outerShdw>
            </a:effectLst>
            <a:scene3d>
              <a:camera prst="orthographicFront">
                <a:rot lat="0" lon="0" rev="0"/>
              </a:camera>
              <a:lightRig rig="brightRoom" dir="tl"/>
            </a:scene3d>
            <a:sp3d prstMaterial="dkEdge">
              <a:bevelT w="0" h="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'Gross Profit by Product Line'!$A$6:$A$12</c:f>
              <c:strCache>
                <c:ptCount val="6"/>
                <c:pt idx="0">
                  <c:v>Continental GT Bike</c:v>
                </c:pt>
                <c:pt idx="1">
                  <c:v>Bike accessories</c:v>
                </c:pt>
                <c:pt idx="2">
                  <c:v>Lifestyle Accessories</c:v>
                </c:pt>
                <c:pt idx="3">
                  <c:v>Classic 350 Bike</c:v>
                </c:pt>
                <c:pt idx="4">
                  <c:v>Interceptor Bike</c:v>
                </c:pt>
                <c:pt idx="5">
                  <c:v>Himalayan Bike</c:v>
                </c:pt>
              </c:strCache>
            </c:strRef>
          </c:cat>
          <c:val>
            <c:numRef>
              <c:f>'Gross Profit by Product Line'!$C$6:$C$12</c:f>
              <c:numCache>
                <c:formatCode>0.00</c:formatCode>
                <c:ptCount val="6"/>
                <c:pt idx="0">
                  <c:v>2200917.1200000015</c:v>
                </c:pt>
                <c:pt idx="1">
                  <c:v>141421.508952</c:v>
                </c:pt>
                <c:pt idx="2">
                  <c:v>156144.23018400001</c:v>
                </c:pt>
                <c:pt idx="3">
                  <c:v>1684331.9999999984</c:v>
                </c:pt>
                <c:pt idx="4">
                  <c:v>2019315.1199999996</c:v>
                </c:pt>
                <c:pt idx="5">
                  <c:v>1959984.7199999983</c:v>
                </c:pt>
              </c:numCache>
            </c:numRef>
          </c:val>
          <c:extLst>
            <c:ext xmlns:c16="http://schemas.microsoft.com/office/drawing/2014/chart" uri="{C3380CC4-5D6E-409C-BE32-E72D297353CC}">
              <c16:uniqueId val="{0000006F-769D-4AAD-9957-41FE0FE1610E}"/>
            </c:ext>
          </c:extLst>
        </c:ser>
        <c:ser>
          <c:idx val="2"/>
          <c:order val="2"/>
          <c:tx>
            <c:strRef>
              <c:f>'Gross Profit by Product Line'!$D$4:$D$5</c:f>
              <c:strCache>
                <c:ptCount val="1"/>
                <c:pt idx="0">
                  <c:v>C</c:v>
                </c:pt>
              </c:strCache>
            </c:strRef>
          </c:tx>
          <c:spPr>
            <a:gradFill rotWithShape="1">
              <a:gsLst>
                <a:gs pos="0">
                  <a:schemeClr val="accent3">
                    <a:tint val="97000"/>
                    <a:satMod val="100000"/>
                    <a:lumMod val="102000"/>
                  </a:schemeClr>
                </a:gs>
                <a:gs pos="50000">
                  <a:schemeClr val="accent3">
                    <a:shade val="100000"/>
                    <a:satMod val="103000"/>
                    <a:lumMod val="100000"/>
                  </a:schemeClr>
                </a:gs>
                <a:gs pos="100000">
                  <a:schemeClr val="accent3">
                    <a:shade val="93000"/>
                    <a:satMod val="110000"/>
                    <a:lumMod val="99000"/>
                  </a:schemeClr>
                </a:gs>
              </a:gsLst>
              <a:lin ang="5400000" scaled="0"/>
            </a:gradFill>
            <a:ln>
              <a:noFill/>
            </a:ln>
            <a:effectLst>
              <a:outerShdw blurRad="55880" dist="15240" dir="5400000" algn="ctr" rotWithShape="0">
                <a:srgbClr val="000000">
                  <a:alpha val="45000"/>
                </a:srgbClr>
              </a:outerShdw>
            </a:effectLst>
            <a:scene3d>
              <a:camera prst="orthographicFront">
                <a:rot lat="0" lon="0" rev="0"/>
              </a:camera>
              <a:lightRig rig="brightRoom" dir="tl"/>
            </a:scene3d>
            <a:sp3d prstMaterial="dkEdge">
              <a:bevelT w="0" h="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'Gross Profit by Product Line'!$A$6:$A$12</c:f>
              <c:strCache>
                <c:ptCount val="6"/>
                <c:pt idx="0">
                  <c:v>Continental GT Bike</c:v>
                </c:pt>
                <c:pt idx="1">
                  <c:v>Bike accessories</c:v>
                </c:pt>
                <c:pt idx="2">
                  <c:v>Lifestyle Accessories</c:v>
                </c:pt>
                <c:pt idx="3">
                  <c:v>Classic 350 Bike</c:v>
                </c:pt>
                <c:pt idx="4">
                  <c:v>Interceptor Bike</c:v>
                </c:pt>
                <c:pt idx="5">
                  <c:v>Himalayan Bike</c:v>
                </c:pt>
              </c:strCache>
            </c:strRef>
          </c:cat>
          <c:val>
            <c:numRef>
              <c:f>'Gross Profit by Product Line'!$D$6:$D$12</c:f>
              <c:numCache>
                <c:formatCode>0.00</c:formatCode>
                <c:ptCount val="6"/>
                <c:pt idx="0">
                  <c:v>2163803.7600000007</c:v>
                </c:pt>
                <c:pt idx="1">
                  <c:v>25253.466504</c:v>
                </c:pt>
                <c:pt idx="2">
                  <c:v>19955.668175999996</c:v>
                </c:pt>
                <c:pt idx="3">
                  <c:v>1220492.8799999999</c:v>
                </c:pt>
                <c:pt idx="4">
                  <c:v>2681719.9200000009</c:v>
                </c:pt>
                <c:pt idx="5">
                  <c:v>2053624.8000000003</c:v>
                </c:pt>
              </c:numCache>
            </c:numRef>
          </c:val>
          <c:extLst>
            <c:ext xmlns:c16="http://schemas.microsoft.com/office/drawing/2014/chart" uri="{C3380CC4-5D6E-409C-BE32-E72D297353CC}">
              <c16:uniqueId val="{00000070-769D-4AAD-9957-41FE0FE1610E}"/>
            </c:ext>
          </c:extLst>
        </c:ser>
        <c:dLbls>
          <c:dLblPos val="inEnd"/>
          <c:showLegendKey val="0"/>
          <c:showVal val="1"/>
          <c:showCatName val="0"/>
          <c:showSerName val="0"/>
          <c:showPercent val="0"/>
          <c:showBubbleSize val="0"/>
        </c:dLbls>
        <c:gapWidth val="115"/>
        <c:overlap val="-20"/>
        <c:axId val="774746112"/>
        <c:axId val="774748608"/>
      </c:barChart>
      <c:catAx>
        <c:axId val="774746112"/>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4748608"/>
        <c:crosses val="autoZero"/>
        <c:auto val="1"/>
        <c:lblAlgn val="ctr"/>
        <c:lblOffset val="100"/>
        <c:noMultiLvlLbl val="0"/>
      </c:catAx>
      <c:valAx>
        <c:axId val="774748608"/>
        <c:scaling>
          <c:orientation val="minMax"/>
          <c:min val="0"/>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47461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[ROYAL_BIKES_Sales.xlsx]Gross Profit by Product Line!PivotTable2</c:name>
    <c:fmtId val="6"/>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'Gross Profit by Product Line'!$B$26:$B$27</c:f>
              <c:strCache>
                <c:ptCount val="1"/>
                <c:pt idx="0">
                  <c:v>A</c:v>
                </c:pt>
              </c:strCache>
            </c:strRef>
          </c:tx>
          <c:spPr>
            <a:solidFill>
              <a:schemeClr val="accent1"/>
            </a:solidFill>
            <a:ln>
              <a:noFill/>
            </a:ln>
            <a:effectLst/>
          </c:spPr>
          <c:invertIfNegative val="0"/>
          <c:cat>
            <c:strRef>
              <c:f>'Gross Profit by Product Line'!$A$28:$A$33</c:f>
              <c:strCache>
                <c:ptCount val="6"/>
                <c:pt idx="0">
                  <c:v>Interceptor Bike</c:v>
                </c:pt>
                <c:pt idx="1">
                  <c:v>Continental GT Bike</c:v>
                </c:pt>
                <c:pt idx="2">
                  <c:v>Himalayan Bike</c:v>
                </c:pt>
                <c:pt idx="3">
                  <c:v>Classic 350 Bike</c:v>
                </c:pt>
                <c:pt idx="4">
                  <c:v>Lifestyle Accessories</c:v>
                </c:pt>
                <c:pt idx="5">
                  <c:v>Bike accessories</c:v>
                </c:pt>
              </c:strCache>
            </c:strRef>
          </c:cat>
          <c:val>
            <c:numRef>
              <c:f>'Gross Profit by Product Line'!$B$28:$B$33</c:f>
              <c:numCache>
                <c:formatCode>0.00</c:formatCode>
                <c:ptCount val="6"/>
                <c:pt idx="0">
                  <c:v>2297672.4000000004</c:v>
                </c:pt>
                <c:pt idx="1">
                  <c:v>1917263.9999999998</c:v>
                </c:pt>
                <c:pt idx="2">
                  <c:v>1592858.4000000008</c:v>
                </c:pt>
                <c:pt idx="3">
                  <c:v>1544289.600000001</c:v>
                </c:pt>
                <c:pt idx="4">
                  <c:v>143680.06293599997</c:v>
                </c:pt>
                <c:pt idx="5">
                  <c:v>129287.153592</c:v>
                </c:pt>
              </c:numCache>
            </c:numRef>
          </c:val>
          <c:extLst>
            <c:ext xmlns:c16="http://schemas.microsoft.com/office/drawing/2014/chart" uri="{C3380CC4-5D6E-409C-BE32-E72D297353CC}">
              <c16:uniqueId val="{00000000-7813-4CD9-A71D-7DDD1A9342BC}"/>
            </c:ext>
          </c:extLst>
        </c:ser>
        <c:ser>
          <c:idx val="1"/>
          <c:order val="1"/>
          <c:tx>
            <c:strRef>
              <c:f>'Gross Profit by Product Line'!$C$26:$C$27</c:f>
              <c:strCache>
                <c:ptCount val="1"/>
                <c:pt idx="0">
                  <c:v>B</c:v>
                </c:pt>
              </c:strCache>
            </c:strRef>
          </c:tx>
          <c:spPr>
            <a:solidFill>
              <a:schemeClr val="accent2"/>
            </a:solidFill>
            <a:ln>
              <a:noFill/>
            </a:ln>
            <a:effectLst/>
          </c:spPr>
          <c:invertIfNegative val="0"/>
          <c:cat>
            <c:strRef>
              <c:f>'Gross Profit by Product Line'!$A$28:$A$33</c:f>
              <c:strCache>
                <c:ptCount val="6"/>
                <c:pt idx="0">
                  <c:v>Interceptor Bike</c:v>
                </c:pt>
                <c:pt idx="1">
                  <c:v>Continental GT Bike</c:v>
                </c:pt>
                <c:pt idx="2">
                  <c:v>Himalayan Bike</c:v>
                </c:pt>
                <c:pt idx="3">
                  <c:v>Classic 350 Bike</c:v>
                </c:pt>
                <c:pt idx="4">
                  <c:v>Lifestyle Accessories</c:v>
                </c:pt>
                <c:pt idx="5">
                  <c:v>Bike accessories</c:v>
                </c:pt>
              </c:strCache>
            </c:strRef>
          </c:cat>
          <c:val>
            <c:numRef>
              <c:f>'Gross Profit by Product Line'!$C$28:$C$33</c:f>
              <c:numCache>
                <c:formatCode>0.00</c:formatCode>
                <c:ptCount val="6"/>
                <c:pt idx="0">
                  <c:v>2019315.1199999996</c:v>
                </c:pt>
                <c:pt idx="1">
                  <c:v>2200917.1200000015</c:v>
                </c:pt>
                <c:pt idx="2">
                  <c:v>1959984.7199999983</c:v>
                </c:pt>
                <c:pt idx="3">
                  <c:v>1684331.9999999984</c:v>
                </c:pt>
                <c:pt idx="4">
                  <c:v>156144.23018400001</c:v>
                </c:pt>
                <c:pt idx="5">
                  <c:v>141421.508952</c:v>
                </c:pt>
              </c:numCache>
            </c:numRef>
          </c:val>
          <c:extLst>
            <c:ext xmlns:c16="http://schemas.microsoft.com/office/drawing/2014/chart" uri="{C3380CC4-5D6E-409C-BE32-E72D297353CC}">
              <c16:uniqueId val="{00000001-7813-4CD9-A71D-7DDD1A9342BC}"/>
            </c:ext>
          </c:extLst>
        </c:ser>
        <c:ser>
          <c:idx val="2"/>
          <c:order val="2"/>
          <c:tx>
            <c:strRef>
              <c:f>'Gross Profit by Product Line'!$D$26:$D$27</c:f>
              <c:strCache>
                <c:ptCount val="1"/>
                <c:pt idx="0">
                  <c:v>C</c:v>
                </c:pt>
              </c:strCache>
            </c:strRef>
          </c:tx>
          <c:spPr>
            <a:solidFill>
              <a:schemeClr val="accent3"/>
            </a:solidFill>
            <a:ln>
              <a:noFill/>
            </a:ln>
            <a:effectLst/>
          </c:spPr>
          <c:invertIfNegative val="0"/>
          <c:cat>
            <c:strRef>
              <c:f>'Gross Profit by Product Line'!$A$28:$A$33</c:f>
              <c:strCache>
                <c:ptCount val="6"/>
                <c:pt idx="0">
                  <c:v>Interceptor Bike</c:v>
                </c:pt>
                <c:pt idx="1">
                  <c:v>Continental GT Bike</c:v>
                </c:pt>
                <c:pt idx="2">
                  <c:v>Himalayan Bike</c:v>
                </c:pt>
                <c:pt idx="3">
                  <c:v>Classic 350 Bike</c:v>
                </c:pt>
                <c:pt idx="4">
                  <c:v>Lifestyle Accessories</c:v>
                </c:pt>
                <c:pt idx="5">
                  <c:v>Bike accessories</c:v>
                </c:pt>
              </c:strCache>
            </c:strRef>
          </c:cat>
          <c:val>
            <c:numRef>
              <c:f>'Gross Profit by Product Line'!$D$28:$D$33</c:f>
              <c:numCache>
                <c:formatCode>0.00</c:formatCode>
                <c:ptCount val="6"/>
                <c:pt idx="0">
                  <c:v>2681719.9200000009</c:v>
                </c:pt>
                <c:pt idx="1">
                  <c:v>2163803.7600000007</c:v>
                </c:pt>
                <c:pt idx="2">
                  <c:v>2053624.8000000003</c:v>
                </c:pt>
                <c:pt idx="3">
                  <c:v>1220492.8799999999</c:v>
                </c:pt>
                <c:pt idx="4">
                  <c:v>19955.668175999996</c:v>
                </c:pt>
                <c:pt idx="5">
                  <c:v>25253.466504</c:v>
                </c:pt>
              </c:numCache>
            </c:numRef>
          </c:val>
          <c:extLst>
            <c:ext xmlns:c16="http://schemas.microsoft.com/office/drawing/2014/chart" uri="{C3380CC4-5D6E-409C-BE32-E72D297353CC}">
              <c16:uniqueId val="{00000002-7813-4CD9-A71D-7DDD1A9342BC}"/>
            </c:ext>
          </c:extLst>
        </c:ser>
        <c:dLbls>
          <c:showLegendKey val="0"/>
          <c:showVal val="0"/>
          <c:showCatName val="0"/>
          <c:showSerName val="0"/>
          <c:showPercent val="0"/>
          <c:showBubbleSize val="0"/>
        </c:dLbls>
        <c:gapWidth val="150"/>
        <c:overlap val="100"/>
        <c:axId val="658806496"/>
        <c:axId val="658807744"/>
      </c:barChart>
      <c:catAx>
        <c:axId val="6588064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8807744"/>
        <c:crosses val="autoZero"/>
        <c:auto val="1"/>
        <c:lblAlgn val="ctr"/>
        <c:lblOffset val="100"/>
        <c:noMultiLvlLbl val="0"/>
      </c:catAx>
      <c:valAx>
        <c:axId val="658807744"/>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88064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[ROYAL_BIKES_Sales.xlsx]Units Sold by Product Line!Quantity by PL</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Units Sold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'Units Sold by Product Line'!$B$4:$B$5</c:f>
              <c:strCache>
                <c:ptCount val="1"/>
                <c:pt idx="0">
                  <c:v>A</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'Units Sold by Product Line'!$A$6:$A$11</c:f>
              <c:strCache>
                <c:ptCount val="6"/>
                <c:pt idx="0">
                  <c:v>Continental GT Bike</c:v>
                </c:pt>
                <c:pt idx="1">
                  <c:v>Bike accessories</c:v>
                </c:pt>
                <c:pt idx="2">
                  <c:v>Lifestyle Accessories</c:v>
                </c:pt>
                <c:pt idx="3">
                  <c:v>Classic 350 Bike</c:v>
                </c:pt>
                <c:pt idx="4">
                  <c:v>Interceptor Bike</c:v>
                </c:pt>
                <c:pt idx="5">
                  <c:v>Himalayan Bike</c:v>
                </c:pt>
              </c:strCache>
            </c:strRef>
          </c:cat>
          <c:val>
            <c:numRef>
              <c:f>'Units Sold by Product Line'!$B$6:$B$11</c:f>
              <c:numCache>
                <c:formatCode>General</c:formatCode>
                <c:ptCount val="6"/>
                <c:pt idx="0">
                  <c:v>47</c:v>
                </c:pt>
                <c:pt idx="1">
                  <c:v>322</c:v>
                </c:pt>
                <c:pt idx="2">
                  <c:v>371</c:v>
                </c:pt>
                <c:pt idx="3">
                  <c:v>59</c:v>
                </c:pt>
                <c:pt idx="4">
                  <c:v>58</c:v>
                </c:pt>
                <c:pt idx="5">
                  <c:v>51</c:v>
                </c:pt>
              </c:numCache>
            </c:numRef>
          </c:val>
          <c:extLst>
            <c:ext xmlns:c16="http://schemas.microsoft.com/office/drawing/2014/chart" uri="{C3380CC4-5D6E-409C-BE32-E72D297353CC}">
              <c16:uniqueId val="{00000002-BF70-4D0C-A211-A57FF12E1633}"/>
            </c:ext>
          </c:extLst>
        </c:ser>
        <c:ser>
          <c:idx val="1"/>
          <c:order val="1"/>
          <c:tx>
            <c:strRef>
              <c:f>'Units Sold by Product Line'!$C$4:$C$5</c:f>
              <c:strCache>
                <c:ptCount val="1"/>
                <c:pt idx="0">
                  <c:v>B</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'Units Sold by Product Line'!$A$6:$A$11</c:f>
              <c:strCache>
                <c:ptCount val="6"/>
                <c:pt idx="0">
                  <c:v>Continental GT Bike</c:v>
                </c:pt>
                <c:pt idx="1">
                  <c:v>Bike accessories</c:v>
                </c:pt>
                <c:pt idx="2">
                  <c:v>Lifestyle Accessories</c:v>
                </c:pt>
                <c:pt idx="3">
                  <c:v>Classic 350 Bike</c:v>
                </c:pt>
                <c:pt idx="4">
                  <c:v>Interceptor Bike</c:v>
                </c:pt>
                <c:pt idx="5">
                  <c:v>Himalayan Bike</c:v>
                </c:pt>
              </c:strCache>
            </c:strRef>
          </c:cat>
          <c:val>
            <c:numRef>
              <c:f>'Units Sold by Product Line'!$C$6:$C$11</c:f>
              <c:numCache>
                <c:formatCode>General</c:formatCode>
                <c:ptCount val="6"/>
                <c:pt idx="0">
                  <c:v>53</c:v>
                </c:pt>
                <c:pt idx="1">
                  <c:v>316</c:v>
                </c:pt>
                <c:pt idx="2">
                  <c:v>295</c:v>
                </c:pt>
                <c:pt idx="3">
                  <c:v>62</c:v>
                </c:pt>
                <c:pt idx="4">
                  <c:v>50</c:v>
                </c:pt>
                <c:pt idx="5">
                  <c:v>62</c:v>
                </c:pt>
              </c:numCache>
            </c:numRef>
          </c:val>
          <c:extLst>
            <c:ext xmlns:c16="http://schemas.microsoft.com/office/drawing/2014/chart" uri="{C3380CC4-5D6E-409C-BE32-E72D297353CC}">
              <c16:uniqueId val="{0000006F-8566-4C36-B086-F1A35774C07D}"/>
            </c:ext>
          </c:extLst>
        </c:ser>
        <c:ser>
          <c:idx val="2"/>
          <c:order val="2"/>
          <c:tx>
            <c:strRef>
              <c:f>'Units Sold by Product Line'!$D$4:$D$5</c:f>
              <c:strCache>
                <c:ptCount val="1"/>
                <c:pt idx="0">
                  <c:v>C</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'Units Sold by Product Line'!$A$6:$A$11</c:f>
              <c:strCache>
                <c:ptCount val="6"/>
                <c:pt idx="0">
                  <c:v>Continental GT Bike</c:v>
                </c:pt>
                <c:pt idx="1">
                  <c:v>Bike accessories</c:v>
                </c:pt>
                <c:pt idx="2">
                  <c:v>Lifestyle Accessories</c:v>
                </c:pt>
                <c:pt idx="3">
                  <c:v>Classic 350 Bike</c:v>
                </c:pt>
                <c:pt idx="4">
                  <c:v>Interceptor Bike</c:v>
                </c:pt>
                <c:pt idx="5">
                  <c:v>Himalayan Bike</c:v>
                </c:pt>
              </c:strCache>
            </c:strRef>
          </c:cat>
          <c:val>
            <c:numRef>
              <c:f>'Units Sold by Product Line'!$D$6:$D$11</c:f>
              <c:numCache>
                <c:formatCode>General</c:formatCode>
                <c:ptCount val="6"/>
                <c:pt idx="0">
                  <c:v>52</c:v>
                </c:pt>
                <c:pt idx="1">
                  <c:v>333</c:v>
                </c:pt>
                <c:pt idx="2">
                  <c:v>245</c:v>
                </c:pt>
                <c:pt idx="3">
                  <c:v>45</c:v>
                </c:pt>
                <c:pt idx="4">
                  <c:v>66</c:v>
                </c:pt>
                <c:pt idx="5">
                  <c:v>65</c:v>
                </c:pt>
              </c:numCache>
            </c:numRef>
          </c:val>
          <c:extLst>
            <c:ext xmlns:c16="http://schemas.microsoft.com/office/drawing/2014/chart" uri="{C3380CC4-5D6E-409C-BE32-E72D297353CC}">
              <c16:uniqueId val="{00000070-8566-4C36-B086-F1A35774C07D}"/>
            </c:ext>
          </c:extLst>
        </c:ser>
        <c:dLbls>
          <c:dLblPos val="outEnd"/>
          <c:showLegendKey val="0"/>
          <c:showVal val="1"/>
          <c:showCatName val="0"/>
          <c:showSerName val="0"/>
          <c:showPercent val="0"/>
          <c:showBubbleSize val="0"/>
        </c:dLbls>
        <c:gapWidth val="182"/>
        <c:axId val="774746112"/>
        <c:axId val="774748608"/>
      </c:barChart>
      <c:catAx>
        <c:axId val="7747461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4748608"/>
        <c:crosses val="autoZero"/>
        <c:auto val="1"/>
        <c:lblAlgn val="ctr"/>
        <c:lblOffset val="100"/>
        <c:noMultiLvlLbl val="0"/>
      </c:catAx>
      <c:valAx>
        <c:axId val="774748608"/>
        <c:scaling>
          <c:orientation val="minMax"/>
          <c:min val="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47461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Units</a:t>
            </a:r>
            <a:r>
              <a:rPr lang="en-GB" baseline="0"/>
              <a:t> Sold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'Units Sold by Product Line'!$H$24</c:f>
              <c:strCache>
                <c:ptCount val="1"/>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'Units Sold by Product Line'!$G$25:$G$30</c:f>
              <c:strCache>
                <c:ptCount val="6"/>
                <c:pt idx="0">
                  <c:v>Bike accessories</c:v>
                </c:pt>
                <c:pt idx="1">
                  <c:v>Lifestyle Accessories</c:v>
                </c:pt>
                <c:pt idx="2">
                  <c:v>Himalayan Bike</c:v>
                </c:pt>
                <c:pt idx="3">
                  <c:v>Interceptor Bike</c:v>
                </c:pt>
                <c:pt idx="4">
                  <c:v>Classic 350 Bike</c:v>
                </c:pt>
                <c:pt idx="5">
                  <c:v>Continental GT Bike</c:v>
                </c:pt>
              </c:strCache>
            </c:strRef>
          </c:cat>
          <c:val>
            <c:numRef>
              <c:f>'Units Sold by Product Line'!$H$25:$H$30</c:f>
              <c:numCache>
                <c:formatCode>General</c:formatCode>
                <c:ptCount val="6"/>
                <c:pt idx="0">
                  <c:v>322</c:v>
                </c:pt>
                <c:pt idx="1">
                  <c:v>371</c:v>
                </c:pt>
                <c:pt idx="2">
                  <c:v>51</c:v>
                </c:pt>
                <c:pt idx="3">
                  <c:v>58</c:v>
                </c:pt>
                <c:pt idx="4">
                  <c:v>59</c:v>
                </c:pt>
                <c:pt idx="5">
                  <c:v>47</c:v>
                </c:pt>
              </c:numCache>
            </c:numRef>
          </c:val>
          <c:extLst>
            <c:ext xmlns:c16="http://schemas.microsoft.com/office/drawing/2014/chart" uri="{C3380CC4-5D6E-409C-BE32-E72D297353CC}">
              <c16:uniqueId val="{00000000-CC95-494D-B7EA-DA9CB00F9D94}"/>
            </c:ext>
          </c:extLst>
        </c:ser>
        <c:ser>
          <c:idx val="1"/>
          <c:order val="1"/>
          <c:tx>
            <c:strRef>
              <c:f>'Units Sold by Product Line'!$I$24</c:f>
              <c:strCache>
                <c:ptCount val="1"/>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'Units Sold by Product Line'!$G$25:$G$30</c:f>
              <c:strCache>
                <c:ptCount val="6"/>
                <c:pt idx="0">
                  <c:v>Bike accessories</c:v>
                </c:pt>
                <c:pt idx="1">
                  <c:v>Lifestyle Accessories</c:v>
                </c:pt>
                <c:pt idx="2">
                  <c:v>Himalayan Bike</c:v>
                </c:pt>
                <c:pt idx="3">
                  <c:v>Interceptor Bike</c:v>
                </c:pt>
                <c:pt idx="4">
                  <c:v>Classic 350 Bike</c:v>
                </c:pt>
                <c:pt idx="5">
                  <c:v>Continental GT Bike</c:v>
                </c:pt>
              </c:strCache>
            </c:strRef>
          </c:cat>
          <c:val>
            <c:numRef>
              <c:f>'Units Sold by Product Line'!$I$25:$I$30</c:f>
              <c:numCache>
                <c:formatCode>General</c:formatCode>
                <c:ptCount val="6"/>
                <c:pt idx="0">
                  <c:v>316</c:v>
                </c:pt>
                <c:pt idx="1">
                  <c:v>295</c:v>
                </c:pt>
                <c:pt idx="2">
                  <c:v>62</c:v>
                </c:pt>
                <c:pt idx="3">
                  <c:v>50</c:v>
                </c:pt>
                <c:pt idx="4">
                  <c:v>62</c:v>
                </c:pt>
                <c:pt idx="5">
                  <c:v>53</c:v>
                </c:pt>
              </c:numCache>
            </c:numRef>
          </c:val>
          <c:extLst>
            <c:ext xmlns:c16="http://schemas.microsoft.com/office/drawing/2014/chart" uri="{C3380CC4-5D6E-409C-BE32-E72D297353CC}">
              <c16:uniqueId val="{00000001-CC95-494D-B7EA-DA9CB00F9D94}"/>
            </c:ext>
          </c:extLst>
        </c:ser>
        <c:ser>
          <c:idx val="2"/>
          <c:order val="2"/>
          <c:tx>
            <c:strRef>
              <c:f>'Units Sold by Product Line'!$J$24</c:f>
              <c:strCache>
                <c:ptCount val="1"/>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'Units Sold by Product Line'!$G$25:$G$30</c:f>
              <c:strCache>
                <c:ptCount val="6"/>
                <c:pt idx="0">
                  <c:v>Bike accessories</c:v>
                </c:pt>
                <c:pt idx="1">
                  <c:v>Lifestyle Accessories</c:v>
                </c:pt>
                <c:pt idx="2">
                  <c:v>Himalayan Bike</c:v>
                </c:pt>
                <c:pt idx="3">
                  <c:v>Interceptor Bike</c:v>
                </c:pt>
                <c:pt idx="4">
                  <c:v>Classic 350 Bike</c:v>
                </c:pt>
                <c:pt idx="5">
                  <c:v>Continental GT Bike</c:v>
                </c:pt>
              </c:strCache>
            </c:strRef>
          </c:cat>
          <c:val>
            <c:numRef>
              <c:f>'Units Sold by Product Line'!$J$25:$J$30</c:f>
              <c:numCache>
                <c:formatCode>General</c:formatCode>
                <c:ptCount val="6"/>
                <c:pt idx="0">
                  <c:v>333</c:v>
                </c:pt>
                <c:pt idx="1">
                  <c:v>245</c:v>
                </c:pt>
                <c:pt idx="2">
                  <c:v>65</c:v>
                </c:pt>
                <c:pt idx="3">
                  <c:v>66</c:v>
                </c:pt>
                <c:pt idx="4">
                  <c:v>45</c:v>
                </c:pt>
                <c:pt idx="5">
                  <c:v>52</c:v>
                </c:pt>
              </c:numCache>
            </c:numRef>
          </c:val>
          <c:extLst>
            <c:ext xmlns:c16="http://schemas.microsoft.com/office/drawing/2014/chart" uri="{C3380CC4-5D6E-409C-BE32-E72D297353CC}">
              <c16:uniqueId val="{00000002-CC95-494D-B7EA-DA9CB00F9D94}"/>
            </c:ext>
          </c:extLst>
        </c:ser>
        <c:dLbls>
          <c:dLblPos val="outEnd"/>
          <c:showLegendKey val="0"/>
          <c:showVal val="1"/>
          <c:showCatName val="0"/>
          <c:showSerName val="0"/>
          <c:showPercent val="0"/>
          <c:showBubbleSize val="0"/>
        </c:dLbls>
        <c:gapWidth val="182"/>
        <c:axId val="498717472"/>
        <c:axId val="498718720"/>
      </c:barChart>
      <c:catAx>
        <c:axId val="498717472"/>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8718720"/>
        <c:crosses val="autoZero"/>
        <c:auto val="1"/>
        <c:lblAlgn val="ctr"/>
        <c:lblOffset val="100"/>
        <c:tickMarkSkip val="1"/>
        <c:noMultiLvlLbl val="0"/>
      </c:catAx>
      <c:valAx>
        <c:axId val="498718720"/>
        <c:scaling>
          <c:orientation val="minMax"/>
          <c:max val="400"/>
        </c:scaling>
        <c:delete val="0"/>
        <c:axPos val="t"/>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87174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GB" sz="1600" b="1">
                <a:solidFill>
                  <a:schemeClr val="bg1"/>
                </a:solidFill>
              </a:rPr>
              <a:t>Gross Profit</a:t>
            </a:r>
          </a:p>
        </c:rich>
      </c:tx>
      <c:layout>
        <c:manualLayout>
          <c:xMode val="edge"/>
          <c:yMode val="edge"/>
          <c:x val="4.2191416535018421E-2"/>
          <c:y val="1.3952977367611514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2062635597682991"/>
          <c:y val="0.14163865084596791"/>
          <c:w val="0.53807477619799893"/>
          <c:h val="0.81844429795649309"/>
        </c:manualLayout>
      </c:layout>
      <c:barChart>
        <c:barDir val="bar"/>
        <c:grouping val="clustered"/>
        <c:varyColors val="0"/>
        <c:ser>
          <c:idx val="0"/>
          <c:order val="0"/>
          <c:spPr>
            <a:solidFill>
              <a:schemeClr val="accent1"/>
            </a:solidFill>
            <a:ln>
              <a:noFill/>
            </a:ln>
            <a:effectLst/>
          </c:spPr>
          <c:invertIfNegative val="0"/>
          <c:dLbls>
            <c:numFmt formatCode="&quot;£&quot;#,##0" sourceLinked="0"/>
            <c:spPr>
              <a:noFill/>
              <a:ln>
                <a:noFill/>
              </a:ln>
              <a:effectLst/>
            </c:spPr>
            <c:txPr>
              <a:bodyPr rot="0" spcFirstLastPara="1" vertOverflow="ellipsis" vert="horz" wrap="square" anchor="ctr" anchorCtr="1"/>
              <a:lstStyle/>
              <a:p>
                <a:pPr>
                  <a:defRPr sz="11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'Gross Profit by Product Line'!$G$28:$G$33</c:f>
              <c:strCache>
                <c:ptCount val="6"/>
                <c:pt idx="0">
                  <c:v>Interceptor Bike</c:v>
                </c:pt>
                <c:pt idx="1">
                  <c:v>Continental GT Bike</c:v>
                </c:pt>
                <c:pt idx="2">
                  <c:v>Himalayan Bike</c:v>
                </c:pt>
                <c:pt idx="3">
                  <c:v>Classic 350 Bike</c:v>
                </c:pt>
                <c:pt idx="4">
                  <c:v>Lifestyle Accessories</c:v>
                </c:pt>
                <c:pt idx="5">
                  <c:v>Bike accessories</c:v>
                </c:pt>
              </c:strCache>
            </c:strRef>
          </c:cat>
          <c:val>
            <c:numRef>
              <c:f>'Gross Profit by Product Line'!$H$28:$H$33</c:f>
              <c:numCache>
                <c:formatCode>General</c:formatCode>
                <c:ptCount val="6"/>
                <c:pt idx="0">
                  <c:v>2297672.4000000004</c:v>
                </c:pt>
                <c:pt idx="1">
                  <c:v>1917263.9999999998</c:v>
                </c:pt>
                <c:pt idx="2">
                  <c:v>1592858.4000000008</c:v>
                </c:pt>
                <c:pt idx="3">
                  <c:v>1544289.600000001</c:v>
                </c:pt>
                <c:pt idx="4">
                  <c:v>143680.06293599997</c:v>
                </c:pt>
                <c:pt idx="5">
                  <c:v>129287.153592</c:v>
                </c:pt>
              </c:numCache>
            </c:numRef>
          </c:val>
          <c:extLst>
            <c:ext xmlns:c16="http://schemas.microsoft.com/office/drawing/2014/chart" uri="{C3380CC4-5D6E-409C-BE32-E72D297353CC}">
              <c16:uniqueId val="{00000000-3B42-44D7-858F-B796D236E581}"/>
            </c:ext>
          </c:extLst>
        </c:ser>
        <c:ser>
          <c:idx val="1"/>
          <c:order val="1"/>
          <c:spPr>
            <a:solidFill>
              <a:schemeClr val="accent2"/>
            </a:solidFill>
            <a:ln>
              <a:noFill/>
            </a:ln>
            <a:effectLst/>
          </c:spPr>
          <c:invertIfNegative val="0"/>
          <c:dLbls>
            <c:numFmt formatCode="&quot;£&quot;#,##0" sourceLinked="0"/>
            <c:spPr>
              <a:noFill/>
              <a:ln>
                <a:noFill/>
              </a:ln>
              <a:effectLst/>
            </c:spPr>
            <c:txPr>
              <a:bodyPr rot="0" spcFirstLastPara="1" vertOverflow="ellipsis" vert="horz" wrap="square" anchor="ctr" anchorCtr="1"/>
              <a:lstStyle/>
              <a:p>
                <a:pPr>
                  <a:defRPr sz="11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'Gross Profit by Product Line'!$G$28:$G$33</c:f>
              <c:strCache>
                <c:ptCount val="6"/>
                <c:pt idx="0">
                  <c:v>Interceptor Bike</c:v>
                </c:pt>
                <c:pt idx="1">
                  <c:v>Continental GT Bike</c:v>
                </c:pt>
                <c:pt idx="2">
                  <c:v>Himalayan Bike</c:v>
                </c:pt>
                <c:pt idx="3">
                  <c:v>Classic 350 Bike</c:v>
                </c:pt>
                <c:pt idx="4">
                  <c:v>Lifestyle Accessories</c:v>
                </c:pt>
                <c:pt idx="5">
                  <c:v>Bike accessories</c:v>
                </c:pt>
              </c:strCache>
            </c:strRef>
          </c:cat>
          <c:val>
            <c:numRef>
              <c:f>'Gross Profit by Product Line'!$I$28:$I$33</c:f>
              <c:numCache>
                <c:formatCode>General</c:formatCode>
                <c:ptCount val="6"/>
                <c:pt idx="0">
                  <c:v>2019315.1199999996</c:v>
                </c:pt>
                <c:pt idx="1">
                  <c:v>2200917.1200000015</c:v>
                </c:pt>
                <c:pt idx="2">
                  <c:v>1959984.7199999983</c:v>
                </c:pt>
                <c:pt idx="3">
                  <c:v>1684331.9999999984</c:v>
                </c:pt>
                <c:pt idx="4">
                  <c:v>156144.23018400001</c:v>
                </c:pt>
                <c:pt idx="5">
                  <c:v>141421.508952</c:v>
                </c:pt>
              </c:numCache>
            </c:numRef>
          </c:val>
          <c:extLst>
            <c:ext xmlns:c16="http://schemas.microsoft.com/office/drawing/2014/chart" uri="{C3380CC4-5D6E-409C-BE32-E72D297353CC}">
              <c16:uniqueId val="{00000001-3B42-44D7-858F-B796D236E581}"/>
            </c:ext>
          </c:extLst>
        </c:ser>
        <c:ser>
          <c:idx val="2"/>
          <c:order val="2"/>
          <c:spPr>
            <a:solidFill>
              <a:schemeClr val="accent3"/>
            </a:solidFill>
            <a:ln>
              <a:noFill/>
            </a:ln>
            <a:effectLst/>
          </c:spPr>
          <c:invertIfNegative val="0"/>
          <c:dLbls>
            <c:numFmt formatCode="&quot;£&quot;#,##0" sourceLinked="0"/>
            <c:spPr>
              <a:noFill/>
              <a:ln>
                <a:noFill/>
              </a:ln>
              <a:effectLst/>
            </c:spPr>
            <c:txPr>
              <a:bodyPr rot="0" spcFirstLastPara="1" vertOverflow="ellipsis" vert="horz" wrap="square" anchor="ctr" anchorCtr="1"/>
              <a:lstStyle/>
              <a:p>
                <a:pPr>
                  <a:defRPr sz="11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'Gross Profit by Product Line'!$G$28:$G$33</c:f>
              <c:strCache>
                <c:ptCount val="6"/>
                <c:pt idx="0">
                  <c:v>Interceptor Bike</c:v>
                </c:pt>
                <c:pt idx="1">
                  <c:v>Continental GT Bike</c:v>
                </c:pt>
                <c:pt idx="2">
                  <c:v>Himalayan Bike</c:v>
                </c:pt>
                <c:pt idx="3">
                  <c:v>Classic 350 Bike</c:v>
                </c:pt>
                <c:pt idx="4">
                  <c:v>Lifestyle Accessories</c:v>
                </c:pt>
                <c:pt idx="5">
                  <c:v>Bike accessories</c:v>
                </c:pt>
              </c:strCache>
            </c:strRef>
          </c:cat>
          <c:val>
            <c:numRef>
              <c:f>'Gross Profit by Product Line'!$J$28:$J$33</c:f>
              <c:numCache>
                <c:formatCode>General</c:formatCode>
                <c:ptCount val="6"/>
                <c:pt idx="0">
                  <c:v>2681719.9200000009</c:v>
                </c:pt>
                <c:pt idx="1">
                  <c:v>2163803.7600000007</c:v>
                </c:pt>
                <c:pt idx="2">
                  <c:v>2053624.8000000003</c:v>
                </c:pt>
                <c:pt idx="3">
                  <c:v>1220492.8799999999</c:v>
                </c:pt>
                <c:pt idx="4">
                  <c:v>19955.668175999996</c:v>
                </c:pt>
                <c:pt idx="5">
                  <c:v>25253.466504</c:v>
                </c:pt>
              </c:numCache>
            </c:numRef>
          </c:val>
          <c:extLst>
            <c:ext xmlns:c16="http://schemas.microsoft.com/office/drawing/2014/chart" uri="{C3380CC4-5D6E-409C-BE32-E72D297353CC}">
              <c16:uniqueId val="{00000002-3B42-44D7-858F-B796D236E581}"/>
            </c:ext>
          </c:extLst>
        </c:ser>
        <c:dLbls>
          <c:dLblPos val="outEnd"/>
          <c:showLegendKey val="0"/>
          <c:showVal val="1"/>
          <c:showCatName val="0"/>
          <c:showSerName val="0"/>
          <c:showPercent val="0"/>
          <c:showBubbleSize val="0"/>
        </c:dLbls>
        <c:gapWidth val="182"/>
        <c:axId val="289958208"/>
        <c:axId val="289958624"/>
      </c:barChart>
      <c:catAx>
        <c:axId val="289958208"/>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289958624"/>
        <c:crosses val="autoZero"/>
        <c:auto val="1"/>
        <c:lblAlgn val="ctr"/>
        <c:lblOffset val="100"/>
        <c:noMultiLvlLbl val="0"/>
      </c:catAx>
      <c:valAx>
        <c:axId val="289958624"/>
        <c:scaling>
          <c:orientation val="minMax"/>
          <c:max val="1200"/>
          <c:min val="0"/>
        </c:scaling>
        <c:delete val="0"/>
        <c:axPos val="t"/>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289958208"/>
        <c:crosses val="autoZero"/>
        <c:crossBetween val="between"/>
        <c:majorUnit val="2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75000"/>
        <a:lumOff val="25000"/>
      </a:schemeClr>
    </a:solidFill>
    <a:ln w="9525" cap="flat" cmpd="sng" algn="ctr">
      <a:solidFill>
        <a:schemeClr val="tx1">
          <a:lumMod val="15000"/>
          <a:lumOff val="85000"/>
        </a:schemeClr>
      </a:solidFill>
      <a:round/>
    </a:ln>
    <a:effectLst/>
  </c:spPr>
  <c:txPr>
    <a:bodyPr/>
    <a:lstStyle/>
    <a:p>
      <a:pPr>
        <a:defRPr sz="1100"/>
      </a:pPr>
      <a:endParaRPr lang="en-US"/>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[ROYAL_BIKES_Sales.xlsx]Gender %!Gender %</c:name>
    <c:fmtId val="19"/>
  </c:pivotSource>
  <c:chart>
    <c:autoTitleDeleted val="1"/>
    <c:pivotFmts>
      <c:pivotFmt>
        <c:idx val="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circle"/>
          <c:size val="6"/>
        </c:marker>
        <c:dLbl>
          <c:idx val="0"/>
          <c:spPr>
            <a:solidFill>
              <a:srgbClr val="FFFFFF">
                <a:alpha val="75000"/>
              </a:srgbClr>
            </a:solidFill>
            <a:ln w="9525">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circle"/>
          <c:size val="6"/>
        </c:marker>
        <c:dLbl>
          <c:idx val="0"/>
          <c:spPr>
            <a:solidFill>
              <a:srgbClr val="FFFFFF">
                <a:alpha val="75000"/>
              </a:srgbClr>
            </a:solidFill>
            <a:ln w="9525">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3"/>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4"/>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5"/>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6"/>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spPr>
            <a:solidFill>
              <a:srgbClr val="FFFFFF">
                <a:alpha val="75000"/>
              </a:srgbClr>
            </a:solidFill>
            <a:ln w="9525">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8"/>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9"/>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spPr>
            <a:solidFill>
              <a:srgbClr val="FFFFFF">
                <a:alpha val="75000"/>
              </a:srgbClr>
            </a:solidFill>
            <a:ln w="9525">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1"/>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2"/>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spPr>
            <a:solidFill>
              <a:srgbClr val="FFFFFF">
                <a:alpha val="75000"/>
              </a:srgbClr>
            </a:solidFill>
            <a:ln w="9525">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4"/>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5"/>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spPr>
            <a:solidFill>
              <a:srgbClr val="FFFFFF">
                <a:alpha val="75000"/>
              </a:srgbClr>
            </a:solidFill>
            <a:ln w="9525">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6"/>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7"/>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s>
    <c:view3D>
      <c:rotX val="50"/>
      <c:rotY val="0"/>
      <c:depthPercent val="100"/>
      <c:rAngAx val="0"/>
      <c:perspective val="6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7.77000777000777E-3"/>
          <c:y val="0"/>
          <c:w val="0.76691475628483508"/>
          <c:h val="0.78518518518518521"/>
        </c:manualLayout>
      </c:layout>
      <c:pie3DChart>
        <c:varyColors val="1"/>
        <c:ser>
          <c:idx val="0"/>
          <c:order val="0"/>
          <c:tx>
            <c:strRef>
              <c:f>'Gender %'!$B$4</c:f>
              <c:strCache>
                <c:ptCount val="1"/>
                <c:pt idx="0">
                  <c:v>Count of Gender</c:v>
                </c:pt>
              </c:strCache>
            </c:strRef>
          </c:tx>
          <c:dPt>
            <c:idx val="0"/>
            <c:bubble3D val="0"/>
            <c:explosion val="29"/>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1-7CED-40A7-A334-3362BE63B18D}"/>
              </c:ext>
            </c:extLst>
          </c:dPt>
          <c:dPt>
            <c:idx val="1"/>
            <c:bubble3D val="0"/>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3-7CED-40A7-A334-3362BE63B18D}"/>
              </c:ext>
            </c:extLst>
          </c:dPt>
          <c:dLbls>
            <c:spPr>
              <a:solidFill>
                <a:srgbClr val="FFFFFF">
                  <a:alpha val="75000"/>
                </a:srgbClr>
              </a:solidFill>
              <a:ln w="9525">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in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'Gender %'!$A$5:$A$6</c:f>
              <c:strCache>
                <c:ptCount val="2"/>
                <c:pt idx="0">
                  <c:v>Female</c:v>
                </c:pt>
                <c:pt idx="1">
                  <c:v>Male</c:v>
                </c:pt>
              </c:strCache>
            </c:strRef>
          </c:cat>
          <c:val>
            <c:numRef>
              <c:f>'Gender %'!$B$5:$B$6</c:f>
              <c:numCache>
                <c:formatCode>General</c:formatCode>
                <c:ptCount val="2"/>
                <c:pt idx="0">
                  <c:v>501</c:v>
                </c:pt>
                <c:pt idx="1">
                  <c:v>499</c:v>
                </c:pt>
              </c:numCache>
            </c:numRef>
          </c:val>
          <c:extLst>
            <c:ext xmlns:c16="http://schemas.microsoft.com/office/drawing/2014/chart" uri="{C3380CC4-5D6E-409C-BE32-E72D297353CC}">
              <c16:uniqueId val="{00000004-7CED-40A7-A334-3362BE63B18D}"/>
            </c:ext>
          </c:extLst>
        </c:ser>
        <c:ser>
          <c:idx val="1"/>
          <c:order val="1"/>
          <c:tx>
            <c:strRef>
              <c:f>'Gender %'!$C$4</c:f>
              <c:strCache>
                <c:ptCount val="1"/>
                <c:pt idx="0">
                  <c:v>% by Gender</c:v>
                </c:pt>
              </c:strCache>
            </c:strRef>
          </c:tx>
          <c:dPt>
            <c:idx val="0"/>
            <c:bubble3D val="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6-7CED-40A7-A334-3362BE63B18D}"/>
              </c:ext>
            </c:extLst>
          </c:dPt>
          <c:dPt>
            <c:idx val="1"/>
            <c:bubble3D val="0"/>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8-7CED-40A7-A334-3362BE63B18D}"/>
              </c:ext>
            </c:extLst>
          </c:dPt>
          <c:dLbls>
            <c:spPr>
              <a:solidFill>
                <a:srgbClr val="FFFFFF">
                  <a:alpha val="75000"/>
                </a:srgbClr>
              </a:solidFill>
              <a:ln w="9525">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in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'Gender %'!$A$5:$A$6</c:f>
              <c:strCache>
                <c:ptCount val="2"/>
                <c:pt idx="0">
                  <c:v>Female</c:v>
                </c:pt>
                <c:pt idx="1">
                  <c:v>Male</c:v>
                </c:pt>
              </c:strCache>
            </c:strRef>
          </c:cat>
          <c:val>
            <c:numRef>
              <c:f>'Gender %'!$C$5:$C$6</c:f>
              <c:numCache>
                <c:formatCode>0.00%</c:formatCode>
                <c:ptCount val="2"/>
                <c:pt idx="0">
                  <c:v>0.501</c:v>
                </c:pt>
                <c:pt idx="1">
                  <c:v>0.499</c:v>
                </c:pt>
              </c:numCache>
            </c:numRef>
          </c:val>
          <c:extLst>
            <c:ext xmlns:c16="http://schemas.microsoft.com/office/drawing/2014/chart" uri="{C3380CC4-5D6E-409C-BE32-E72D297353CC}">
              <c16:uniqueId val="{00000009-7CED-40A7-A334-3362BE63B18D}"/>
            </c:ext>
          </c:extLst>
        </c:ser>
        <c:dLbls>
          <c:dLblPos val="inEnd"/>
          <c:showLegendKey val="0"/>
          <c:showVal val="0"/>
          <c:showCatName val="0"/>
          <c:showSerName val="0"/>
          <c:showPercent val="1"/>
          <c:showBubbleSize val="0"/>
          <c:showLeaderLines val="0"/>
        </c:dLbls>
      </c:pie3DChart>
      <c:spPr>
        <a:noFill/>
        <a:ln>
          <a:noFill/>
        </a:ln>
        <a:effectLst/>
      </c:spPr>
    </c:plotArea>
    <c:legend>
      <c:legendPos val="r"/>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[ROYAL_BIKES_Sales.xlsx]Payment Type %!Payment Type %</c:name>
    <c:fmtId val="14"/>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pivotFmt>
      <c:pivotFmt>
        <c:idx val="4"/>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pivotFmt>
      <c:pivotFmt>
        <c:idx val="7"/>
      </c:pivotFmt>
      <c:pivotFmt>
        <c:idx val="8"/>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marker>
          <c:symbol val="circle"/>
          <c:size val="6"/>
        </c:marker>
        <c:dLbl>
          <c:idx val="0"/>
          <c:spPr>
            <a:solidFill>
              <a:srgbClr val="FFFFFF">
                <a:alpha val="90000"/>
              </a:srgbClr>
            </a:solidFill>
            <a:ln w="12700" cap="flat" cmpd="sng" algn="ctr">
              <a:solidFill>
                <a:srgbClr val="F39019"/>
              </a:solidFill>
              <a:round/>
            </a:ln>
            <a:effectLst>
              <a:outerShdw blurRad="50800" dist="38100" dir="2700000" algn="tl" rotWithShape="0">
                <a:srgbClr val="F39019">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solidFill>
                  <a:schemeClr val="lt1">
                    <a:alpha val="90000"/>
                  </a:schemeClr>
                </a:solidFill>
                <a:ln w="12700" cap="flat" cmpd="sng" algn="ctr">
                  <a:solidFill>
                    <a:schemeClr val="accent1"/>
                  </a:solidFill>
                  <a:round/>
                </a:ln>
              </c15:spPr>
            </c:ext>
          </c:extLst>
        </c:dLbl>
      </c:pivotFmt>
      <c:pivotFmt>
        <c:idx val="9"/>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marker>
          <c:symbol val="circle"/>
          <c:size val="6"/>
        </c:marker>
        <c:dLbl>
          <c:idx val="0"/>
          <c:spPr>
            <a:solidFill>
              <a:srgbClr val="FFFFFF">
                <a:alpha val="90000"/>
              </a:srgbClr>
            </a:solidFill>
            <a:ln w="12700" cap="flat" cmpd="sng" algn="ctr">
              <a:solidFill>
                <a:srgbClr val="9BAFB5"/>
              </a:solidFill>
              <a:round/>
            </a:ln>
            <a:effectLst>
              <a:outerShdw blurRad="50800" dist="38100" dir="2700000" algn="tl" rotWithShape="0">
                <a:srgbClr val="9BAFB5">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solidFill>
                  <a:schemeClr val="lt1">
                    <a:alpha val="90000"/>
                  </a:schemeClr>
                </a:solidFill>
                <a:ln w="12700" cap="flat" cmpd="sng" algn="ctr">
                  <a:solidFill>
                    <a:schemeClr val="accent1"/>
                  </a:solidFill>
                  <a:round/>
                </a:ln>
              </c15:spPr>
            </c:ext>
          </c:extLst>
        </c:dLbl>
      </c:pivotFmt>
      <c:pivotFmt>
        <c:idx val="10"/>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dLbl>
          <c:idx val="0"/>
          <c:spPr>
            <a:solidFill>
              <a:srgbClr val="FFFFFF">
                <a:alpha val="90000"/>
              </a:srgbClr>
            </a:solidFill>
            <a:ln w="12700" cap="flat" cmpd="sng" algn="ctr">
              <a:solidFill>
                <a:srgbClr val="F39019"/>
              </a:solidFill>
              <a:round/>
            </a:ln>
            <a:effectLst>
              <a:outerShdw blurRad="50800" dist="38100" dir="2700000" algn="tl" rotWithShape="0">
                <a:srgbClr val="F39019">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solidFill>
                  <a:schemeClr val="lt1">
                    <a:alpha val="90000"/>
                  </a:schemeClr>
                </a:solidFill>
                <a:ln w="12700" cap="flat" cmpd="sng" algn="ctr">
                  <a:solidFill>
                    <a:schemeClr val="accent1"/>
                  </a:solidFill>
                  <a:round/>
                </a:ln>
              </c15:spPr>
              <c15:xForSave val="1"/>
            </c:ext>
          </c:extLst>
        </c:dLbl>
      </c:pivotFmt>
      <c:pivotFmt>
        <c:idx val="11"/>
        <c:spPr>
          <a:solidFill>
            <a:schemeClr val="accent2">
              <a:alpha val="90000"/>
            </a:schemeClr>
          </a:solidFill>
          <a:ln w="19050">
            <a:solidFill>
              <a:schemeClr val="accent2">
                <a:lumMod val="75000"/>
              </a:schemeClr>
            </a:solidFill>
          </a:ln>
          <a:effectLst>
            <a:innerShdw blurRad="114300">
              <a:schemeClr val="accent2">
                <a:lumMod val="75000"/>
              </a:schemeClr>
            </a:innerShdw>
          </a:effectLst>
          <a:scene3d>
            <a:camera prst="orthographicFront"/>
            <a:lightRig rig="threePt" dir="t"/>
          </a:scene3d>
          <a:sp3d contourW="19050" prstMaterial="flat">
            <a:contourClr>
              <a:schemeClr val="accent2">
                <a:lumMod val="75000"/>
              </a:schemeClr>
            </a:contourClr>
          </a:sp3d>
        </c:spPr>
        <c:dLbl>
          <c:idx val="0"/>
          <c:spPr>
            <a:solidFill>
              <a:srgbClr val="FFFFFF">
                <a:alpha val="90000"/>
              </a:srgbClr>
            </a:solidFill>
            <a:ln w="12700" cap="flat" cmpd="sng" algn="ctr">
              <a:solidFill>
                <a:srgbClr val="F39019"/>
              </a:solidFill>
              <a:round/>
            </a:ln>
            <a:effectLst>
              <a:outerShdw blurRad="50800" dist="38100" dir="2700000" algn="tl" rotWithShape="0">
                <a:srgbClr val="F39019">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solidFill>
                  <a:schemeClr val="lt1">
                    <a:alpha val="90000"/>
                  </a:schemeClr>
                </a:solidFill>
                <a:ln w="12700" cap="flat" cmpd="sng" algn="ctr">
                  <a:solidFill>
                    <a:schemeClr val="accent1"/>
                  </a:solidFill>
                  <a:round/>
                </a:ln>
              </c15:spPr>
              <c15:xForSave val="1"/>
            </c:ext>
          </c:extLst>
        </c:dLbl>
      </c:pivotFmt>
      <c:pivotFmt>
        <c:idx val="12"/>
        <c:spPr>
          <a:solidFill>
            <a:schemeClr val="accent3">
              <a:alpha val="90000"/>
            </a:schemeClr>
          </a:solidFill>
          <a:ln w="19050">
            <a:solidFill>
              <a:schemeClr val="accent3">
                <a:lumMod val="75000"/>
              </a:schemeClr>
            </a:solidFill>
          </a:ln>
          <a:effectLst>
            <a:innerShdw blurRad="114300">
              <a:schemeClr val="accent3">
                <a:lumMod val="75000"/>
              </a:schemeClr>
            </a:innerShdw>
          </a:effectLst>
          <a:scene3d>
            <a:camera prst="orthographicFront"/>
            <a:lightRig rig="threePt" dir="t"/>
          </a:scene3d>
          <a:sp3d contourW="19050" prstMaterial="flat">
            <a:contourClr>
              <a:schemeClr val="accent3">
                <a:lumMod val="75000"/>
              </a:schemeClr>
            </a:contourClr>
          </a:sp3d>
        </c:spPr>
        <c:dLbl>
          <c:idx val="0"/>
          <c:spPr>
            <a:solidFill>
              <a:srgbClr val="FFFFFF">
                <a:alpha val="90000"/>
              </a:srgbClr>
            </a:solidFill>
            <a:ln w="12700" cap="flat" cmpd="sng" algn="ctr">
              <a:solidFill>
                <a:srgbClr val="F39019"/>
              </a:solidFill>
              <a:round/>
            </a:ln>
            <a:effectLst>
              <a:outerShdw blurRad="50800" dist="38100" dir="2700000" algn="tl" rotWithShape="0">
                <a:srgbClr val="F39019">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solidFill>
                  <a:schemeClr val="lt1">
                    <a:alpha val="90000"/>
                  </a:schemeClr>
                </a:solidFill>
                <a:ln w="12700" cap="flat" cmpd="sng" algn="ctr">
                  <a:solidFill>
                    <a:schemeClr val="accent1"/>
                  </a:solidFill>
                  <a:round/>
                </a:ln>
              </c15:spPr>
              <c15:xForSave val="1"/>
            </c:ext>
          </c:extLst>
        </c:dLbl>
      </c:pivotFmt>
      <c:pivotFmt>
        <c:idx val="13"/>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dLbl>
          <c:idx val="0"/>
          <c:spPr>
            <a:solidFill>
              <a:srgbClr val="FFFFFF">
                <a:alpha val="90000"/>
              </a:srgbClr>
            </a:solidFill>
            <a:ln w="12700" cap="flat" cmpd="sng" algn="ctr">
              <a:solidFill>
                <a:srgbClr val="9BAFB5"/>
              </a:solidFill>
              <a:round/>
            </a:ln>
            <a:effectLst>
              <a:outerShdw blurRad="50800" dist="38100" dir="2700000" algn="tl" rotWithShape="0">
                <a:srgbClr val="9BAFB5">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solidFill>
                  <a:schemeClr val="lt1">
                    <a:alpha val="90000"/>
                  </a:schemeClr>
                </a:solidFill>
                <a:ln w="12700" cap="flat" cmpd="sng" algn="ctr">
                  <a:solidFill>
                    <a:schemeClr val="accent1"/>
                  </a:solidFill>
                  <a:round/>
                </a:ln>
              </c15:spPr>
              <c15:xForSave val="1"/>
            </c:ext>
          </c:extLst>
        </c:dLbl>
      </c:pivotFmt>
      <c:pivotFmt>
        <c:idx val="14"/>
        <c:spPr>
          <a:solidFill>
            <a:schemeClr val="accent2">
              <a:alpha val="90000"/>
            </a:schemeClr>
          </a:solidFill>
          <a:ln w="19050">
            <a:solidFill>
              <a:schemeClr val="accent2">
                <a:lumMod val="75000"/>
              </a:schemeClr>
            </a:solidFill>
          </a:ln>
          <a:effectLst>
            <a:innerShdw blurRad="114300">
              <a:schemeClr val="accent2">
                <a:lumMod val="75000"/>
              </a:schemeClr>
            </a:innerShdw>
          </a:effectLst>
          <a:scene3d>
            <a:camera prst="orthographicFront"/>
            <a:lightRig rig="threePt" dir="t"/>
          </a:scene3d>
          <a:sp3d contourW="19050" prstMaterial="flat">
            <a:contourClr>
              <a:schemeClr val="accent2">
                <a:lumMod val="75000"/>
              </a:schemeClr>
            </a:contourClr>
          </a:sp3d>
        </c:spPr>
        <c:dLbl>
          <c:idx val="0"/>
          <c:spPr>
            <a:solidFill>
              <a:srgbClr val="FFFFFF">
                <a:alpha val="90000"/>
              </a:srgbClr>
            </a:solidFill>
            <a:ln w="12700" cap="flat" cmpd="sng" algn="ctr">
              <a:solidFill>
                <a:srgbClr val="9BAFB5"/>
              </a:solidFill>
              <a:round/>
            </a:ln>
            <a:effectLst>
              <a:outerShdw blurRad="50800" dist="38100" dir="2700000" algn="tl" rotWithShape="0">
                <a:srgbClr val="9BAFB5">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solidFill>
                  <a:schemeClr val="lt1">
                    <a:alpha val="90000"/>
                  </a:schemeClr>
                </a:solidFill>
                <a:ln w="12700" cap="flat" cmpd="sng" algn="ctr">
                  <a:solidFill>
                    <a:schemeClr val="accent1"/>
                  </a:solidFill>
                  <a:round/>
                </a:ln>
              </c15:spPr>
              <c15:xForSave val="1"/>
            </c:ext>
          </c:extLst>
        </c:dLbl>
      </c:pivotFmt>
      <c:pivotFmt>
        <c:idx val="15"/>
        <c:spPr>
          <a:solidFill>
            <a:schemeClr val="accent3">
              <a:alpha val="90000"/>
            </a:schemeClr>
          </a:solidFill>
          <a:ln w="19050">
            <a:solidFill>
              <a:schemeClr val="accent3">
                <a:lumMod val="75000"/>
              </a:schemeClr>
            </a:solidFill>
          </a:ln>
          <a:effectLst>
            <a:innerShdw blurRad="114300">
              <a:schemeClr val="accent3">
                <a:lumMod val="75000"/>
              </a:schemeClr>
            </a:innerShdw>
          </a:effectLst>
          <a:scene3d>
            <a:camera prst="orthographicFront"/>
            <a:lightRig rig="threePt" dir="t"/>
          </a:scene3d>
          <a:sp3d contourW="19050" prstMaterial="flat">
            <a:contourClr>
              <a:schemeClr val="accent3">
                <a:lumMod val="75000"/>
              </a:schemeClr>
            </a:contourClr>
          </a:sp3d>
        </c:spPr>
        <c:dLbl>
          <c:idx val="0"/>
          <c:spPr>
            <a:solidFill>
              <a:srgbClr val="FFFFFF">
                <a:alpha val="90000"/>
              </a:srgbClr>
            </a:solidFill>
            <a:ln w="12700" cap="flat" cmpd="sng" algn="ctr">
              <a:solidFill>
                <a:srgbClr val="9BAFB5"/>
              </a:solidFill>
              <a:round/>
            </a:ln>
            <a:effectLst>
              <a:outerShdw blurRad="50800" dist="38100" dir="2700000" algn="tl" rotWithShape="0">
                <a:srgbClr val="9BAFB5">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solidFill>
                  <a:schemeClr val="lt1">
                    <a:alpha val="90000"/>
                  </a:schemeClr>
                </a:solidFill>
                <a:ln w="12700" cap="flat" cmpd="sng" algn="ctr">
                  <a:solidFill>
                    <a:schemeClr val="accent1"/>
                  </a:solidFill>
                  <a:round/>
                </a:ln>
              </c15:spPr>
              <c15:xForSave val="1"/>
            </c:ext>
          </c:extLst>
        </c:dLbl>
      </c:pivotFmt>
      <c:pivotFmt>
        <c:idx val="16"/>
        <c:spPr>
          <a:solidFill>
            <a:schemeClr val="accent4">
              <a:alpha val="90000"/>
            </a:schemeClr>
          </a:solidFill>
          <a:ln w="19050">
            <a:solidFill>
              <a:schemeClr val="accent4">
                <a:lumMod val="75000"/>
              </a:schemeClr>
            </a:solidFill>
          </a:ln>
          <a:effectLst>
            <a:innerShdw blurRad="114300">
              <a:schemeClr val="accent4">
                <a:lumMod val="75000"/>
              </a:schemeClr>
            </a:innerShdw>
          </a:effectLst>
          <a:scene3d>
            <a:camera prst="orthographicFront"/>
            <a:lightRig rig="threePt" dir="t"/>
          </a:scene3d>
          <a:sp3d contourW="19050" prstMaterial="flat">
            <a:contourClr>
              <a:schemeClr val="accent4">
                <a:lumMod val="75000"/>
              </a:schemeClr>
            </a:contourClr>
          </a:sp3d>
        </c:spPr>
        <c:dLbl>
          <c:idx val="0"/>
          <c:spPr>
            <a:solidFill>
              <a:srgbClr val="FFFFFF">
                <a:alpha val="90000"/>
              </a:srgbClr>
            </a:solidFill>
            <a:ln w="12700" cap="flat" cmpd="sng" algn="ctr">
              <a:solidFill>
                <a:srgbClr val="F39019"/>
              </a:solidFill>
              <a:round/>
            </a:ln>
            <a:effectLst>
              <a:outerShdw blurRad="50800" dist="38100" dir="2700000" algn="tl" rotWithShape="0">
                <a:srgbClr val="F39019">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solidFill>
                  <a:schemeClr val="lt1">
                    <a:alpha val="90000"/>
                  </a:schemeClr>
                </a:solidFill>
                <a:ln w="12700" cap="flat" cmpd="sng" algn="ctr">
                  <a:solidFill>
                    <a:schemeClr val="accent1"/>
                  </a:solidFill>
                  <a:round/>
                </a:ln>
              </c15:spPr>
              <c15:xForSave val="1"/>
            </c:ext>
          </c:extLst>
        </c:dLbl>
      </c:pivotFmt>
      <c:pivotFmt>
        <c:idx val="17"/>
        <c:spPr>
          <a:solidFill>
            <a:schemeClr val="accent4">
              <a:alpha val="90000"/>
            </a:schemeClr>
          </a:solidFill>
          <a:ln w="19050">
            <a:solidFill>
              <a:schemeClr val="accent4">
                <a:lumMod val="75000"/>
              </a:schemeClr>
            </a:solidFill>
          </a:ln>
          <a:effectLst>
            <a:innerShdw blurRad="114300">
              <a:schemeClr val="accent4">
                <a:lumMod val="75000"/>
              </a:schemeClr>
            </a:innerShdw>
          </a:effectLst>
          <a:scene3d>
            <a:camera prst="orthographicFront"/>
            <a:lightRig rig="threePt" dir="t"/>
          </a:scene3d>
          <a:sp3d contourW="19050" prstMaterial="flat">
            <a:contourClr>
              <a:schemeClr val="accent4">
                <a:lumMod val="75000"/>
              </a:schemeClr>
            </a:contourClr>
          </a:sp3d>
        </c:spPr>
        <c:dLbl>
          <c:idx val="0"/>
          <c:spPr>
            <a:solidFill>
              <a:srgbClr val="FFFFFF">
                <a:alpha val="90000"/>
              </a:srgbClr>
            </a:solidFill>
            <a:ln w="12700" cap="flat" cmpd="sng" algn="ctr">
              <a:solidFill>
                <a:srgbClr val="9BAFB5"/>
              </a:solidFill>
              <a:round/>
            </a:ln>
            <a:effectLst>
              <a:outerShdw blurRad="50800" dist="38100" dir="2700000" algn="tl" rotWithShape="0">
                <a:srgbClr val="9BAFB5">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solidFill>
                  <a:schemeClr val="lt1">
                    <a:alpha val="90000"/>
                  </a:schemeClr>
                </a:solidFill>
                <a:ln w="12700" cap="flat" cmpd="sng" algn="ctr">
                  <a:solidFill>
                    <a:schemeClr val="accent1"/>
                  </a:solidFill>
                  <a:round/>
                </a:ln>
              </c15:spPr>
              <c15:xForSave val="1"/>
            </c:ext>
          </c:extLst>
        </c:dLbl>
      </c:pivotFmt>
      <c:pivotFmt>
        <c:idx val="18"/>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marker>
          <c:symbol val="none"/>
        </c:marker>
        <c:dLbl>
          <c:idx val="0"/>
          <c:spPr>
            <a:solidFill>
              <a:srgbClr val="FFFFFF">
                <a:alpha val="90000"/>
              </a:srgbClr>
            </a:solidFill>
            <a:ln w="12700" cap="flat" cmpd="sng" algn="ctr">
              <a:solidFill>
                <a:srgbClr val="F39019"/>
              </a:solidFill>
              <a:round/>
            </a:ln>
            <a:effectLst>
              <a:outerShdw blurRad="50800" dist="38100" dir="2700000" algn="tl" rotWithShape="0">
                <a:srgbClr val="F39019">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solidFill>
                  <a:schemeClr val="lt1">
                    <a:alpha val="90000"/>
                  </a:schemeClr>
                </a:solidFill>
                <a:ln w="12700" cap="flat" cmpd="sng" algn="ctr">
                  <a:solidFill>
                    <a:schemeClr val="accent1"/>
                  </a:solidFill>
                  <a:round/>
                </a:ln>
              </c15:spPr>
            </c:ext>
          </c:extLst>
        </c:dLbl>
      </c:pivotFmt>
      <c:pivotFmt>
        <c:idx val="19"/>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dLbl>
          <c:idx val="0"/>
          <c:spPr>
            <a:solidFill>
              <a:srgbClr val="FFFFFF">
                <a:alpha val="90000"/>
              </a:srgbClr>
            </a:solidFill>
            <a:ln w="12700" cap="flat" cmpd="sng" algn="ctr">
              <a:solidFill>
                <a:srgbClr val="F39019"/>
              </a:solidFill>
              <a:round/>
            </a:ln>
            <a:effectLst>
              <a:outerShdw blurRad="50800" dist="38100" dir="2700000" algn="tl" rotWithShape="0">
                <a:srgbClr val="F39019">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solidFill>
                  <a:schemeClr val="lt1">
                    <a:alpha val="90000"/>
                  </a:schemeClr>
                </a:solidFill>
                <a:ln w="12700" cap="flat" cmpd="sng" algn="ctr">
                  <a:solidFill>
                    <a:schemeClr val="accent1"/>
                  </a:solidFill>
                  <a:round/>
                </a:ln>
              </c15:spPr>
            </c:ext>
          </c:extLst>
        </c:dLbl>
      </c:pivotFmt>
      <c:pivotFmt>
        <c:idx val="20"/>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dLbl>
          <c:idx val="0"/>
          <c:spPr>
            <a:solidFill>
              <a:srgbClr val="FFFFFF">
                <a:alpha val="90000"/>
              </a:srgbClr>
            </a:solidFill>
            <a:ln w="12700" cap="flat" cmpd="sng" algn="ctr">
              <a:solidFill>
                <a:srgbClr val="F39019"/>
              </a:solidFill>
              <a:round/>
            </a:ln>
            <a:effectLst>
              <a:outerShdw blurRad="50800" dist="38100" dir="2700000" algn="tl" rotWithShape="0">
                <a:srgbClr val="F39019">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solidFill>
                  <a:schemeClr val="lt1">
                    <a:alpha val="90000"/>
                  </a:schemeClr>
                </a:solidFill>
                <a:ln w="12700" cap="flat" cmpd="sng" algn="ctr">
                  <a:solidFill>
                    <a:schemeClr val="accent1"/>
                  </a:solidFill>
                  <a:round/>
                </a:ln>
              </c15:spPr>
            </c:ext>
          </c:extLst>
        </c:dLbl>
      </c:pivotFmt>
      <c:pivotFmt>
        <c:idx val="21"/>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dLbl>
          <c:idx val="0"/>
          <c:spPr>
            <a:solidFill>
              <a:srgbClr val="FFFFFF">
                <a:alpha val="90000"/>
              </a:srgbClr>
            </a:solidFill>
            <a:ln w="12700" cap="flat" cmpd="sng" algn="ctr">
              <a:solidFill>
                <a:srgbClr val="F39019"/>
              </a:solidFill>
              <a:round/>
            </a:ln>
            <a:effectLst>
              <a:outerShdw blurRad="50800" dist="38100" dir="2700000" algn="tl" rotWithShape="0">
                <a:srgbClr val="F39019">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solidFill>
                  <a:schemeClr val="lt1">
                    <a:alpha val="90000"/>
                  </a:schemeClr>
                </a:solidFill>
                <a:ln w="12700" cap="flat" cmpd="sng" algn="ctr">
                  <a:solidFill>
                    <a:schemeClr val="accent1"/>
                  </a:solidFill>
                  <a:round/>
                </a:ln>
              </c15:spPr>
            </c:ext>
          </c:extLst>
        </c:dLbl>
      </c:pivotFmt>
      <c:pivotFmt>
        <c:idx val="22"/>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dLbl>
          <c:idx val="0"/>
          <c:spPr>
            <a:solidFill>
              <a:srgbClr val="FFFFFF">
                <a:alpha val="90000"/>
              </a:srgbClr>
            </a:solidFill>
            <a:ln w="12700" cap="flat" cmpd="sng" algn="ctr">
              <a:solidFill>
                <a:srgbClr val="F39019"/>
              </a:solidFill>
              <a:round/>
            </a:ln>
            <a:effectLst>
              <a:outerShdw blurRad="50800" dist="38100" dir="2700000" algn="tl" rotWithShape="0">
                <a:srgbClr val="F39019">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solidFill>
                  <a:schemeClr val="lt1">
                    <a:alpha val="90000"/>
                  </a:schemeClr>
                </a:solidFill>
                <a:ln w="12700" cap="flat" cmpd="sng" algn="ctr">
                  <a:solidFill>
                    <a:schemeClr val="accent1"/>
                  </a:solidFill>
                  <a:round/>
                </a:ln>
              </c15:spPr>
            </c:ext>
          </c:extLst>
        </c:dLbl>
      </c:pivotFmt>
      <c:pivotFmt>
        <c:idx val="23"/>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marker>
          <c:symbol val="none"/>
        </c:marker>
        <c:dLbl>
          <c:idx val="0"/>
          <c:spPr>
            <a:solidFill>
              <a:srgbClr val="FFFFFF">
                <a:alpha val="90000"/>
              </a:srgbClr>
            </a:solidFill>
            <a:ln w="12700" cap="flat" cmpd="sng" algn="ctr">
              <a:solidFill>
                <a:srgbClr val="9BAFB5"/>
              </a:solidFill>
              <a:round/>
            </a:ln>
            <a:effectLst>
              <a:outerShdw blurRad="50800" dist="38100" dir="2700000" algn="tl" rotWithShape="0">
                <a:srgbClr val="9BAFB5">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2"/>
                  </a:solidFill>
                  <a:effectLst/>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solidFill>
                  <a:schemeClr val="lt1">
                    <a:alpha val="90000"/>
                  </a:schemeClr>
                </a:solidFill>
                <a:ln w="12700" cap="flat" cmpd="sng" algn="ctr">
                  <a:solidFill>
                    <a:schemeClr val="accent1"/>
                  </a:solidFill>
                  <a:round/>
                </a:ln>
              </c15:spPr>
            </c:ext>
          </c:extLst>
        </c:dLbl>
      </c:pivotFmt>
      <c:pivotFmt>
        <c:idx val="24"/>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dLbl>
          <c:idx val="0"/>
          <c:spPr>
            <a:solidFill>
              <a:srgbClr val="FFFFFF">
                <a:alpha val="90000"/>
              </a:srgbClr>
            </a:solidFill>
            <a:ln w="12700" cap="flat" cmpd="sng" algn="ctr">
              <a:solidFill>
                <a:srgbClr val="9BAFB5"/>
              </a:solidFill>
              <a:round/>
            </a:ln>
            <a:effectLst>
              <a:outerShdw blurRad="50800" dist="38100" dir="2700000" algn="tl" rotWithShape="0">
                <a:srgbClr val="9BAFB5">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solidFill>
                  <a:schemeClr val="lt1">
                    <a:alpha val="90000"/>
                  </a:schemeClr>
                </a:solidFill>
                <a:ln w="12700" cap="flat" cmpd="sng" algn="ctr">
                  <a:solidFill>
                    <a:schemeClr val="accent1"/>
                  </a:solidFill>
                  <a:round/>
                </a:ln>
              </c15:spPr>
            </c:ext>
          </c:extLst>
        </c:dLbl>
      </c:pivotFmt>
      <c:pivotFmt>
        <c:idx val="25"/>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dLbl>
          <c:idx val="0"/>
          <c:spPr>
            <a:solidFill>
              <a:srgbClr val="FFFFFF">
                <a:alpha val="90000"/>
              </a:srgbClr>
            </a:solidFill>
            <a:ln w="12700" cap="flat" cmpd="sng" algn="ctr">
              <a:solidFill>
                <a:srgbClr val="9BAFB5"/>
              </a:solidFill>
              <a:round/>
            </a:ln>
            <a:effectLst>
              <a:outerShdw blurRad="50800" dist="38100" dir="2700000" algn="tl" rotWithShape="0">
                <a:srgbClr val="9BAFB5">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solidFill>
                  <a:schemeClr val="lt1">
                    <a:alpha val="90000"/>
                  </a:schemeClr>
                </a:solidFill>
                <a:ln w="12700" cap="flat" cmpd="sng" algn="ctr">
                  <a:solidFill>
                    <a:schemeClr val="accent1"/>
                  </a:solidFill>
                  <a:round/>
                </a:ln>
              </c15:spPr>
            </c:ext>
          </c:extLst>
        </c:dLbl>
      </c:pivotFmt>
      <c:pivotFmt>
        <c:idx val="26"/>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dLbl>
          <c:idx val="0"/>
          <c:spPr>
            <a:solidFill>
              <a:srgbClr val="FFFFFF">
                <a:alpha val="90000"/>
              </a:srgbClr>
            </a:solidFill>
            <a:ln w="12700" cap="flat" cmpd="sng" algn="ctr">
              <a:solidFill>
                <a:srgbClr val="9BAFB5"/>
              </a:solidFill>
              <a:round/>
            </a:ln>
            <a:effectLst>
              <a:outerShdw blurRad="50800" dist="38100" dir="2700000" algn="tl" rotWithShape="0">
                <a:srgbClr val="9BAFB5">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solidFill>
                  <a:schemeClr val="lt1">
                    <a:alpha val="90000"/>
                  </a:schemeClr>
                </a:solidFill>
                <a:ln w="12700" cap="flat" cmpd="sng" algn="ctr">
                  <a:solidFill>
                    <a:schemeClr val="accent1"/>
                  </a:solidFill>
                  <a:round/>
                </a:ln>
              </c15:spPr>
            </c:ext>
          </c:extLst>
        </c:dLbl>
      </c:pivotFmt>
      <c:pivotFmt>
        <c:idx val="27"/>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dLbl>
          <c:idx val="0"/>
          <c:spPr>
            <a:solidFill>
              <a:srgbClr val="FFFFFF">
                <a:alpha val="90000"/>
              </a:srgbClr>
            </a:solidFill>
            <a:ln w="12700" cap="flat" cmpd="sng" algn="ctr">
              <a:solidFill>
                <a:srgbClr val="9BAFB5"/>
              </a:solidFill>
              <a:round/>
            </a:ln>
            <a:effectLst>
              <a:outerShdw blurRad="50800" dist="38100" dir="2700000" algn="tl" rotWithShape="0">
                <a:srgbClr val="9BAFB5">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solidFill>
                  <a:schemeClr val="lt1">
                    <a:alpha val="90000"/>
                  </a:schemeClr>
                </a:solidFill>
                <a:ln w="12700" cap="flat" cmpd="sng" algn="ctr">
                  <a:solidFill>
                    <a:schemeClr val="accent1"/>
                  </a:solidFill>
                  <a:round/>
                </a:ln>
              </c15:spPr>
            </c:ext>
          </c:extLst>
        </c:dLbl>
      </c:pivotFmt>
      <c:pivotFmt>
        <c:idx val="28"/>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marker>
          <c:symbol val="none"/>
        </c:marker>
        <c:dLbl>
          <c:idx val="0"/>
          <c:spPr>
            <a:solidFill>
              <a:srgbClr val="FFFFFF">
                <a:alpha val="90000"/>
              </a:srgbClr>
            </a:solidFill>
            <a:ln w="12700" cap="flat" cmpd="sng" algn="ctr">
              <a:solidFill>
                <a:srgbClr val="F39019"/>
              </a:solidFill>
              <a:round/>
            </a:ln>
            <a:effectLst>
              <a:outerShdw blurRad="50800" dist="38100" dir="2700000" algn="tl" rotWithShape="0">
                <a:srgbClr val="F39019">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solidFill>
                  <a:schemeClr val="lt1">
                    <a:alpha val="90000"/>
                  </a:schemeClr>
                </a:solidFill>
                <a:ln w="12700" cap="flat" cmpd="sng" algn="ctr">
                  <a:solidFill>
                    <a:schemeClr val="accent1"/>
                  </a:solidFill>
                  <a:round/>
                </a:ln>
              </c15:spPr>
            </c:ext>
          </c:extLst>
        </c:dLbl>
      </c:pivotFmt>
      <c:pivotFmt>
        <c:idx val="29"/>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dLbl>
          <c:idx val="0"/>
          <c:spPr>
            <a:solidFill>
              <a:srgbClr val="FFFFFF">
                <a:alpha val="90000"/>
              </a:srgbClr>
            </a:solidFill>
            <a:ln w="12700" cap="flat" cmpd="sng" algn="ctr">
              <a:solidFill>
                <a:srgbClr val="F39019"/>
              </a:solidFill>
              <a:round/>
            </a:ln>
            <a:effectLst>
              <a:outerShdw blurRad="50800" dist="38100" dir="2700000" algn="tl" rotWithShape="0">
                <a:srgbClr val="F39019">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solidFill>
                  <a:schemeClr val="lt1">
                    <a:alpha val="90000"/>
                  </a:schemeClr>
                </a:solidFill>
                <a:ln w="12700" cap="flat" cmpd="sng" algn="ctr">
                  <a:solidFill>
                    <a:schemeClr val="accent1"/>
                  </a:solidFill>
                  <a:round/>
                </a:ln>
              </c15:spPr>
            </c:ext>
          </c:extLst>
        </c:dLbl>
      </c:pivotFmt>
      <c:pivotFmt>
        <c:idx val="30"/>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dLbl>
          <c:idx val="0"/>
          <c:spPr>
            <a:solidFill>
              <a:srgbClr val="FFFFFF">
                <a:alpha val="90000"/>
              </a:srgbClr>
            </a:solidFill>
            <a:ln w="12700" cap="flat" cmpd="sng" algn="ctr">
              <a:solidFill>
                <a:srgbClr val="F39019"/>
              </a:solidFill>
              <a:round/>
            </a:ln>
            <a:effectLst>
              <a:outerShdw blurRad="50800" dist="38100" dir="2700000" algn="tl" rotWithShape="0">
                <a:srgbClr val="F39019">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solidFill>
                  <a:schemeClr val="lt1">
                    <a:alpha val="90000"/>
                  </a:schemeClr>
                </a:solidFill>
                <a:ln w="12700" cap="flat" cmpd="sng" algn="ctr">
                  <a:solidFill>
                    <a:schemeClr val="accent1"/>
                  </a:solidFill>
                  <a:round/>
                </a:ln>
              </c15:spPr>
            </c:ext>
          </c:extLst>
        </c:dLbl>
      </c:pivotFmt>
      <c:pivotFmt>
        <c:idx val="31"/>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dLbl>
          <c:idx val="0"/>
          <c:spPr>
            <a:solidFill>
              <a:srgbClr val="FFFFFF">
                <a:alpha val="90000"/>
              </a:srgbClr>
            </a:solidFill>
            <a:ln w="12700" cap="flat" cmpd="sng" algn="ctr">
              <a:solidFill>
                <a:srgbClr val="F39019"/>
              </a:solidFill>
              <a:round/>
            </a:ln>
            <a:effectLst>
              <a:outerShdw blurRad="50800" dist="38100" dir="2700000" algn="tl" rotWithShape="0">
                <a:srgbClr val="F39019">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solidFill>
                  <a:schemeClr val="lt1">
                    <a:alpha val="90000"/>
                  </a:schemeClr>
                </a:solidFill>
                <a:ln w="12700" cap="flat" cmpd="sng" algn="ctr">
                  <a:solidFill>
                    <a:schemeClr val="accent1"/>
                  </a:solidFill>
                  <a:round/>
                </a:ln>
              </c15:spPr>
            </c:ext>
          </c:extLst>
        </c:dLbl>
      </c:pivotFmt>
      <c:pivotFmt>
        <c:idx val="32"/>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dLbl>
          <c:idx val="0"/>
          <c:spPr>
            <a:solidFill>
              <a:srgbClr val="FFFFFF">
                <a:alpha val="90000"/>
              </a:srgbClr>
            </a:solidFill>
            <a:ln w="12700" cap="flat" cmpd="sng" algn="ctr">
              <a:solidFill>
                <a:srgbClr val="F39019"/>
              </a:solidFill>
              <a:round/>
            </a:ln>
            <a:effectLst>
              <a:outerShdw blurRad="50800" dist="38100" dir="2700000" algn="tl" rotWithShape="0">
                <a:srgbClr val="F39019">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solidFill>
                  <a:schemeClr val="lt1">
                    <a:alpha val="90000"/>
                  </a:schemeClr>
                </a:solidFill>
                <a:ln w="12700" cap="flat" cmpd="sng" algn="ctr">
                  <a:solidFill>
                    <a:schemeClr val="accent1"/>
                  </a:solidFill>
                  <a:round/>
                </a:ln>
              </c15:spPr>
            </c:ext>
          </c:extLst>
        </c:dLbl>
      </c:pivotFmt>
      <c:pivotFmt>
        <c:idx val="33"/>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marker>
          <c:symbol val="none"/>
        </c:marker>
        <c:dLbl>
          <c:idx val="0"/>
          <c:spPr>
            <a:solidFill>
              <a:srgbClr val="FFFFFF">
                <a:alpha val="90000"/>
              </a:srgbClr>
            </a:solidFill>
            <a:ln w="12700" cap="flat" cmpd="sng" algn="ctr">
              <a:solidFill>
                <a:srgbClr val="9BAFB5"/>
              </a:solidFill>
              <a:round/>
            </a:ln>
            <a:effectLst>
              <a:outerShdw blurRad="50800" dist="38100" dir="2700000" algn="tl" rotWithShape="0">
                <a:srgbClr val="9BAFB5">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2"/>
                  </a:solidFill>
                  <a:effectLst/>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solidFill>
                  <a:schemeClr val="lt1">
                    <a:alpha val="90000"/>
                  </a:schemeClr>
                </a:solidFill>
                <a:ln w="12700" cap="flat" cmpd="sng" algn="ctr">
                  <a:solidFill>
                    <a:schemeClr val="accent1"/>
                  </a:solidFill>
                  <a:round/>
                </a:ln>
              </c15:spPr>
            </c:ext>
          </c:extLst>
        </c:dLbl>
      </c:pivotFmt>
      <c:pivotFmt>
        <c:idx val="34"/>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dLbl>
          <c:idx val="0"/>
          <c:spPr>
            <a:solidFill>
              <a:srgbClr val="FFFFFF">
                <a:alpha val="90000"/>
              </a:srgbClr>
            </a:solidFill>
            <a:ln w="12700" cap="flat" cmpd="sng" algn="ctr">
              <a:solidFill>
                <a:srgbClr val="9BAFB5"/>
              </a:solidFill>
              <a:round/>
            </a:ln>
            <a:effectLst>
              <a:outerShdw blurRad="50800" dist="38100" dir="2700000" algn="tl" rotWithShape="0">
                <a:srgbClr val="9BAFB5">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solidFill>
                  <a:schemeClr val="lt1">
                    <a:alpha val="90000"/>
                  </a:schemeClr>
                </a:solidFill>
                <a:ln w="12700" cap="flat" cmpd="sng" algn="ctr">
                  <a:solidFill>
                    <a:schemeClr val="accent1"/>
                  </a:solidFill>
                  <a:round/>
                </a:ln>
              </c15:spPr>
            </c:ext>
          </c:extLst>
        </c:dLbl>
      </c:pivotFmt>
      <c:pivotFmt>
        <c:idx val="35"/>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dLbl>
          <c:idx val="0"/>
          <c:spPr>
            <a:solidFill>
              <a:srgbClr val="FFFFFF">
                <a:alpha val="90000"/>
              </a:srgbClr>
            </a:solidFill>
            <a:ln w="12700" cap="flat" cmpd="sng" algn="ctr">
              <a:solidFill>
                <a:srgbClr val="9BAFB5"/>
              </a:solidFill>
              <a:round/>
            </a:ln>
            <a:effectLst>
              <a:outerShdw blurRad="50800" dist="38100" dir="2700000" algn="tl" rotWithShape="0">
                <a:srgbClr val="9BAFB5">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solidFill>
                  <a:schemeClr val="lt1">
                    <a:alpha val="90000"/>
                  </a:schemeClr>
                </a:solidFill>
                <a:ln w="12700" cap="flat" cmpd="sng" algn="ctr">
                  <a:solidFill>
                    <a:schemeClr val="accent1"/>
                  </a:solidFill>
                  <a:round/>
                </a:ln>
              </c15:spPr>
            </c:ext>
          </c:extLst>
        </c:dLbl>
      </c:pivotFmt>
      <c:pivotFmt>
        <c:idx val="36"/>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dLbl>
          <c:idx val="0"/>
          <c:spPr>
            <a:solidFill>
              <a:srgbClr val="FFFFFF">
                <a:alpha val="90000"/>
              </a:srgbClr>
            </a:solidFill>
            <a:ln w="12700" cap="flat" cmpd="sng" algn="ctr">
              <a:solidFill>
                <a:srgbClr val="9BAFB5"/>
              </a:solidFill>
              <a:round/>
            </a:ln>
            <a:effectLst>
              <a:outerShdw blurRad="50800" dist="38100" dir="2700000" algn="tl" rotWithShape="0">
                <a:srgbClr val="9BAFB5">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solidFill>
                  <a:schemeClr val="lt1">
                    <a:alpha val="90000"/>
                  </a:schemeClr>
                </a:solidFill>
                <a:ln w="12700" cap="flat" cmpd="sng" algn="ctr">
                  <a:solidFill>
                    <a:schemeClr val="accent1"/>
                  </a:solidFill>
                  <a:round/>
                </a:ln>
              </c15:spPr>
            </c:ext>
          </c:extLst>
        </c:dLbl>
      </c:pivotFmt>
      <c:pivotFmt>
        <c:idx val="37"/>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dLbl>
          <c:idx val="0"/>
          <c:spPr>
            <a:solidFill>
              <a:srgbClr val="FFFFFF">
                <a:alpha val="90000"/>
              </a:srgbClr>
            </a:solidFill>
            <a:ln w="12700" cap="flat" cmpd="sng" algn="ctr">
              <a:solidFill>
                <a:srgbClr val="9BAFB5"/>
              </a:solidFill>
              <a:round/>
            </a:ln>
            <a:effectLst>
              <a:outerShdw blurRad="50800" dist="38100" dir="2700000" algn="tl" rotWithShape="0">
                <a:srgbClr val="9BAFB5">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solidFill>
                  <a:schemeClr val="lt1">
                    <a:alpha val="90000"/>
                  </a:schemeClr>
                </a:solidFill>
                <a:ln w="12700" cap="flat" cmpd="sng" algn="ctr">
                  <a:solidFill>
                    <a:schemeClr val="accent1"/>
                  </a:solidFill>
                  <a:round/>
                </a:ln>
              </c15:spPr>
            </c:ext>
          </c:extLst>
        </c:dLbl>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
          <c:y val="0"/>
          <c:w val="0.93284493284493286"/>
          <c:h val="0.9509803921568627"/>
        </c:manualLayout>
      </c:layout>
      <c:pie3DChart>
        <c:varyColors val="1"/>
        <c:ser>
          <c:idx val="0"/>
          <c:order val="0"/>
          <c:tx>
            <c:strRef>
              <c:f>'Payment Type %'!$B$4</c:f>
              <c:strCache>
                <c:ptCount val="1"/>
                <c:pt idx="0">
                  <c:v>Count of Payment</c:v>
                </c:pt>
              </c:strCache>
            </c:strRef>
          </c:tx>
          <c:dPt>
            <c:idx val="0"/>
            <c:bubble3D val="0"/>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extLst>
              <c:ext xmlns:c16="http://schemas.microsoft.com/office/drawing/2014/chart" uri="{C3380CC4-5D6E-409C-BE32-E72D297353CC}">
                <c16:uniqueId val="{00000001-E169-4114-ADD2-50128F7D2011}"/>
              </c:ext>
            </c:extLst>
          </c:dPt>
          <c:dPt>
            <c:idx val="1"/>
            <c:bubble3D val="0"/>
            <c:explosion val="8"/>
            <c:spPr>
              <a:solidFill>
                <a:schemeClr val="accent2">
                  <a:alpha val="90000"/>
                </a:schemeClr>
              </a:solidFill>
              <a:ln w="19050">
                <a:solidFill>
                  <a:schemeClr val="accent2">
                    <a:lumMod val="75000"/>
                  </a:schemeClr>
                </a:solidFill>
              </a:ln>
              <a:effectLst>
                <a:innerShdw blurRad="114300">
                  <a:schemeClr val="accent2">
                    <a:lumMod val="75000"/>
                  </a:schemeClr>
                </a:innerShdw>
              </a:effectLst>
              <a:scene3d>
                <a:camera prst="orthographicFront"/>
                <a:lightRig rig="threePt" dir="t"/>
              </a:scene3d>
              <a:sp3d contourW="19050" prstMaterial="flat">
                <a:contourClr>
                  <a:schemeClr val="accent2">
                    <a:lumMod val="75000"/>
                  </a:schemeClr>
                </a:contourClr>
              </a:sp3d>
            </c:spPr>
            <c:extLst>
              <c:ext xmlns:c16="http://schemas.microsoft.com/office/drawing/2014/chart" uri="{C3380CC4-5D6E-409C-BE32-E72D297353CC}">
                <c16:uniqueId val="{00000003-E169-4114-ADD2-50128F7D2011}"/>
              </c:ext>
            </c:extLst>
          </c:dPt>
          <c:dPt>
            <c:idx val="2"/>
            <c:bubble3D val="0"/>
            <c:spPr>
              <a:solidFill>
                <a:schemeClr val="accent3">
                  <a:alpha val="90000"/>
                </a:schemeClr>
              </a:solidFill>
              <a:ln w="19050">
                <a:solidFill>
                  <a:schemeClr val="accent3">
                    <a:lumMod val="75000"/>
                  </a:schemeClr>
                </a:solidFill>
              </a:ln>
              <a:effectLst>
                <a:innerShdw blurRad="114300">
                  <a:schemeClr val="accent3">
                    <a:lumMod val="75000"/>
                  </a:schemeClr>
                </a:innerShdw>
              </a:effectLst>
              <a:scene3d>
                <a:camera prst="orthographicFront"/>
                <a:lightRig rig="threePt" dir="t"/>
              </a:scene3d>
              <a:sp3d contourW="19050" prstMaterial="flat">
                <a:contourClr>
                  <a:schemeClr val="accent3">
                    <a:lumMod val="75000"/>
                  </a:schemeClr>
                </a:contourClr>
              </a:sp3d>
            </c:spPr>
            <c:extLst>
              <c:ext xmlns:c16="http://schemas.microsoft.com/office/drawing/2014/chart" uri="{C3380CC4-5D6E-409C-BE32-E72D297353CC}">
                <c16:uniqueId val="{00000005-E169-4114-ADD2-50128F7D2011}"/>
              </c:ext>
            </c:extLst>
          </c:dPt>
          <c:dPt>
            <c:idx val="3"/>
            <c:bubble3D val="0"/>
            <c:spPr>
              <a:solidFill>
                <a:schemeClr val="accent4">
                  <a:alpha val="90000"/>
                </a:schemeClr>
              </a:solidFill>
              <a:ln w="19050">
                <a:solidFill>
                  <a:schemeClr val="accent4">
                    <a:lumMod val="75000"/>
                  </a:schemeClr>
                </a:solidFill>
              </a:ln>
              <a:effectLst>
                <a:innerShdw blurRad="114300">
                  <a:schemeClr val="accent4">
                    <a:lumMod val="75000"/>
                  </a:schemeClr>
                </a:innerShdw>
              </a:effectLst>
              <a:scene3d>
                <a:camera prst="orthographicFront"/>
                <a:lightRig rig="threePt" dir="t"/>
              </a:scene3d>
              <a:sp3d contourW="19050" prstMaterial="flat">
                <a:contourClr>
                  <a:schemeClr val="accent4">
                    <a:lumMod val="75000"/>
                  </a:schemeClr>
                </a:contourClr>
              </a:sp3d>
            </c:spPr>
            <c:extLst>
              <c:ext xmlns:c16="http://schemas.microsoft.com/office/drawing/2014/chart" uri="{C3380CC4-5D6E-409C-BE32-E72D297353CC}">
                <c16:uniqueId val="{00000007-E169-4114-ADD2-50128F7D2011}"/>
              </c:ext>
            </c:extLst>
          </c:dPt>
          <c:dLbls>
            <c:dLbl>
              <c:idx val="0"/>
              <c:spPr>
                <a:solidFill>
                  <a:srgbClr val="FFFFFF">
                    <a:alpha val="90000"/>
                  </a:srgbClr>
                </a:solidFill>
                <a:ln w="12700" cap="flat" cmpd="sng" algn="ctr">
                  <a:solidFill>
                    <a:srgbClr val="F39019"/>
                  </a:solidFill>
                  <a:round/>
                </a:ln>
                <a:effectLst>
                  <a:outerShdw blurRad="50800" dist="38100" dir="2700000" algn="tl" rotWithShape="0">
                    <a:srgbClr val="F39019">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solidFill>
                      <a:schemeClr val="lt1">
                        <a:alpha val="90000"/>
                      </a:schemeClr>
                    </a:solidFill>
                    <a:ln w="12700" cap="flat" cmpd="sng" algn="ctr">
                      <a:solidFill>
                        <a:schemeClr val="accent1"/>
                      </a:solidFill>
                      <a:round/>
                    </a:ln>
                  </c15:spPr>
                </c:ext>
                <c:ext xmlns:c16="http://schemas.microsoft.com/office/drawing/2014/chart" uri="{C3380CC4-5D6E-409C-BE32-E72D297353CC}">
                  <c16:uniqueId val="{00000001-E169-4114-ADD2-50128F7D2011}"/>
                </c:ext>
              </c:extLst>
            </c:dLbl>
            <c:dLbl>
              <c:idx val="1"/>
              <c:spPr>
                <a:solidFill>
                  <a:srgbClr val="FFFFFF">
                    <a:alpha val="90000"/>
                  </a:srgbClr>
                </a:solidFill>
                <a:ln w="12700" cap="flat" cmpd="sng" algn="ctr">
                  <a:solidFill>
                    <a:srgbClr val="F39019"/>
                  </a:solidFill>
                  <a:round/>
                </a:ln>
                <a:effectLst>
                  <a:outerShdw blurRad="50800" dist="38100" dir="2700000" algn="tl" rotWithShape="0">
                    <a:srgbClr val="F39019">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2"/>
                      </a:solidFill>
                      <a:effectLst/>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solidFill>
                      <a:schemeClr val="lt1">
                        <a:alpha val="90000"/>
                      </a:schemeClr>
                    </a:solidFill>
                    <a:ln w="12700" cap="flat" cmpd="sng" algn="ctr">
                      <a:solidFill>
                        <a:schemeClr val="accent1"/>
                      </a:solidFill>
                      <a:round/>
                    </a:ln>
                  </c15:spPr>
                </c:ext>
                <c:ext xmlns:c16="http://schemas.microsoft.com/office/drawing/2014/chart" uri="{C3380CC4-5D6E-409C-BE32-E72D297353CC}">
                  <c16:uniqueId val="{00000003-E169-4114-ADD2-50128F7D2011}"/>
                </c:ext>
              </c:extLst>
            </c:dLbl>
            <c:dLbl>
              <c:idx val="2"/>
              <c:spPr>
                <a:solidFill>
                  <a:srgbClr val="FFFFFF">
                    <a:alpha val="90000"/>
                  </a:srgbClr>
                </a:solidFill>
                <a:ln w="12700" cap="flat" cmpd="sng" algn="ctr">
                  <a:solidFill>
                    <a:srgbClr val="F39019"/>
                  </a:solidFill>
                  <a:round/>
                </a:ln>
                <a:effectLst>
                  <a:outerShdw blurRad="50800" dist="38100" dir="2700000" algn="tl" rotWithShape="0">
                    <a:srgbClr val="F39019">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3"/>
                      </a:solidFill>
                      <a:effectLst/>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solidFill>
                      <a:schemeClr val="lt1">
                        <a:alpha val="90000"/>
                      </a:schemeClr>
                    </a:solidFill>
                    <a:ln w="12700" cap="flat" cmpd="sng" algn="ctr">
                      <a:solidFill>
                        <a:schemeClr val="accent1"/>
                      </a:solidFill>
                      <a:round/>
                    </a:ln>
                  </c15:spPr>
                </c:ext>
                <c:ext xmlns:c16="http://schemas.microsoft.com/office/drawing/2014/chart" uri="{C3380CC4-5D6E-409C-BE32-E72D297353CC}">
                  <c16:uniqueId val="{00000005-E169-4114-ADD2-50128F7D2011}"/>
                </c:ext>
              </c:extLst>
            </c:dLbl>
            <c:dLbl>
              <c:idx val="3"/>
              <c:spPr>
                <a:solidFill>
                  <a:srgbClr val="FFFFFF">
                    <a:alpha val="90000"/>
                  </a:srgbClr>
                </a:solidFill>
                <a:ln w="12700" cap="flat" cmpd="sng" algn="ctr">
                  <a:solidFill>
                    <a:srgbClr val="F39019"/>
                  </a:solidFill>
                  <a:round/>
                </a:ln>
                <a:effectLst>
                  <a:outerShdw blurRad="50800" dist="38100" dir="2700000" algn="tl" rotWithShape="0">
                    <a:srgbClr val="F39019">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4"/>
                      </a:solidFill>
                      <a:effectLst/>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solidFill>
                      <a:schemeClr val="lt1">
                        <a:alpha val="90000"/>
                      </a:schemeClr>
                    </a:solidFill>
                    <a:ln w="12700" cap="flat" cmpd="sng" algn="ctr">
                      <a:solidFill>
                        <a:schemeClr val="accent1"/>
                      </a:solidFill>
                      <a:round/>
                    </a:ln>
                  </c15:spPr>
                </c:ext>
                <c:ext xmlns:c16="http://schemas.microsoft.com/office/drawing/2014/chart" uri="{C3380CC4-5D6E-409C-BE32-E72D297353CC}">
                  <c16:uniqueId val="{00000007-E169-4114-ADD2-50128F7D2011}"/>
                </c:ext>
              </c:extLst>
            </c:dLbl>
            <c:spPr>
              <a:solidFill>
                <a:srgbClr val="FFFFFF">
                  <a:alpha val="90000"/>
                </a:srgbClr>
              </a:solidFill>
              <a:ln w="12700" cap="flat" cmpd="sng" algn="ctr">
                <a:solidFill>
                  <a:srgbClr val="F39019"/>
                </a:solidFill>
                <a:round/>
              </a:ln>
              <a:effectLst>
                <a:outerShdw blurRad="50800" dist="38100" dir="2700000" algn="tl" rotWithShape="0">
                  <a:srgbClr val="F39019">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dLblPos val="in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solidFill>
                    <a:schemeClr val="lt1">
                      <a:alpha val="90000"/>
                    </a:schemeClr>
                  </a:solidFill>
                  <a:ln w="12700" cap="flat" cmpd="sng" algn="ctr">
                    <a:solidFill>
                      <a:schemeClr val="accent1"/>
                    </a:solidFill>
                    <a:round/>
                  </a:ln>
                </c15:spPr>
              </c:ext>
            </c:extLst>
          </c:dLbls>
          <c:cat>
            <c:strRef>
              <c:f>'Payment Type %'!$A$5:$A$8</c:f>
              <c:strCache>
                <c:ptCount val="4"/>
                <c:pt idx="0">
                  <c:v>Cash</c:v>
                </c:pt>
                <c:pt idx="1">
                  <c:v>Credit card</c:v>
                </c:pt>
                <c:pt idx="2">
                  <c:v>Ewallet</c:v>
                </c:pt>
                <c:pt idx="3">
                  <c:v>Loan</c:v>
                </c:pt>
              </c:strCache>
            </c:strRef>
          </c:cat>
          <c:val>
            <c:numRef>
              <c:f>'Payment Type %'!$B$5:$B$8</c:f>
              <c:numCache>
                <c:formatCode>General</c:formatCode>
                <c:ptCount val="4"/>
                <c:pt idx="0">
                  <c:v>344</c:v>
                </c:pt>
                <c:pt idx="1">
                  <c:v>311</c:v>
                </c:pt>
                <c:pt idx="2">
                  <c:v>117</c:v>
                </c:pt>
                <c:pt idx="3">
                  <c:v>228</c:v>
                </c:pt>
              </c:numCache>
            </c:numRef>
          </c:val>
          <c:extLst>
            <c:ext xmlns:c16="http://schemas.microsoft.com/office/drawing/2014/chart" uri="{C3380CC4-5D6E-409C-BE32-E72D297353CC}">
              <c16:uniqueId val="{00000008-E169-4114-ADD2-50128F7D2011}"/>
            </c:ext>
          </c:extLst>
        </c:ser>
        <c:ser>
          <c:idx val="1"/>
          <c:order val="1"/>
          <c:tx>
            <c:strRef>
              <c:f>'Payment Type %'!$C$4</c:f>
              <c:strCache>
                <c:ptCount val="1"/>
                <c:pt idx="0">
                  <c:v>Payment %</c:v>
                </c:pt>
              </c:strCache>
            </c:strRef>
          </c:tx>
          <c:dPt>
            <c:idx val="0"/>
            <c:bubble3D val="0"/>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extLst>
              <c:ext xmlns:c16="http://schemas.microsoft.com/office/drawing/2014/chart" uri="{C3380CC4-5D6E-409C-BE32-E72D297353CC}">
                <c16:uniqueId val="{0000000A-E169-4114-ADD2-50128F7D2011}"/>
              </c:ext>
            </c:extLst>
          </c:dPt>
          <c:dPt>
            <c:idx val="1"/>
            <c:bubble3D val="0"/>
            <c:spPr>
              <a:solidFill>
                <a:schemeClr val="accent2">
                  <a:alpha val="90000"/>
                </a:schemeClr>
              </a:solidFill>
              <a:ln w="19050">
                <a:solidFill>
                  <a:schemeClr val="accent2">
                    <a:lumMod val="75000"/>
                  </a:schemeClr>
                </a:solidFill>
              </a:ln>
              <a:effectLst>
                <a:innerShdw blurRad="114300">
                  <a:schemeClr val="accent2">
                    <a:lumMod val="75000"/>
                  </a:schemeClr>
                </a:innerShdw>
              </a:effectLst>
              <a:scene3d>
                <a:camera prst="orthographicFront"/>
                <a:lightRig rig="threePt" dir="t"/>
              </a:scene3d>
              <a:sp3d contourW="19050" prstMaterial="flat">
                <a:contourClr>
                  <a:schemeClr val="accent2">
                    <a:lumMod val="75000"/>
                  </a:schemeClr>
                </a:contourClr>
              </a:sp3d>
            </c:spPr>
            <c:extLst>
              <c:ext xmlns:c16="http://schemas.microsoft.com/office/drawing/2014/chart" uri="{C3380CC4-5D6E-409C-BE32-E72D297353CC}">
                <c16:uniqueId val="{0000000C-E169-4114-ADD2-50128F7D2011}"/>
              </c:ext>
            </c:extLst>
          </c:dPt>
          <c:dPt>
            <c:idx val="2"/>
            <c:bubble3D val="0"/>
            <c:spPr>
              <a:solidFill>
                <a:schemeClr val="accent3">
                  <a:alpha val="90000"/>
                </a:schemeClr>
              </a:solidFill>
              <a:ln w="19050">
                <a:solidFill>
                  <a:schemeClr val="accent3">
                    <a:lumMod val="75000"/>
                  </a:schemeClr>
                </a:solidFill>
              </a:ln>
              <a:effectLst>
                <a:innerShdw blurRad="114300">
                  <a:schemeClr val="accent3">
                    <a:lumMod val="75000"/>
                  </a:schemeClr>
                </a:innerShdw>
              </a:effectLst>
              <a:scene3d>
                <a:camera prst="orthographicFront"/>
                <a:lightRig rig="threePt" dir="t"/>
              </a:scene3d>
              <a:sp3d contourW="19050" prstMaterial="flat">
                <a:contourClr>
                  <a:schemeClr val="accent3">
                    <a:lumMod val="75000"/>
                  </a:schemeClr>
                </a:contourClr>
              </a:sp3d>
            </c:spPr>
            <c:extLst>
              <c:ext xmlns:c16="http://schemas.microsoft.com/office/drawing/2014/chart" uri="{C3380CC4-5D6E-409C-BE32-E72D297353CC}">
                <c16:uniqueId val="{0000000E-E169-4114-ADD2-50128F7D2011}"/>
              </c:ext>
            </c:extLst>
          </c:dPt>
          <c:dPt>
            <c:idx val="3"/>
            <c:bubble3D val="0"/>
            <c:spPr>
              <a:solidFill>
                <a:schemeClr val="accent4">
                  <a:alpha val="90000"/>
                </a:schemeClr>
              </a:solidFill>
              <a:ln w="19050">
                <a:solidFill>
                  <a:schemeClr val="accent4">
                    <a:lumMod val="75000"/>
                  </a:schemeClr>
                </a:solidFill>
              </a:ln>
              <a:effectLst>
                <a:innerShdw blurRad="114300">
                  <a:schemeClr val="accent4">
                    <a:lumMod val="75000"/>
                  </a:schemeClr>
                </a:innerShdw>
              </a:effectLst>
              <a:scene3d>
                <a:camera prst="orthographicFront"/>
                <a:lightRig rig="threePt" dir="t"/>
              </a:scene3d>
              <a:sp3d contourW="19050" prstMaterial="flat">
                <a:contourClr>
                  <a:schemeClr val="accent4">
                    <a:lumMod val="75000"/>
                  </a:schemeClr>
                </a:contourClr>
              </a:sp3d>
            </c:spPr>
            <c:extLst>
              <c:ext xmlns:c16="http://schemas.microsoft.com/office/drawing/2014/chart" uri="{C3380CC4-5D6E-409C-BE32-E72D297353CC}">
                <c16:uniqueId val="{00000010-E169-4114-ADD2-50128F7D2011}"/>
              </c:ext>
            </c:extLst>
          </c:dPt>
          <c:dLbls>
            <c:dLbl>
              <c:idx val="0"/>
              <c:spPr>
                <a:solidFill>
                  <a:srgbClr val="FFFFFF">
                    <a:alpha val="90000"/>
                  </a:srgbClr>
                </a:solidFill>
                <a:ln w="12700" cap="flat" cmpd="sng" algn="ctr">
                  <a:solidFill>
                    <a:srgbClr val="9BAFB5"/>
                  </a:solidFill>
                  <a:round/>
                </a:ln>
                <a:effectLst>
                  <a:outerShdw blurRad="50800" dist="38100" dir="2700000" algn="tl" rotWithShape="0">
                    <a:srgbClr val="9BAFB5">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solidFill>
                      <a:schemeClr val="lt1">
                        <a:alpha val="90000"/>
                      </a:schemeClr>
                    </a:solidFill>
                    <a:ln w="12700" cap="flat" cmpd="sng" algn="ctr">
                      <a:solidFill>
                        <a:schemeClr val="accent1"/>
                      </a:solidFill>
                      <a:round/>
                    </a:ln>
                  </c15:spPr>
                </c:ext>
                <c:ext xmlns:c16="http://schemas.microsoft.com/office/drawing/2014/chart" uri="{C3380CC4-5D6E-409C-BE32-E72D297353CC}">
                  <c16:uniqueId val="{0000000A-E169-4114-ADD2-50128F7D2011}"/>
                </c:ext>
              </c:extLst>
            </c:dLbl>
            <c:dLbl>
              <c:idx val="1"/>
              <c:spPr>
                <a:solidFill>
                  <a:srgbClr val="FFFFFF">
                    <a:alpha val="90000"/>
                  </a:srgbClr>
                </a:solidFill>
                <a:ln w="12700" cap="flat" cmpd="sng" algn="ctr">
                  <a:solidFill>
                    <a:srgbClr val="9BAFB5"/>
                  </a:solidFill>
                  <a:round/>
                </a:ln>
                <a:effectLst>
                  <a:outerShdw blurRad="50800" dist="38100" dir="2700000" algn="tl" rotWithShape="0">
                    <a:srgbClr val="9BAFB5">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2"/>
                      </a:solidFill>
                      <a:effectLst/>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solidFill>
                      <a:schemeClr val="lt1">
                        <a:alpha val="90000"/>
                      </a:schemeClr>
                    </a:solidFill>
                    <a:ln w="12700" cap="flat" cmpd="sng" algn="ctr">
                      <a:solidFill>
                        <a:schemeClr val="accent1"/>
                      </a:solidFill>
                      <a:round/>
                    </a:ln>
                  </c15:spPr>
                </c:ext>
                <c:ext xmlns:c16="http://schemas.microsoft.com/office/drawing/2014/chart" uri="{C3380CC4-5D6E-409C-BE32-E72D297353CC}">
                  <c16:uniqueId val="{0000000C-E169-4114-ADD2-50128F7D2011}"/>
                </c:ext>
              </c:extLst>
            </c:dLbl>
            <c:dLbl>
              <c:idx val="2"/>
              <c:spPr>
                <a:solidFill>
                  <a:srgbClr val="FFFFFF">
                    <a:alpha val="90000"/>
                  </a:srgbClr>
                </a:solidFill>
                <a:ln w="12700" cap="flat" cmpd="sng" algn="ctr">
                  <a:solidFill>
                    <a:srgbClr val="9BAFB5"/>
                  </a:solidFill>
                  <a:round/>
                </a:ln>
                <a:effectLst>
                  <a:outerShdw blurRad="50800" dist="38100" dir="2700000" algn="tl" rotWithShape="0">
                    <a:srgbClr val="9BAFB5">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3"/>
                      </a:solidFill>
                      <a:effectLst/>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solidFill>
                      <a:schemeClr val="lt1">
                        <a:alpha val="90000"/>
                      </a:schemeClr>
                    </a:solidFill>
                    <a:ln w="12700" cap="flat" cmpd="sng" algn="ctr">
                      <a:solidFill>
                        <a:schemeClr val="accent1"/>
                      </a:solidFill>
                      <a:round/>
                    </a:ln>
                  </c15:spPr>
                </c:ext>
                <c:ext xmlns:c16="http://schemas.microsoft.com/office/drawing/2014/chart" uri="{C3380CC4-5D6E-409C-BE32-E72D297353CC}">
                  <c16:uniqueId val="{0000000E-E169-4114-ADD2-50128F7D2011}"/>
                </c:ext>
              </c:extLst>
            </c:dLbl>
            <c:dLbl>
              <c:idx val="3"/>
              <c:spPr>
                <a:solidFill>
                  <a:srgbClr val="FFFFFF">
                    <a:alpha val="90000"/>
                  </a:srgbClr>
                </a:solidFill>
                <a:ln w="12700" cap="flat" cmpd="sng" algn="ctr">
                  <a:solidFill>
                    <a:srgbClr val="9BAFB5"/>
                  </a:solidFill>
                  <a:round/>
                </a:ln>
                <a:effectLst>
                  <a:outerShdw blurRad="50800" dist="38100" dir="2700000" algn="tl" rotWithShape="0">
                    <a:srgbClr val="9BAFB5">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4"/>
                      </a:solidFill>
                      <a:effectLst/>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solidFill>
                      <a:schemeClr val="lt1">
                        <a:alpha val="90000"/>
                      </a:schemeClr>
                    </a:solidFill>
                    <a:ln w="12700" cap="flat" cmpd="sng" algn="ctr">
                      <a:solidFill>
                        <a:schemeClr val="accent1"/>
                      </a:solidFill>
                      <a:round/>
                    </a:ln>
                  </c15:spPr>
                </c:ext>
                <c:ext xmlns:c16="http://schemas.microsoft.com/office/drawing/2014/chart" uri="{C3380CC4-5D6E-409C-BE32-E72D297353CC}">
                  <c16:uniqueId val="{00000010-E169-4114-ADD2-50128F7D2011}"/>
                </c:ext>
              </c:extLst>
            </c:dLbl>
            <c:spPr>
              <a:solidFill>
                <a:srgbClr val="FFFFFF">
                  <a:alpha val="90000"/>
                </a:srgbClr>
              </a:solidFill>
              <a:ln w="12700" cap="flat" cmpd="sng" algn="ctr">
                <a:solidFill>
                  <a:srgbClr val="9BAFB5"/>
                </a:solidFill>
                <a:round/>
              </a:ln>
              <a:effectLst>
                <a:outerShdw blurRad="50800" dist="38100" dir="2700000" algn="tl" rotWithShape="0">
                  <a:srgbClr val="9BAFB5">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2"/>
                    </a:solidFill>
                    <a:effectLst/>
                    <a:latin typeface="+mn-lt"/>
                    <a:ea typeface="+mn-ea"/>
                    <a:cs typeface="+mn-cs"/>
                  </a:defRPr>
                </a:pPr>
                <a:endParaRPr lang="en-US"/>
              </a:p>
            </c:txPr>
            <c:dLblPos val="in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solidFill>
                    <a:schemeClr val="lt1">
                      <a:alpha val="90000"/>
                    </a:schemeClr>
                  </a:solidFill>
                  <a:ln w="12700" cap="flat" cmpd="sng" algn="ctr">
                    <a:solidFill>
                      <a:schemeClr val="accent1"/>
                    </a:solidFill>
                    <a:round/>
                  </a:ln>
                </c15:spPr>
              </c:ext>
            </c:extLst>
          </c:dLbls>
          <c:cat>
            <c:strRef>
              <c:f>'Payment Type %'!$A$5:$A$8</c:f>
              <c:strCache>
                <c:ptCount val="4"/>
                <c:pt idx="0">
                  <c:v>Cash</c:v>
                </c:pt>
                <c:pt idx="1">
                  <c:v>Credit card</c:v>
                </c:pt>
                <c:pt idx="2">
                  <c:v>Ewallet</c:v>
                </c:pt>
                <c:pt idx="3">
                  <c:v>Loan</c:v>
                </c:pt>
              </c:strCache>
            </c:strRef>
          </c:cat>
          <c:val>
            <c:numRef>
              <c:f>'Payment Type %'!$C$5:$C$8</c:f>
              <c:numCache>
                <c:formatCode>0.00%</c:formatCode>
                <c:ptCount val="4"/>
                <c:pt idx="0">
                  <c:v>0.34399999999999997</c:v>
                </c:pt>
                <c:pt idx="1">
                  <c:v>0.311</c:v>
                </c:pt>
                <c:pt idx="2">
                  <c:v>0.11700000000000001</c:v>
                </c:pt>
                <c:pt idx="3">
                  <c:v>0.22800000000000001</c:v>
                </c:pt>
              </c:numCache>
            </c:numRef>
          </c:val>
          <c:extLst>
            <c:ext xmlns:c16="http://schemas.microsoft.com/office/drawing/2014/chart" uri="{C3380CC4-5D6E-409C-BE32-E72D297353CC}">
              <c16:uniqueId val="{00000011-E169-4114-ADD2-50128F7D2011}"/>
            </c:ext>
          </c:extLst>
        </c:ser>
        <c:dLbls>
          <c:dLblPos val="inEnd"/>
          <c:showLegendKey val="0"/>
          <c:showVal val="0"/>
          <c:showCatName val="0"/>
          <c:showSerName val="0"/>
          <c:showPercent val="1"/>
          <c:showBubbleSize val="0"/>
          <c:showLeaderLines val="0"/>
        </c:dLbls>
      </c:pie3DChart>
      <c:spPr>
        <a:solidFill>
          <a:schemeClr val="tx1">
            <a:lumMod val="75000"/>
            <a:lumOff val="25000"/>
          </a:scheme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[ROYAL_BIKES_Sales.xlsx]Customer Type %!Custommer Type %</c:name>
    <c:fmtId val="13"/>
  </c:pivotSource>
  <c:chart>
    <c:autoTitleDeleted val="1"/>
    <c:pivotFmts>
      <c:pivotFmt>
        <c:idx val="0"/>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marker>
          <c:symbol val="circle"/>
          <c:size val="6"/>
        </c:marker>
        <c:dLbl>
          <c:idx val="0"/>
          <c:spPr>
            <a:solidFill>
              <a:srgbClr val="FFFFFF">
                <a:alpha val="90000"/>
              </a:srgbClr>
            </a:solidFill>
            <a:ln w="12700" cap="flat" cmpd="sng" algn="ctr">
              <a:solidFill>
                <a:srgbClr val="F39019"/>
              </a:solidFill>
              <a:round/>
            </a:ln>
            <a:effectLst>
              <a:outerShdw blurRad="50800" dist="38100" dir="2700000" algn="tl" rotWithShape="0">
                <a:srgbClr val="F39019">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solidFill>
                  <a:schemeClr val="lt1">
                    <a:alpha val="90000"/>
                  </a:schemeClr>
                </a:solidFill>
                <a:ln w="12700" cap="flat" cmpd="sng" algn="ctr">
                  <a:solidFill>
                    <a:schemeClr val="accent1"/>
                  </a:solidFill>
                  <a:round/>
                </a:ln>
              </c15:spPr>
            </c:ext>
          </c:extLst>
        </c:dLbl>
      </c:pivotFmt>
      <c:pivotFmt>
        <c:idx val="1"/>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marker>
          <c:symbol val="circle"/>
          <c:size val="6"/>
        </c:marker>
        <c:dLbl>
          <c:idx val="0"/>
          <c:spPr>
            <a:solidFill>
              <a:srgbClr val="FFFFFF">
                <a:alpha val="90000"/>
              </a:srgbClr>
            </a:solidFill>
            <a:ln w="12700" cap="flat" cmpd="sng" algn="ctr">
              <a:solidFill>
                <a:srgbClr val="9BAFB5"/>
              </a:solidFill>
              <a:round/>
            </a:ln>
            <a:effectLst>
              <a:outerShdw blurRad="50800" dist="38100" dir="2700000" algn="tl" rotWithShape="0">
                <a:srgbClr val="9BAFB5">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solidFill>
                  <a:schemeClr val="lt1">
                    <a:alpha val="90000"/>
                  </a:schemeClr>
                </a:solidFill>
                <a:ln w="12700" cap="flat" cmpd="sng" algn="ctr">
                  <a:solidFill>
                    <a:schemeClr val="accent1"/>
                  </a:solidFill>
                  <a:round/>
                </a:ln>
              </c15:spPr>
            </c:ext>
          </c:extLst>
        </c:dLbl>
      </c:pivotFmt>
      <c:pivotFmt>
        <c:idx val="2"/>
      </c:pivotFmt>
      <c:pivotFmt>
        <c:idx val="3"/>
      </c:pivotFmt>
      <c:pivotFmt>
        <c:idx val="4"/>
      </c:pivotFmt>
      <c:pivotFmt>
        <c:idx val="5"/>
      </c:pivotFmt>
      <c:pivotFmt>
        <c:idx val="6"/>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dLbl>
          <c:idx val="0"/>
          <c:spPr>
            <a:solidFill>
              <a:srgbClr val="FFFFFF">
                <a:alpha val="90000"/>
              </a:srgbClr>
            </a:solidFill>
            <a:ln w="12700" cap="flat" cmpd="sng" algn="ctr">
              <a:solidFill>
                <a:srgbClr val="F39019"/>
              </a:solidFill>
              <a:round/>
            </a:ln>
            <a:effectLst>
              <a:outerShdw blurRad="50800" dist="38100" dir="2700000" algn="tl" rotWithShape="0">
                <a:srgbClr val="F39019">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solidFill>
                  <a:schemeClr val="lt1">
                    <a:alpha val="90000"/>
                  </a:schemeClr>
                </a:solidFill>
                <a:ln w="12700" cap="flat" cmpd="sng" algn="ctr">
                  <a:solidFill>
                    <a:schemeClr val="accent1"/>
                  </a:solidFill>
                  <a:round/>
                </a:ln>
              </c15:spPr>
            </c:ext>
          </c:extLst>
        </c:dLbl>
      </c:pivotFmt>
      <c:pivotFmt>
        <c:idx val="7"/>
        <c:spPr>
          <a:solidFill>
            <a:schemeClr val="accent2">
              <a:alpha val="90000"/>
            </a:schemeClr>
          </a:solidFill>
          <a:ln w="19050">
            <a:solidFill>
              <a:schemeClr val="accent2">
                <a:lumMod val="75000"/>
              </a:schemeClr>
            </a:solidFill>
          </a:ln>
          <a:effectLst>
            <a:innerShdw blurRad="114300">
              <a:schemeClr val="accent2">
                <a:lumMod val="75000"/>
              </a:schemeClr>
            </a:innerShdw>
          </a:effectLst>
          <a:scene3d>
            <a:camera prst="orthographicFront"/>
            <a:lightRig rig="threePt" dir="t"/>
          </a:scene3d>
          <a:sp3d contourW="19050" prstMaterial="flat">
            <a:contourClr>
              <a:schemeClr val="accent2">
                <a:lumMod val="75000"/>
              </a:schemeClr>
            </a:contourClr>
          </a:sp3d>
        </c:spPr>
        <c:dLbl>
          <c:idx val="0"/>
          <c:spPr>
            <a:solidFill>
              <a:srgbClr val="FFFFFF">
                <a:alpha val="90000"/>
              </a:srgbClr>
            </a:solidFill>
            <a:ln w="12700" cap="flat" cmpd="sng" algn="ctr">
              <a:solidFill>
                <a:srgbClr val="F39019"/>
              </a:solidFill>
              <a:round/>
            </a:ln>
            <a:effectLst>
              <a:outerShdw blurRad="50800" dist="38100" dir="2700000" algn="tl" rotWithShape="0">
                <a:srgbClr val="F39019">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solidFill>
                  <a:schemeClr val="lt1">
                    <a:alpha val="90000"/>
                  </a:schemeClr>
                </a:solidFill>
                <a:ln w="12700" cap="flat" cmpd="sng" algn="ctr">
                  <a:solidFill>
                    <a:schemeClr val="accent1"/>
                  </a:solidFill>
                  <a:round/>
                </a:ln>
              </c15:spPr>
            </c:ext>
          </c:extLst>
        </c:dLbl>
      </c:pivotFmt>
      <c:pivotFmt>
        <c:idx val="8"/>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dLbl>
          <c:idx val="0"/>
          <c:spPr>
            <a:solidFill>
              <a:srgbClr val="FFFFFF">
                <a:alpha val="90000"/>
              </a:srgbClr>
            </a:solidFill>
            <a:ln w="12700" cap="flat" cmpd="sng" algn="ctr">
              <a:solidFill>
                <a:srgbClr val="9BAFB5"/>
              </a:solidFill>
              <a:round/>
            </a:ln>
            <a:effectLst>
              <a:outerShdw blurRad="50800" dist="38100" dir="2700000" algn="tl" rotWithShape="0">
                <a:srgbClr val="9BAFB5">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solidFill>
                  <a:schemeClr val="lt1">
                    <a:alpha val="90000"/>
                  </a:schemeClr>
                </a:solidFill>
                <a:ln w="12700" cap="flat" cmpd="sng" algn="ctr">
                  <a:solidFill>
                    <a:schemeClr val="accent1"/>
                  </a:solidFill>
                  <a:round/>
                </a:ln>
              </c15:spPr>
            </c:ext>
          </c:extLst>
        </c:dLbl>
      </c:pivotFmt>
      <c:pivotFmt>
        <c:idx val="9"/>
        <c:spPr>
          <a:solidFill>
            <a:schemeClr val="accent2">
              <a:alpha val="90000"/>
            </a:schemeClr>
          </a:solidFill>
          <a:ln w="19050">
            <a:solidFill>
              <a:schemeClr val="accent2">
                <a:lumMod val="75000"/>
              </a:schemeClr>
            </a:solidFill>
          </a:ln>
          <a:effectLst>
            <a:innerShdw blurRad="114300">
              <a:schemeClr val="accent2">
                <a:lumMod val="75000"/>
              </a:schemeClr>
            </a:innerShdw>
          </a:effectLst>
          <a:scene3d>
            <a:camera prst="orthographicFront"/>
            <a:lightRig rig="threePt" dir="t"/>
          </a:scene3d>
          <a:sp3d contourW="19050" prstMaterial="flat">
            <a:contourClr>
              <a:schemeClr val="accent2">
                <a:lumMod val="75000"/>
              </a:schemeClr>
            </a:contourClr>
          </a:sp3d>
        </c:spPr>
        <c:dLbl>
          <c:idx val="0"/>
          <c:spPr>
            <a:solidFill>
              <a:srgbClr val="FFFFFF">
                <a:alpha val="90000"/>
              </a:srgbClr>
            </a:solidFill>
            <a:ln w="12700" cap="flat" cmpd="sng" algn="ctr">
              <a:solidFill>
                <a:srgbClr val="9BAFB5"/>
              </a:solidFill>
              <a:round/>
            </a:ln>
            <a:effectLst>
              <a:outerShdw blurRad="50800" dist="38100" dir="2700000" algn="tl" rotWithShape="0">
                <a:srgbClr val="9BAFB5">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solidFill>
                  <a:schemeClr val="lt1">
                    <a:alpha val="90000"/>
                  </a:schemeClr>
                </a:solidFill>
                <a:ln w="12700" cap="flat" cmpd="sng" algn="ctr">
                  <a:solidFill>
                    <a:schemeClr val="accent1"/>
                  </a:solidFill>
                  <a:round/>
                </a:ln>
              </c15:spPr>
            </c:ext>
          </c:extLst>
        </c:dLbl>
      </c:pivotFmt>
      <c:pivotFmt>
        <c:idx val="10"/>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marker>
          <c:symbol val="none"/>
        </c:marker>
        <c:dLbl>
          <c:idx val="0"/>
          <c:spPr>
            <a:solidFill>
              <a:srgbClr val="FFFFFF">
                <a:alpha val="90000"/>
              </a:srgbClr>
            </a:solidFill>
            <a:ln w="12700" cap="flat" cmpd="sng" algn="ctr">
              <a:solidFill>
                <a:srgbClr val="F39019"/>
              </a:solidFill>
              <a:round/>
            </a:ln>
            <a:effectLst>
              <a:outerShdw blurRad="50800" dist="38100" dir="2700000" algn="tl" rotWithShape="0">
                <a:srgbClr val="F39019">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solidFill>
                  <a:schemeClr val="lt1">
                    <a:alpha val="90000"/>
                  </a:schemeClr>
                </a:solidFill>
                <a:ln w="12700" cap="flat" cmpd="sng" algn="ctr">
                  <a:solidFill>
                    <a:schemeClr val="accent1"/>
                  </a:solidFill>
                  <a:round/>
                </a:ln>
              </c15:spPr>
            </c:ext>
          </c:extLst>
        </c:dLbl>
      </c:pivotFmt>
      <c:pivotFmt>
        <c:idx val="11"/>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dLbl>
          <c:idx val="0"/>
          <c:spPr>
            <a:solidFill>
              <a:srgbClr val="FFFFFF">
                <a:alpha val="90000"/>
              </a:srgbClr>
            </a:solidFill>
            <a:ln w="12700" cap="flat" cmpd="sng" algn="ctr">
              <a:solidFill>
                <a:srgbClr val="F39019"/>
              </a:solidFill>
              <a:round/>
            </a:ln>
            <a:effectLst>
              <a:outerShdw blurRad="50800" dist="38100" dir="2700000" algn="tl" rotWithShape="0">
                <a:srgbClr val="F39019">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solidFill>
                  <a:schemeClr val="lt1">
                    <a:alpha val="90000"/>
                  </a:schemeClr>
                </a:solidFill>
                <a:ln w="12700" cap="flat" cmpd="sng" algn="ctr">
                  <a:solidFill>
                    <a:schemeClr val="accent1"/>
                  </a:solidFill>
                  <a:round/>
                </a:ln>
              </c15:spPr>
              <c15:xForSave val="1"/>
            </c:ext>
          </c:extLst>
        </c:dLbl>
      </c:pivotFmt>
      <c:pivotFmt>
        <c:idx val="12"/>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dLbl>
          <c:idx val="0"/>
          <c:spPr>
            <a:solidFill>
              <a:srgbClr val="FFFFFF">
                <a:alpha val="90000"/>
              </a:srgbClr>
            </a:solidFill>
            <a:ln w="12700" cap="flat" cmpd="sng" algn="ctr">
              <a:solidFill>
                <a:srgbClr val="F39019"/>
              </a:solidFill>
              <a:round/>
            </a:ln>
            <a:effectLst>
              <a:outerShdw blurRad="50800" dist="38100" dir="2700000" algn="tl" rotWithShape="0">
                <a:srgbClr val="F39019">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solidFill>
                  <a:schemeClr val="lt1">
                    <a:alpha val="90000"/>
                  </a:schemeClr>
                </a:solidFill>
                <a:ln w="12700" cap="flat" cmpd="sng" algn="ctr">
                  <a:solidFill>
                    <a:schemeClr val="accent1"/>
                  </a:solidFill>
                  <a:round/>
                </a:ln>
              </c15:spPr>
              <c15:xForSave val="1"/>
            </c:ext>
          </c:extLst>
        </c:dLbl>
      </c:pivotFmt>
      <c:pivotFmt>
        <c:idx val="13"/>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marker>
          <c:symbol val="none"/>
        </c:marker>
        <c:dLbl>
          <c:idx val="0"/>
          <c:spPr>
            <a:solidFill>
              <a:srgbClr val="FFFFFF">
                <a:alpha val="90000"/>
              </a:srgbClr>
            </a:solidFill>
            <a:ln w="12700" cap="flat" cmpd="sng" algn="ctr">
              <a:solidFill>
                <a:srgbClr val="9BAFB5"/>
              </a:solidFill>
              <a:round/>
            </a:ln>
            <a:effectLst>
              <a:outerShdw blurRad="50800" dist="38100" dir="2700000" algn="tl" rotWithShape="0">
                <a:srgbClr val="9BAFB5">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2"/>
                  </a:solidFill>
                  <a:effectLst/>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solidFill>
                  <a:schemeClr val="lt1">
                    <a:alpha val="90000"/>
                  </a:schemeClr>
                </a:solidFill>
                <a:ln w="12700" cap="flat" cmpd="sng" algn="ctr">
                  <a:solidFill>
                    <a:schemeClr val="accent1"/>
                  </a:solidFill>
                  <a:round/>
                </a:ln>
              </c15:spPr>
            </c:ext>
          </c:extLst>
        </c:dLbl>
      </c:pivotFmt>
      <c:pivotFmt>
        <c:idx val="14"/>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dLbl>
          <c:idx val="0"/>
          <c:spPr>
            <a:solidFill>
              <a:srgbClr val="FFFFFF">
                <a:alpha val="90000"/>
              </a:srgbClr>
            </a:solidFill>
            <a:ln w="12700" cap="flat" cmpd="sng" algn="ctr">
              <a:solidFill>
                <a:srgbClr val="9BAFB5"/>
              </a:solidFill>
              <a:round/>
            </a:ln>
            <a:effectLst>
              <a:outerShdw blurRad="50800" dist="38100" dir="2700000" algn="tl" rotWithShape="0">
                <a:srgbClr val="9BAFB5">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2"/>
                  </a:solidFill>
                  <a:effectLst/>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solidFill>
                  <a:schemeClr val="lt1">
                    <a:alpha val="90000"/>
                  </a:schemeClr>
                </a:solidFill>
                <a:ln w="12700" cap="flat" cmpd="sng" algn="ctr">
                  <a:solidFill>
                    <a:schemeClr val="accent1"/>
                  </a:solidFill>
                  <a:round/>
                </a:ln>
              </c15:spPr>
              <c15:xForSave val="1"/>
            </c:ext>
          </c:extLst>
        </c:dLbl>
      </c:pivotFmt>
      <c:pivotFmt>
        <c:idx val="15"/>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dLbl>
          <c:idx val="0"/>
          <c:spPr>
            <a:solidFill>
              <a:srgbClr val="FFFFFF">
                <a:alpha val="90000"/>
              </a:srgbClr>
            </a:solidFill>
            <a:ln w="12700" cap="flat" cmpd="sng" algn="ctr">
              <a:solidFill>
                <a:srgbClr val="9BAFB5"/>
              </a:solidFill>
              <a:round/>
            </a:ln>
            <a:effectLst>
              <a:outerShdw blurRad="50800" dist="38100" dir="2700000" algn="tl" rotWithShape="0">
                <a:srgbClr val="9BAFB5">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2"/>
                  </a:solidFill>
                  <a:effectLst/>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solidFill>
                  <a:schemeClr val="lt1">
                    <a:alpha val="90000"/>
                  </a:schemeClr>
                </a:solidFill>
                <a:ln w="12700" cap="flat" cmpd="sng" algn="ctr">
                  <a:solidFill>
                    <a:schemeClr val="accent1"/>
                  </a:solidFill>
                  <a:round/>
                </a:ln>
              </c15:spPr>
              <c15:xForSave val="1"/>
            </c:ext>
          </c:extLst>
        </c:dLbl>
      </c:pivotFmt>
      <c:pivotFmt>
        <c:idx val="16"/>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marker>
          <c:symbol val="none"/>
        </c:marker>
        <c:dLbl>
          <c:idx val="0"/>
          <c:spPr>
            <a:solidFill>
              <a:srgbClr val="FFFFFF">
                <a:alpha val="90000"/>
              </a:srgbClr>
            </a:solidFill>
            <a:ln w="12700" cap="flat" cmpd="sng" algn="ctr">
              <a:solidFill>
                <a:srgbClr val="F39019"/>
              </a:solidFill>
              <a:round/>
            </a:ln>
            <a:effectLst>
              <a:outerShdw blurRad="50800" dist="38100" dir="2700000" algn="tl" rotWithShape="0">
                <a:srgbClr val="F39019">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solidFill>
                  <a:schemeClr val="lt1">
                    <a:alpha val="90000"/>
                  </a:schemeClr>
                </a:solidFill>
                <a:ln w="12700" cap="flat" cmpd="sng" algn="ctr">
                  <a:solidFill>
                    <a:schemeClr val="accent1"/>
                  </a:solidFill>
                  <a:round/>
                </a:ln>
              </c15:spPr>
            </c:ext>
          </c:extLst>
        </c:dLbl>
      </c:pivotFmt>
      <c:pivotFmt>
        <c:idx val="17"/>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dLbl>
          <c:idx val="0"/>
          <c:spPr>
            <a:solidFill>
              <a:srgbClr val="FFFFFF">
                <a:alpha val="90000"/>
              </a:srgbClr>
            </a:solidFill>
            <a:ln w="12700" cap="flat" cmpd="sng" algn="ctr">
              <a:solidFill>
                <a:srgbClr val="F39019"/>
              </a:solidFill>
              <a:round/>
            </a:ln>
            <a:effectLst>
              <a:outerShdw blurRad="50800" dist="38100" dir="2700000" algn="tl" rotWithShape="0">
                <a:srgbClr val="F39019">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solidFill>
                  <a:schemeClr val="lt1">
                    <a:alpha val="90000"/>
                  </a:schemeClr>
                </a:solidFill>
                <a:ln w="12700" cap="flat" cmpd="sng" algn="ctr">
                  <a:solidFill>
                    <a:schemeClr val="accent1"/>
                  </a:solidFill>
                  <a:round/>
                </a:ln>
              </c15:spPr>
            </c:ext>
          </c:extLst>
        </c:dLbl>
      </c:pivotFmt>
      <c:pivotFmt>
        <c:idx val="18"/>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dLbl>
          <c:idx val="0"/>
          <c:spPr>
            <a:solidFill>
              <a:srgbClr val="FFFFFF">
                <a:alpha val="90000"/>
              </a:srgbClr>
            </a:solidFill>
            <a:ln w="12700" cap="flat" cmpd="sng" algn="ctr">
              <a:solidFill>
                <a:srgbClr val="F39019"/>
              </a:solidFill>
              <a:round/>
            </a:ln>
            <a:effectLst>
              <a:outerShdw blurRad="50800" dist="38100" dir="2700000" algn="tl" rotWithShape="0">
                <a:srgbClr val="F39019">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solidFill>
                  <a:schemeClr val="lt1">
                    <a:alpha val="90000"/>
                  </a:schemeClr>
                </a:solidFill>
                <a:ln w="12700" cap="flat" cmpd="sng" algn="ctr">
                  <a:solidFill>
                    <a:schemeClr val="accent1"/>
                  </a:solidFill>
                  <a:round/>
                </a:ln>
              </c15:spPr>
            </c:ext>
          </c:extLst>
        </c:dLbl>
      </c:pivotFmt>
      <c:pivotFmt>
        <c:idx val="19"/>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marker>
          <c:symbol val="none"/>
        </c:marker>
        <c:dLbl>
          <c:idx val="0"/>
          <c:spPr>
            <a:solidFill>
              <a:srgbClr val="FFFFFF">
                <a:alpha val="90000"/>
              </a:srgbClr>
            </a:solidFill>
            <a:ln w="12700" cap="flat" cmpd="sng" algn="ctr">
              <a:solidFill>
                <a:srgbClr val="9BAFB5"/>
              </a:solidFill>
              <a:round/>
            </a:ln>
            <a:effectLst>
              <a:outerShdw blurRad="50800" dist="38100" dir="2700000" algn="tl" rotWithShape="0">
                <a:srgbClr val="9BAFB5">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2"/>
                  </a:solidFill>
                  <a:effectLst/>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solidFill>
                  <a:schemeClr val="lt1">
                    <a:alpha val="90000"/>
                  </a:schemeClr>
                </a:solidFill>
                <a:ln w="12700" cap="flat" cmpd="sng" algn="ctr">
                  <a:solidFill>
                    <a:schemeClr val="accent1"/>
                  </a:solidFill>
                  <a:round/>
                </a:ln>
              </c15:spPr>
            </c:ext>
          </c:extLst>
        </c:dLbl>
      </c:pivotFmt>
      <c:pivotFmt>
        <c:idx val="20"/>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dLbl>
          <c:idx val="0"/>
          <c:spPr>
            <a:solidFill>
              <a:srgbClr val="FFFFFF">
                <a:alpha val="90000"/>
              </a:srgbClr>
            </a:solidFill>
            <a:ln w="12700" cap="flat" cmpd="sng" algn="ctr">
              <a:solidFill>
                <a:srgbClr val="9BAFB5"/>
              </a:solidFill>
              <a:round/>
            </a:ln>
            <a:effectLst>
              <a:outerShdw blurRad="50800" dist="38100" dir="2700000" algn="tl" rotWithShape="0">
                <a:srgbClr val="9BAFB5">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2"/>
                  </a:solidFill>
                  <a:effectLst/>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solidFill>
                  <a:schemeClr val="lt1">
                    <a:alpha val="90000"/>
                  </a:schemeClr>
                </a:solidFill>
                <a:ln w="12700" cap="flat" cmpd="sng" algn="ctr">
                  <a:solidFill>
                    <a:schemeClr val="accent1"/>
                  </a:solidFill>
                  <a:round/>
                </a:ln>
              </c15:spPr>
            </c:ext>
          </c:extLst>
        </c:dLbl>
      </c:pivotFmt>
      <c:pivotFmt>
        <c:idx val="21"/>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dLbl>
          <c:idx val="0"/>
          <c:spPr>
            <a:solidFill>
              <a:srgbClr val="FFFFFF">
                <a:alpha val="90000"/>
              </a:srgbClr>
            </a:solidFill>
            <a:ln w="12700" cap="flat" cmpd="sng" algn="ctr">
              <a:solidFill>
                <a:srgbClr val="9BAFB5"/>
              </a:solidFill>
              <a:round/>
            </a:ln>
            <a:effectLst>
              <a:outerShdw blurRad="50800" dist="38100" dir="2700000" algn="tl" rotWithShape="0">
                <a:srgbClr val="9BAFB5">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solidFill>
                  <a:schemeClr val="lt1">
                    <a:alpha val="90000"/>
                  </a:schemeClr>
                </a:solidFill>
                <a:ln w="12700" cap="flat" cmpd="sng" algn="ctr">
                  <a:solidFill>
                    <a:schemeClr val="accent1"/>
                  </a:solidFill>
                  <a:round/>
                </a:ln>
              </c15:spPr>
            </c:ext>
          </c:extLst>
        </c:dLbl>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'Customer Type %'!$B$4</c:f>
              <c:strCache>
                <c:ptCount val="1"/>
                <c:pt idx="0">
                  <c:v>Count of Customer type</c:v>
                </c:pt>
              </c:strCache>
            </c:strRef>
          </c:tx>
          <c:dPt>
            <c:idx val="0"/>
            <c:bubble3D val="0"/>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extLst>
              <c:ext xmlns:c16="http://schemas.microsoft.com/office/drawing/2014/chart" uri="{C3380CC4-5D6E-409C-BE32-E72D297353CC}">
                <c16:uniqueId val="{00000001-AC4C-4F47-A4C2-BA29FC67371D}"/>
              </c:ext>
            </c:extLst>
          </c:dPt>
          <c:dPt>
            <c:idx val="1"/>
            <c:bubble3D val="0"/>
            <c:explosion val="7"/>
            <c:spPr>
              <a:solidFill>
                <a:schemeClr val="accent2">
                  <a:alpha val="90000"/>
                </a:schemeClr>
              </a:solidFill>
              <a:ln w="19050">
                <a:solidFill>
                  <a:schemeClr val="accent2">
                    <a:lumMod val="75000"/>
                  </a:schemeClr>
                </a:solidFill>
              </a:ln>
              <a:effectLst>
                <a:innerShdw blurRad="114300">
                  <a:schemeClr val="accent2">
                    <a:lumMod val="75000"/>
                  </a:schemeClr>
                </a:innerShdw>
              </a:effectLst>
              <a:scene3d>
                <a:camera prst="orthographicFront"/>
                <a:lightRig rig="threePt" dir="t"/>
              </a:scene3d>
              <a:sp3d contourW="19050" prstMaterial="flat">
                <a:contourClr>
                  <a:schemeClr val="accent2">
                    <a:lumMod val="75000"/>
                  </a:schemeClr>
                </a:contourClr>
              </a:sp3d>
            </c:spPr>
            <c:extLst>
              <c:ext xmlns:c16="http://schemas.microsoft.com/office/drawing/2014/chart" uri="{C3380CC4-5D6E-409C-BE32-E72D297353CC}">
                <c16:uniqueId val="{00000003-AC4C-4F47-A4C2-BA29FC67371D}"/>
              </c:ext>
            </c:extLst>
          </c:dPt>
          <c:dLbls>
            <c:dLbl>
              <c:idx val="0"/>
              <c:spPr>
                <a:solidFill>
                  <a:srgbClr val="FFFFFF">
                    <a:alpha val="90000"/>
                  </a:srgbClr>
                </a:solidFill>
                <a:ln w="12700" cap="flat" cmpd="sng" algn="ctr">
                  <a:solidFill>
                    <a:srgbClr val="F39019"/>
                  </a:solidFill>
                  <a:round/>
                </a:ln>
                <a:effectLst>
                  <a:outerShdw blurRad="50800" dist="38100" dir="2700000" algn="tl" rotWithShape="0">
                    <a:srgbClr val="F39019">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solidFill>
                      <a:schemeClr val="lt1">
                        <a:alpha val="90000"/>
                      </a:schemeClr>
                    </a:solidFill>
                    <a:ln w="12700" cap="flat" cmpd="sng" algn="ctr">
                      <a:solidFill>
                        <a:schemeClr val="accent1"/>
                      </a:solidFill>
                      <a:round/>
                    </a:ln>
                  </c15:spPr>
                </c:ext>
                <c:ext xmlns:c16="http://schemas.microsoft.com/office/drawing/2014/chart" uri="{C3380CC4-5D6E-409C-BE32-E72D297353CC}">
                  <c16:uniqueId val="{00000001-AC4C-4F47-A4C2-BA29FC67371D}"/>
                </c:ext>
              </c:extLst>
            </c:dLbl>
            <c:dLbl>
              <c:idx val="1"/>
              <c:spPr>
                <a:solidFill>
                  <a:srgbClr val="FFFFFF">
                    <a:alpha val="90000"/>
                  </a:srgbClr>
                </a:solidFill>
                <a:ln w="12700" cap="flat" cmpd="sng" algn="ctr">
                  <a:solidFill>
                    <a:srgbClr val="F39019"/>
                  </a:solidFill>
                  <a:round/>
                </a:ln>
                <a:effectLst>
                  <a:outerShdw blurRad="50800" dist="38100" dir="2700000" algn="tl" rotWithShape="0">
                    <a:srgbClr val="F39019">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solidFill>
                      <a:schemeClr val="lt1">
                        <a:alpha val="90000"/>
                      </a:schemeClr>
                    </a:solidFill>
                    <a:ln w="12700" cap="flat" cmpd="sng" algn="ctr">
                      <a:solidFill>
                        <a:schemeClr val="accent1"/>
                      </a:solidFill>
                      <a:round/>
                    </a:ln>
                  </c15:spPr>
                </c:ext>
                <c:ext xmlns:c16="http://schemas.microsoft.com/office/drawing/2014/chart" uri="{C3380CC4-5D6E-409C-BE32-E72D297353CC}">
                  <c16:uniqueId val="{00000003-AC4C-4F47-A4C2-BA29FC67371D}"/>
                </c:ext>
              </c:extLst>
            </c:dLbl>
            <c:spPr>
              <a:solidFill>
                <a:srgbClr val="FFFFFF">
                  <a:alpha val="90000"/>
                </a:srgbClr>
              </a:solidFill>
              <a:ln w="12700" cap="flat" cmpd="sng" algn="ctr">
                <a:solidFill>
                  <a:srgbClr val="F39019"/>
                </a:solidFill>
                <a:round/>
              </a:ln>
              <a:effectLst>
                <a:outerShdw blurRad="50800" dist="38100" dir="2700000" algn="tl" rotWithShape="0">
                  <a:srgbClr val="F39019">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dLblPos val="in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solidFill>
                    <a:schemeClr val="lt1">
                      <a:alpha val="90000"/>
                    </a:schemeClr>
                  </a:solidFill>
                  <a:ln w="12700" cap="flat" cmpd="sng" algn="ctr">
                    <a:solidFill>
                      <a:schemeClr val="accent1"/>
                    </a:solidFill>
                    <a:round/>
                  </a:ln>
                </c15:spPr>
              </c:ext>
            </c:extLst>
          </c:dLbls>
          <c:cat>
            <c:strRef>
              <c:f>'Customer Type %'!$A$5:$A$6</c:f>
              <c:strCache>
                <c:ptCount val="2"/>
                <c:pt idx="0">
                  <c:v>Premium</c:v>
                </c:pt>
                <c:pt idx="1">
                  <c:v>Standard</c:v>
                </c:pt>
              </c:strCache>
            </c:strRef>
          </c:cat>
          <c:val>
            <c:numRef>
              <c:f>'Customer Type %'!$B$5:$B$6</c:f>
              <c:numCache>
                <c:formatCode>General</c:formatCode>
                <c:ptCount val="2"/>
                <c:pt idx="0">
                  <c:v>501</c:v>
                </c:pt>
                <c:pt idx="1">
                  <c:v>499</c:v>
                </c:pt>
              </c:numCache>
            </c:numRef>
          </c:val>
          <c:extLst>
            <c:ext xmlns:c16="http://schemas.microsoft.com/office/drawing/2014/chart" uri="{C3380CC4-5D6E-409C-BE32-E72D297353CC}">
              <c16:uniqueId val="{00000004-AC4C-4F47-A4C2-BA29FC67371D}"/>
            </c:ext>
          </c:extLst>
        </c:ser>
        <c:ser>
          <c:idx val="1"/>
          <c:order val="1"/>
          <c:tx>
            <c:strRef>
              <c:f>'Customer Type %'!$C$4</c:f>
              <c:strCache>
                <c:ptCount val="1"/>
                <c:pt idx="0">
                  <c:v>Customer Type %</c:v>
                </c:pt>
              </c:strCache>
            </c:strRef>
          </c:tx>
          <c:dPt>
            <c:idx val="0"/>
            <c:bubble3D val="0"/>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extLst>
              <c:ext xmlns:c16="http://schemas.microsoft.com/office/drawing/2014/chart" uri="{C3380CC4-5D6E-409C-BE32-E72D297353CC}">
                <c16:uniqueId val="{00000006-AC4C-4F47-A4C2-BA29FC67371D}"/>
              </c:ext>
            </c:extLst>
          </c:dPt>
          <c:dPt>
            <c:idx val="1"/>
            <c:bubble3D val="0"/>
            <c:spPr>
              <a:solidFill>
                <a:schemeClr val="accent2">
                  <a:alpha val="90000"/>
                </a:schemeClr>
              </a:solidFill>
              <a:ln w="19050">
                <a:solidFill>
                  <a:schemeClr val="accent2">
                    <a:lumMod val="75000"/>
                  </a:schemeClr>
                </a:solidFill>
              </a:ln>
              <a:effectLst>
                <a:innerShdw blurRad="114300">
                  <a:schemeClr val="accent2">
                    <a:lumMod val="75000"/>
                  </a:schemeClr>
                </a:innerShdw>
              </a:effectLst>
              <a:scene3d>
                <a:camera prst="orthographicFront"/>
                <a:lightRig rig="threePt" dir="t"/>
              </a:scene3d>
              <a:sp3d contourW="19050" prstMaterial="flat">
                <a:contourClr>
                  <a:schemeClr val="accent2">
                    <a:lumMod val="75000"/>
                  </a:schemeClr>
                </a:contourClr>
              </a:sp3d>
            </c:spPr>
            <c:extLst>
              <c:ext xmlns:c16="http://schemas.microsoft.com/office/drawing/2014/chart" uri="{C3380CC4-5D6E-409C-BE32-E72D297353CC}">
                <c16:uniqueId val="{00000008-AC4C-4F47-A4C2-BA29FC67371D}"/>
              </c:ext>
            </c:extLst>
          </c:dPt>
          <c:dLbls>
            <c:dLbl>
              <c:idx val="0"/>
              <c:spPr>
                <a:solidFill>
                  <a:srgbClr val="FFFFFF">
                    <a:alpha val="90000"/>
                  </a:srgbClr>
                </a:solidFill>
                <a:ln w="12700" cap="flat" cmpd="sng" algn="ctr">
                  <a:solidFill>
                    <a:srgbClr val="9BAFB5"/>
                  </a:solidFill>
                  <a:round/>
                </a:ln>
                <a:effectLst>
                  <a:outerShdw blurRad="50800" dist="38100" dir="2700000" algn="tl" rotWithShape="0">
                    <a:srgbClr val="9BAFB5">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2"/>
                      </a:solidFill>
                      <a:effectLst/>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solidFill>
                      <a:schemeClr val="lt1">
                        <a:alpha val="90000"/>
                      </a:schemeClr>
                    </a:solidFill>
                    <a:ln w="12700" cap="flat" cmpd="sng" algn="ctr">
                      <a:solidFill>
                        <a:schemeClr val="accent1"/>
                      </a:solidFill>
                      <a:round/>
                    </a:ln>
                  </c15:spPr>
                </c:ext>
                <c:ext xmlns:c16="http://schemas.microsoft.com/office/drawing/2014/chart" uri="{C3380CC4-5D6E-409C-BE32-E72D297353CC}">
                  <c16:uniqueId val="{00000006-AC4C-4F47-A4C2-BA29FC67371D}"/>
                </c:ext>
              </c:extLst>
            </c:dLbl>
            <c:dLbl>
              <c:idx val="1"/>
              <c:spPr>
                <a:solidFill>
                  <a:srgbClr val="FFFFFF">
                    <a:alpha val="90000"/>
                  </a:srgbClr>
                </a:solidFill>
                <a:ln w="12700" cap="flat" cmpd="sng" algn="ctr">
                  <a:solidFill>
                    <a:srgbClr val="9BAFB5"/>
                  </a:solidFill>
                  <a:round/>
                </a:ln>
                <a:effectLst>
                  <a:outerShdw blurRad="50800" dist="38100" dir="2700000" algn="tl" rotWithShape="0">
                    <a:srgbClr val="9BAFB5">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2"/>
                      </a:solidFill>
                      <a:effectLst/>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solidFill>
                      <a:schemeClr val="lt1">
                        <a:alpha val="90000"/>
                      </a:schemeClr>
                    </a:solidFill>
                    <a:ln w="12700" cap="flat" cmpd="sng" algn="ctr">
                      <a:solidFill>
                        <a:schemeClr val="accent1"/>
                      </a:solidFill>
                      <a:round/>
                    </a:ln>
                  </c15:spPr>
                </c:ext>
                <c:ext xmlns:c16="http://schemas.microsoft.com/office/drawing/2014/chart" uri="{C3380CC4-5D6E-409C-BE32-E72D297353CC}">
                  <c16:uniqueId val="{00000008-AC4C-4F47-A4C2-BA29FC67371D}"/>
                </c:ext>
              </c:extLst>
            </c:dLbl>
            <c:spPr>
              <a:solidFill>
                <a:srgbClr val="FFFFFF">
                  <a:alpha val="90000"/>
                </a:srgbClr>
              </a:solidFill>
              <a:ln w="12700" cap="flat" cmpd="sng" algn="ctr">
                <a:solidFill>
                  <a:srgbClr val="9BAFB5"/>
                </a:solidFill>
                <a:round/>
              </a:ln>
              <a:effectLst>
                <a:outerShdw blurRad="50800" dist="38100" dir="2700000" algn="tl" rotWithShape="0">
                  <a:srgbClr val="9BAFB5">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2"/>
                    </a:solidFill>
                    <a:effectLst/>
                    <a:latin typeface="+mn-lt"/>
                    <a:ea typeface="+mn-ea"/>
                    <a:cs typeface="+mn-cs"/>
                  </a:defRPr>
                </a:pPr>
                <a:endParaRPr lang="en-US"/>
              </a:p>
            </c:txPr>
            <c:dLblPos val="in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solidFill>
                    <a:schemeClr val="lt1">
                      <a:alpha val="90000"/>
                    </a:schemeClr>
                  </a:solidFill>
                  <a:ln w="12700" cap="flat" cmpd="sng" algn="ctr">
                    <a:solidFill>
                      <a:schemeClr val="accent1"/>
                    </a:solidFill>
                    <a:round/>
                  </a:ln>
                </c15:spPr>
              </c:ext>
            </c:extLst>
          </c:dLbls>
          <c:cat>
            <c:strRef>
              <c:f>'Customer Type %'!$A$5:$A$6</c:f>
              <c:strCache>
                <c:ptCount val="2"/>
                <c:pt idx="0">
                  <c:v>Premium</c:v>
                </c:pt>
                <c:pt idx="1">
                  <c:v>Standard</c:v>
                </c:pt>
              </c:strCache>
            </c:strRef>
          </c:cat>
          <c:val>
            <c:numRef>
              <c:f>'Customer Type %'!$C$5:$C$6</c:f>
              <c:numCache>
                <c:formatCode>0.00%</c:formatCode>
                <c:ptCount val="2"/>
                <c:pt idx="0">
                  <c:v>0.501</c:v>
                </c:pt>
                <c:pt idx="1">
                  <c:v>0.499</c:v>
                </c:pt>
              </c:numCache>
            </c:numRef>
          </c:val>
          <c:extLst>
            <c:ext xmlns:c16="http://schemas.microsoft.com/office/drawing/2014/chart" uri="{C3380CC4-5D6E-409C-BE32-E72D297353CC}">
              <c16:uniqueId val="{00000009-AC4C-4F47-A4C2-BA29FC67371D}"/>
            </c:ext>
          </c:extLst>
        </c:ser>
        <c:dLbls>
          <c:dLblPos val="inEnd"/>
          <c:showLegendKey val="0"/>
          <c:showVal val="0"/>
          <c:showCatName val="1"/>
          <c:showSerName val="0"/>
          <c:showPercent val="0"/>
          <c:showBubbleSize val="0"/>
          <c:showLeaderLines val="0"/>
        </c:dLbls>
      </c:pie3DChart>
      <c:spPr>
        <a:solidFill>
          <a:schemeClr val="tx1">
            <a:lumMod val="75000"/>
            <a:lumOff val="25000"/>
          </a:scheme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[ROYAL_BIKES_Sales.xlsx]Gross Profit By Month!Gross Profit By Month</c:name>
    <c:fmtId val="1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Gross Profit Trends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tint val="97000"/>
                  <a:satMod val="100000"/>
                  <a:lumMod val="102000"/>
                </a:schemeClr>
              </a:gs>
              <a:gs pos="50000">
                <a:schemeClr val="accent1">
                  <a:shade val="100000"/>
                  <a:satMod val="103000"/>
                  <a:lumMod val="100000"/>
                </a:schemeClr>
              </a:gs>
              <a:gs pos="100000">
                <a:schemeClr val="accent1">
                  <a:shade val="93000"/>
                  <a:satMod val="110000"/>
                  <a:lumMod val="99000"/>
                </a:schemeClr>
              </a:gs>
            </a:gsLst>
            <a:lin ang="5400000" scaled="0"/>
          </a:gradFill>
          <a:ln w="34925" cap="rnd">
            <a:solidFill>
              <a:schemeClr val="accent1"/>
            </a:solidFill>
            <a:round/>
          </a:ln>
          <a:effectLst>
            <a:outerShdw blurRad="55880" dist="15240" dir="5400000" algn="ctr" rotWithShape="0">
              <a:srgbClr val="000000">
                <a:alpha val="45000"/>
              </a:srgbClr>
            </a:outerShdw>
          </a:effectLst>
          <a:scene3d>
            <a:camera prst="orthographicFront">
              <a:rot lat="0" lon="0" rev="0"/>
            </a:camera>
            <a:lightRig rig="brightRoom" dir="tl"/>
          </a:scene3d>
          <a:sp3d prstMaterial="dkEdge">
            <a:bevelT w="0" h="0"/>
          </a:sp3d>
        </c:spPr>
        <c:marker>
          <c:symbol val="circle"/>
          <c:size val="6"/>
          <c:spPr>
            <a:gradFill rotWithShape="1">
              <a:gsLst>
                <a:gs pos="0">
                  <a:schemeClr val="accent1">
                    <a:tint val="97000"/>
                    <a:satMod val="100000"/>
                    <a:lumMod val="102000"/>
                  </a:schemeClr>
                </a:gs>
                <a:gs pos="50000">
                  <a:schemeClr val="accent1">
                    <a:shade val="100000"/>
                    <a:satMod val="103000"/>
                    <a:lumMod val="100000"/>
                  </a:schemeClr>
                </a:gs>
                <a:gs pos="100000">
                  <a:schemeClr val="accent1">
                    <a:shade val="93000"/>
                    <a:satMod val="110000"/>
                    <a:lumMod val="99000"/>
                  </a:schemeClr>
                </a:gs>
              </a:gsLst>
              <a:lin ang="5400000" scaled="0"/>
            </a:gradFill>
            <a:ln w="9525">
              <a:solidFill>
                <a:schemeClr val="accent1"/>
              </a:solidFill>
              <a:round/>
            </a:ln>
            <a:effectLst>
              <a:outerShdw blurRad="55880" dist="15240" dir="5400000" algn="ctr" rotWithShape="0">
                <a:srgbClr val="000000">
                  <a:alpha val="45000"/>
                </a:srgbClr>
              </a:outerShdw>
            </a:effectLst>
            <a:scene3d>
              <a:camera prst="orthographicFront">
                <a:rot lat="0" lon="0" rev="0"/>
              </a:camera>
              <a:lightRig rig="brightRoom" dir="tl"/>
            </a:scene3d>
            <a:sp3d prstMaterial="dkEdge">
              <a:bevelT w="0" h="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tint val="97000"/>
                  <a:satMod val="100000"/>
                  <a:lumMod val="102000"/>
                </a:schemeClr>
              </a:gs>
              <a:gs pos="50000">
                <a:schemeClr val="accent1">
                  <a:shade val="100000"/>
                  <a:satMod val="103000"/>
                  <a:lumMod val="100000"/>
                </a:schemeClr>
              </a:gs>
              <a:gs pos="100000">
                <a:schemeClr val="accent1">
                  <a:shade val="93000"/>
                  <a:satMod val="110000"/>
                  <a:lumMod val="99000"/>
                </a:schemeClr>
              </a:gs>
            </a:gsLst>
            <a:lin ang="5400000" scaled="0"/>
          </a:gradFill>
          <a:ln w="34925" cap="rnd">
            <a:solidFill>
              <a:schemeClr val="accent1"/>
            </a:solidFill>
            <a:round/>
          </a:ln>
          <a:effectLst>
            <a:outerShdw blurRad="55880" dist="15240" dir="5400000" algn="ctr" rotWithShape="0">
              <a:srgbClr val="000000">
                <a:alpha val="45000"/>
              </a:srgbClr>
            </a:outerShdw>
          </a:effectLst>
          <a:scene3d>
            <a:camera prst="orthographicFront">
              <a:rot lat="0" lon="0" rev="0"/>
            </a:camera>
            <a:lightRig rig="brightRoom" dir="tl"/>
          </a:scene3d>
          <a:sp3d prstMaterial="dkEdge">
            <a:bevelT w="0" h="0"/>
          </a:sp3d>
        </c:spPr>
        <c:marker>
          <c:symbol val="circle"/>
          <c:size val="6"/>
          <c:spPr>
            <a:gradFill rotWithShape="1">
              <a:gsLst>
                <a:gs pos="0">
                  <a:schemeClr val="accent2">
                    <a:tint val="97000"/>
                    <a:satMod val="100000"/>
                    <a:lumMod val="102000"/>
                  </a:schemeClr>
                </a:gs>
                <a:gs pos="50000">
                  <a:schemeClr val="accent2">
                    <a:shade val="100000"/>
                    <a:satMod val="103000"/>
                    <a:lumMod val="100000"/>
                  </a:schemeClr>
                </a:gs>
                <a:gs pos="100000">
                  <a:schemeClr val="accent2">
                    <a:shade val="93000"/>
                    <a:satMod val="110000"/>
                    <a:lumMod val="99000"/>
                  </a:schemeClr>
                </a:gs>
              </a:gsLst>
              <a:lin ang="5400000" scaled="0"/>
            </a:gradFill>
            <a:ln w="9525">
              <a:solidFill>
                <a:schemeClr val="accent2"/>
              </a:solidFill>
              <a:round/>
            </a:ln>
            <a:effectLst>
              <a:outerShdw blurRad="55880" dist="15240" dir="5400000" algn="ctr" rotWithShape="0">
                <a:srgbClr val="000000">
                  <a:alpha val="45000"/>
                </a:srgbClr>
              </a:outerShdw>
            </a:effectLst>
            <a:scene3d>
              <a:camera prst="orthographicFront">
                <a:rot lat="0" lon="0" rev="0"/>
              </a:camera>
              <a:lightRig rig="brightRoom" dir="tl"/>
            </a:scene3d>
            <a:sp3d prstMaterial="dkEdge">
              <a:bevelT w="0" h="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tint val="97000"/>
                  <a:satMod val="100000"/>
                  <a:lumMod val="102000"/>
                </a:schemeClr>
              </a:gs>
              <a:gs pos="50000">
                <a:schemeClr val="accent1">
                  <a:shade val="100000"/>
                  <a:satMod val="103000"/>
                  <a:lumMod val="100000"/>
                </a:schemeClr>
              </a:gs>
              <a:gs pos="100000">
                <a:schemeClr val="accent1">
                  <a:shade val="93000"/>
                  <a:satMod val="110000"/>
                  <a:lumMod val="99000"/>
                </a:schemeClr>
              </a:gs>
            </a:gsLst>
            <a:lin ang="5400000" scaled="0"/>
          </a:gradFill>
          <a:ln w="34925" cap="rnd">
            <a:solidFill>
              <a:schemeClr val="accent1"/>
            </a:solidFill>
            <a:round/>
          </a:ln>
          <a:effectLst>
            <a:outerShdw blurRad="55880" dist="15240" dir="5400000" algn="ctr" rotWithShape="0">
              <a:srgbClr val="000000">
                <a:alpha val="45000"/>
              </a:srgbClr>
            </a:outerShdw>
          </a:effectLst>
          <a:scene3d>
            <a:camera prst="orthographicFront">
              <a:rot lat="0" lon="0" rev="0"/>
            </a:camera>
            <a:lightRig rig="brightRoom" dir="tl"/>
          </a:scene3d>
          <a:sp3d prstMaterial="dkEdge">
            <a:bevelT w="0" h="0"/>
          </a:sp3d>
        </c:spPr>
        <c:marker>
          <c:symbol val="circle"/>
          <c:size val="6"/>
          <c:spPr>
            <a:gradFill rotWithShape="1">
              <a:gsLst>
                <a:gs pos="0">
                  <a:schemeClr val="accent3">
                    <a:tint val="97000"/>
                    <a:satMod val="100000"/>
                    <a:lumMod val="102000"/>
                  </a:schemeClr>
                </a:gs>
                <a:gs pos="50000">
                  <a:schemeClr val="accent3">
                    <a:shade val="100000"/>
                    <a:satMod val="103000"/>
                    <a:lumMod val="100000"/>
                  </a:schemeClr>
                </a:gs>
                <a:gs pos="100000">
                  <a:schemeClr val="accent3">
                    <a:shade val="93000"/>
                    <a:satMod val="110000"/>
                    <a:lumMod val="99000"/>
                  </a:schemeClr>
                </a:gs>
              </a:gsLst>
              <a:lin ang="5400000" scaled="0"/>
            </a:gradFill>
            <a:ln w="9525">
              <a:solidFill>
                <a:schemeClr val="accent3"/>
              </a:solidFill>
              <a:round/>
            </a:ln>
            <a:effectLst>
              <a:outerShdw blurRad="55880" dist="15240" dir="5400000" algn="ctr" rotWithShape="0">
                <a:srgbClr val="000000">
                  <a:alpha val="45000"/>
                </a:srgbClr>
              </a:outerShdw>
            </a:effectLst>
            <a:scene3d>
              <a:camera prst="orthographicFront">
                <a:rot lat="0" lon="0" rev="0"/>
              </a:camera>
              <a:lightRig rig="brightRoom" dir="tl"/>
            </a:scene3d>
            <a:sp3d prstMaterial="dkEdge">
              <a:bevelT w="0" h="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tint val="97000"/>
                  <a:satMod val="100000"/>
                  <a:lumMod val="102000"/>
                </a:schemeClr>
              </a:gs>
              <a:gs pos="50000">
                <a:schemeClr val="accent1">
                  <a:shade val="100000"/>
                  <a:satMod val="103000"/>
                  <a:lumMod val="100000"/>
                </a:schemeClr>
              </a:gs>
              <a:gs pos="100000">
                <a:schemeClr val="accent1">
                  <a:shade val="93000"/>
                  <a:satMod val="110000"/>
                  <a:lumMod val="99000"/>
                </a:schemeClr>
              </a:gs>
            </a:gsLst>
            <a:lin ang="5400000" scaled="0"/>
          </a:gradFill>
          <a:ln w="34925" cap="rnd">
            <a:solidFill>
              <a:schemeClr val="accent1"/>
            </a:solidFill>
            <a:round/>
          </a:ln>
          <a:effectLst>
            <a:outerShdw blurRad="55880" dist="15240" dir="5400000" algn="ctr" rotWithShape="0">
              <a:srgbClr val="000000">
                <a:alpha val="45000"/>
              </a:srgbClr>
            </a:outerShdw>
          </a:effectLst>
          <a:scene3d>
            <a:camera prst="orthographicFront">
              <a:rot lat="0" lon="0" rev="0"/>
            </a:camera>
            <a:lightRig rig="brightRoom" dir="tl"/>
          </a:scene3d>
          <a:sp3d prstMaterial="dkEdge">
            <a:bevelT w="0" h="0"/>
          </a:sp3d>
        </c:spPr>
        <c:marker>
          <c:symbol val="circle"/>
          <c:size val="6"/>
          <c:spPr>
            <a:gradFill rotWithShape="1">
              <a:gsLst>
                <a:gs pos="0">
                  <a:schemeClr val="accent1">
                    <a:tint val="97000"/>
                    <a:satMod val="100000"/>
                    <a:lumMod val="102000"/>
                  </a:schemeClr>
                </a:gs>
                <a:gs pos="50000">
                  <a:schemeClr val="accent1">
                    <a:shade val="100000"/>
                    <a:satMod val="103000"/>
                    <a:lumMod val="100000"/>
                  </a:schemeClr>
                </a:gs>
                <a:gs pos="100000">
                  <a:schemeClr val="accent1">
                    <a:shade val="93000"/>
                    <a:satMod val="110000"/>
                    <a:lumMod val="99000"/>
                  </a:schemeClr>
                </a:gs>
              </a:gsLst>
              <a:lin ang="5400000" scaled="0"/>
            </a:gradFill>
            <a:ln w="9525">
              <a:solidFill>
                <a:schemeClr val="accent1"/>
              </a:solidFill>
              <a:round/>
            </a:ln>
            <a:effectLst>
              <a:outerShdw blurRad="55880" dist="15240" dir="5400000" algn="ctr" rotWithShape="0">
                <a:srgbClr val="000000">
                  <a:alpha val="45000"/>
                </a:srgbClr>
              </a:outerShdw>
            </a:effectLst>
            <a:scene3d>
              <a:camera prst="orthographicFront">
                <a:rot lat="0" lon="0" rev="0"/>
              </a:camera>
              <a:lightRig rig="brightRoom" dir="tl"/>
            </a:scene3d>
            <a:sp3d prstMaterial="dkEdge">
              <a:bevelT w="0" h="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tint val="97000"/>
                  <a:satMod val="100000"/>
                  <a:lumMod val="102000"/>
                </a:schemeClr>
              </a:gs>
              <a:gs pos="50000">
                <a:schemeClr val="accent1">
                  <a:shade val="100000"/>
                  <a:satMod val="103000"/>
                  <a:lumMod val="100000"/>
                </a:schemeClr>
              </a:gs>
              <a:gs pos="100000">
                <a:schemeClr val="accent1">
                  <a:shade val="93000"/>
                  <a:satMod val="110000"/>
                  <a:lumMod val="99000"/>
                </a:schemeClr>
              </a:gs>
            </a:gsLst>
            <a:lin ang="5400000" scaled="0"/>
          </a:gradFill>
          <a:ln w="34925" cap="rnd">
            <a:solidFill>
              <a:schemeClr val="accent1"/>
            </a:solidFill>
            <a:round/>
          </a:ln>
          <a:effectLst>
            <a:outerShdw blurRad="55880" dist="15240" dir="5400000" algn="ctr" rotWithShape="0">
              <a:srgbClr val="000000">
                <a:alpha val="45000"/>
              </a:srgbClr>
            </a:outerShdw>
          </a:effectLst>
          <a:scene3d>
            <a:camera prst="orthographicFront">
              <a:rot lat="0" lon="0" rev="0"/>
            </a:camera>
            <a:lightRig rig="brightRoom" dir="tl"/>
          </a:scene3d>
          <a:sp3d prstMaterial="dkEdge">
            <a:bevelT w="0" h="0"/>
          </a:sp3d>
        </c:spPr>
        <c:marker>
          <c:symbol val="circle"/>
          <c:size val="6"/>
          <c:spPr>
            <a:gradFill rotWithShape="1">
              <a:gsLst>
                <a:gs pos="0">
                  <a:schemeClr val="accent2">
                    <a:tint val="97000"/>
                    <a:satMod val="100000"/>
                    <a:lumMod val="102000"/>
                  </a:schemeClr>
                </a:gs>
                <a:gs pos="50000">
                  <a:schemeClr val="accent2">
                    <a:shade val="100000"/>
                    <a:satMod val="103000"/>
                    <a:lumMod val="100000"/>
                  </a:schemeClr>
                </a:gs>
                <a:gs pos="100000">
                  <a:schemeClr val="accent2">
                    <a:shade val="93000"/>
                    <a:satMod val="110000"/>
                    <a:lumMod val="99000"/>
                  </a:schemeClr>
                </a:gs>
              </a:gsLst>
              <a:lin ang="5400000" scaled="0"/>
            </a:gradFill>
            <a:ln w="9525">
              <a:solidFill>
                <a:schemeClr val="accent2"/>
              </a:solidFill>
              <a:round/>
            </a:ln>
            <a:effectLst>
              <a:outerShdw blurRad="55880" dist="15240" dir="5400000" algn="ctr" rotWithShape="0">
                <a:srgbClr val="000000">
                  <a:alpha val="45000"/>
                </a:srgbClr>
              </a:outerShdw>
            </a:effectLst>
            <a:scene3d>
              <a:camera prst="orthographicFront">
                <a:rot lat="0" lon="0" rev="0"/>
              </a:camera>
              <a:lightRig rig="brightRoom" dir="tl"/>
            </a:scene3d>
            <a:sp3d prstMaterial="dkEdge">
              <a:bevelT w="0" h="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tint val="97000"/>
                  <a:satMod val="100000"/>
                  <a:lumMod val="102000"/>
                </a:schemeClr>
              </a:gs>
              <a:gs pos="50000">
                <a:schemeClr val="accent1">
                  <a:shade val="100000"/>
                  <a:satMod val="103000"/>
                  <a:lumMod val="100000"/>
                </a:schemeClr>
              </a:gs>
              <a:gs pos="100000">
                <a:schemeClr val="accent1">
                  <a:shade val="93000"/>
                  <a:satMod val="110000"/>
                  <a:lumMod val="99000"/>
                </a:schemeClr>
              </a:gs>
            </a:gsLst>
            <a:lin ang="5400000" scaled="0"/>
          </a:gradFill>
          <a:ln w="34925" cap="rnd">
            <a:solidFill>
              <a:schemeClr val="accent1"/>
            </a:solidFill>
            <a:round/>
          </a:ln>
          <a:effectLst>
            <a:outerShdw blurRad="55880" dist="15240" dir="5400000" algn="ctr" rotWithShape="0">
              <a:srgbClr val="000000">
                <a:alpha val="45000"/>
              </a:srgbClr>
            </a:outerShdw>
          </a:effectLst>
          <a:scene3d>
            <a:camera prst="orthographicFront">
              <a:rot lat="0" lon="0" rev="0"/>
            </a:camera>
            <a:lightRig rig="brightRoom" dir="tl"/>
          </a:scene3d>
          <a:sp3d prstMaterial="dkEdge">
            <a:bevelT w="0" h="0"/>
          </a:sp3d>
        </c:spPr>
        <c:marker>
          <c:symbol val="circle"/>
          <c:size val="6"/>
          <c:spPr>
            <a:gradFill rotWithShape="1">
              <a:gsLst>
                <a:gs pos="0">
                  <a:schemeClr val="accent3">
                    <a:tint val="97000"/>
                    <a:satMod val="100000"/>
                    <a:lumMod val="102000"/>
                  </a:schemeClr>
                </a:gs>
                <a:gs pos="50000">
                  <a:schemeClr val="accent3">
                    <a:shade val="100000"/>
                    <a:satMod val="103000"/>
                    <a:lumMod val="100000"/>
                  </a:schemeClr>
                </a:gs>
                <a:gs pos="100000">
                  <a:schemeClr val="accent3">
                    <a:shade val="93000"/>
                    <a:satMod val="110000"/>
                    <a:lumMod val="99000"/>
                  </a:schemeClr>
                </a:gs>
              </a:gsLst>
              <a:lin ang="5400000" scaled="0"/>
            </a:gradFill>
            <a:ln w="9525">
              <a:solidFill>
                <a:schemeClr val="accent3"/>
              </a:solidFill>
              <a:round/>
            </a:ln>
            <a:effectLst>
              <a:outerShdw blurRad="55880" dist="15240" dir="5400000" algn="ctr" rotWithShape="0">
                <a:srgbClr val="000000">
                  <a:alpha val="45000"/>
                </a:srgbClr>
              </a:outerShdw>
            </a:effectLst>
            <a:scene3d>
              <a:camera prst="orthographicFront">
                <a:rot lat="0" lon="0" rev="0"/>
              </a:camera>
              <a:lightRig rig="brightRoom" dir="tl"/>
            </a:scene3d>
            <a:sp3d prstMaterial="dkEdge">
              <a:bevelT w="0" h="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ln w="34925" cap="rnd">
            <a:solidFill>
              <a:schemeClr val="accent1"/>
            </a:solidFill>
            <a:round/>
          </a:ln>
          <a:effectLst>
            <a:outerShdw blurRad="55880" dist="15240" dir="5400000" algn="ctr" rotWithShape="0">
              <a:srgbClr val="000000">
                <a:alpha val="45000"/>
              </a:srgbClr>
            </a:outerShdw>
          </a:effectLst>
        </c:spPr>
        <c:marker>
          <c:symbol val="circle"/>
          <c:size val="6"/>
          <c:spPr>
            <a:gradFill rotWithShape="1">
              <a:gsLst>
                <a:gs pos="0">
                  <a:schemeClr val="accent1">
                    <a:tint val="97000"/>
                    <a:satMod val="100000"/>
                    <a:lumMod val="102000"/>
                  </a:schemeClr>
                </a:gs>
                <a:gs pos="50000">
                  <a:schemeClr val="accent1">
                    <a:shade val="100000"/>
                    <a:satMod val="103000"/>
                    <a:lumMod val="100000"/>
                  </a:schemeClr>
                </a:gs>
                <a:gs pos="100000">
                  <a:schemeClr val="accent1">
                    <a:shade val="93000"/>
                    <a:satMod val="110000"/>
                    <a:lumMod val="99000"/>
                  </a:schemeClr>
                </a:gs>
              </a:gsLst>
              <a:lin ang="5400000" scaled="0"/>
            </a:gradFill>
            <a:ln w="9525">
              <a:solidFill>
                <a:schemeClr val="accent1"/>
              </a:solidFill>
              <a:round/>
            </a:ln>
            <a:effectLst>
              <a:outerShdw blurRad="55880" dist="15240" dir="5400000" algn="ctr" rotWithShape="0">
                <a:srgbClr val="000000">
                  <a:alpha val="45000"/>
                </a:srgbClr>
              </a:outerShdw>
            </a:effectLst>
            <a:scene3d>
              <a:camera prst="orthographicFront">
                <a:rot lat="0" lon="0" rev="0"/>
              </a:camera>
              <a:lightRig rig="brightRoom" dir="tl"/>
            </a:scene3d>
            <a:sp3d prstMaterial="dkEdge">
              <a:bevelT w="0" h="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ln w="34925" cap="rnd">
            <a:solidFill>
              <a:schemeClr val="accent1"/>
            </a:solidFill>
            <a:round/>
          </a:ln>
          <a:effectLst>
            <a:outerShdw blurRad="55880" dist="15240" dir="5400000" algn="ctr" rotWithShape="0">
              <a:srgbClr val="000000">
                <a:alpha val="45000"/>
              </a:srgbClr>
            </a:outerShdw>
          </a:effectLst>
        </c:spPr>
        <c:marker>
          <c:symbol val="circle"/>
          <c:size val="6"/>
          <c:spPr>
            <a:gradFill rotWithShape="1">
              <a:gsLst>
                <a:gs pos="0">
                  <a:schemeClr val="accent2">
                    <a:tint val="97000"/>
                    <a:satMod val="100000"/>
                    <a:lumMod val="102000"/>
                  </a:schemeClr>
                </a:gs>
                <a:gs pos="50000">
                  <a:schemeClr val="accent2">
                    <a:shade val="100000"/>
                    <a:satMod val="103000"/>
                    <a:lumMod val="100000"/>
                  </a:schemeClr>
                </a:gs>
                <a:gs pos="100000">
                  <a:schemeClr val="accent2">
                    <a:shade val="93000"/>
                    <a:satMod val="110000"/>
                    <a:lumMod val="99000"/>
                  </a:schemeClr>
                </a:gs>
              </a:gsLst>
              <a:lin ang="5400000" scaled="0"/>
            </a:gradFill>
            <a:ln w="9525">
              <a:solidFill>
                <a:schemeClr val="accent2"/>
              </a:solidFill>
              <a:round/>
            </a:ln>
            <a:effectLst>
              <a:outerShdw blurRad="55880" dist="15240" dir="5400000" algn="ctr" rotWithShape="0">
                <a:srgbClr val="000000">
                  <a:alpha val="45000"/>
                </a:srgbClr>
              </a:outerShdw>
            </a:effectLst>
            <a:scene3d>
              <a:camera prst="orthographicFront">
                <a:rot lat="0" lon="0" rev="0"/>
              </a:camera>
              <a:lightRig rig="brightRoom" dir="tl"/>
            </a:scene3d>
            <a:sp3d prstMaterial="dkEdge">
              <a:bevelT w="0" h="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ln w="34925" cap="rnd">
            <a:solidFill>
              <a:schemeClr val="accent1"/>
            </a:solidFill>
            <a:round/>
          </a:ln>
          <a:effectLst>
            <a:outerShdw blurRad="55880" dist="15240" dir="5400000" algn="ctr" rotWithShape="0">
              <a:srgbClr val="000000">
                <a:alpha val="45000"/>
              </a:srgbClr>
            </a:outerShdw>
          </a:effectLst>
        </c:spPr>
        <c:marker>
          <c:symbol val="circle"/>
          <c:size val="6"/>
          <c:spPr>
            <a:gradFill rotWithShape="1">
              <a:gsLst>
                <a:gs pos="0">
                  <a:schemeClr val="accent3">
                    <a:tint val="97000"/>
                    <a:satMod val="100000"/>
                    <a:lumMod val="102000"/>
                  </a:schemeClr>
                </a:gs>
                <a:gs pos="50000">
                  <a:schemeClr val="accent3">
                    <a:shade val="100000"/>
                    <a:satMod val="103000"/>
                    <a:lumMod val="100000"/>
                  </a:schemeClr>
                </a:gs>
                <a:gs pos="100000">
                  <a:schemeClr val="accent3">
                    <a:shade val="93000"/>
                    <a:satMod val="110000"/>
                    <a:lumMod val="99000"/>
                  </a:schemeClr>
                </a:gs>
              </a:gsLst>
              <a:lin ang="5400000" scaled="0"/>
            </a:gradFill>
            <a:ln w="9525">
              <a:solidFill>
                <a:schemeClr val="accent3"/>
              </a:solidFill>
              <a:round/>
            </a:ln>
            <a:effectLst>
              <a:outerShdw blurRad="55880" dist="15240" dir="5400000" algn="ctr" rotWithShape="0">
                <a:srgbClr val="000000">
                  <a:alpha val="45000"/>
                </a:srgbClr>
              </a:outerShdw>
            </a:effectLst>
            <a:scene3d>
              <a:camera prst="orthographicFront">
                <a:rot lat="0" lon="0" rev="0"/>
              </a:camera>
              <a:lightRig rig="brightRoom" dir="tl"/>
            </a:scene3d>
            <a:sp3d prstMaterial="dkEdge">
              <a:bevelT w="0" h="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'Gross Profit By Month'!$B$4:$B$5</c:f>
              <c:strCache>
                <c:ptCount val="1"/>
                <c:pt idx="0">
                  <c:v>A</c:v>
                </c:pt>
              </c:strCache>
            </c:strRef>
          </c:tx>
          <c:spPr>
            <a:ln w="34925" cap="rnd">
              <a:solidFill>
                <a:schemeClr val="accent1"/>
              </a:solidFill>
              <a:round/>
            </a:ln>
            <a:effectLst>
              <a:outerShdw blurRad="55880" dist="15240" dir="5400000" algn="ctr" rotWithShape="0">
                <a:srgbClr val="000000">
                  <a:alpha val="45000"/>
                </a:srgbClr>
              </a:outerShdw>
            </a:effectLst>
          </c:spPr>
          <c:marker>
            <c:symbol val="circle"/>
            <c:size val="6"/>
            <c:spPr>
              <a:gradFill rotWithShape="1">
                <a:gsLst>
                  <a:gs pos="0">
                    <a:schemeClr val="accent1">
                      <a:tint val="97000"/>
                      <a:satMod val="100000"/>
                      <a:lumMod val="102000"/>
                    </a:schemeClr>
                  </a:gs>
                  <a:gs pos="50000">
                    <a:schemeClr val="accent1">
                      <a:shade val="100000"/>
                      <a:satMod val="103000"/>
                      <a:lumMod val="100000"/>
                    </a:schemeClr>
                  </a:gs>
                  <a:gs pos="100000">
                    <a:schemeClr val="accent1">
                      <a:shade val="93000"/>
                      <a:satMod val="110000"/>
                      <a:lumMod val="99000"/>
                    </a:schemeClr>
                  </a:gs>
                </a:gsLst>
                <a:lin ang="5400000" scaled="0"/>
              </a:gradFill>
              <a:ln w="9525">
                <a:solidFill>
                  <a:schemeClr val="accent1"/>
                </a:solidFill>
                <a:round/>
              </a:ln>
              <a:effectLst>
                <a:outerShdw blurRad="55880" dist="15240" dir="5400000" algn="ctr" rotWithShape="0">
                  <a:srgbClr val="000000">
                    <a:alpha val="45000"/>
                  </a:srgbClr>
                </a:outerShdw>
              </a:effectLst>
              <a:scene3d>
                <a:camera prst="orthographicFront">
                  <a:rot lat="0" lon="0" rev="0"/>
                </a:camera>
                <a:lightRig rig="brightRoom" dir="tl"/>
              </a:scene3d>
              <a:sp3d prstMaterial="dkEdge">
                <a:bevelT w="0" h="0"/>
              </a:sp3d>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'Gross Profit By Month'!$A$6:$A$9</c:f>
              <c:strCache>
                <c:ptCount val="3"/>
                <c:pt idx="0">
                  <c:v>Jan</c:v>
                </c:pt>
                <c:pt idx="1">
                  <c:v>Feb</c:v>
                </c:pt>
                <c:pt idx="2">
                  <c:v>Mar</c:v>
                </c:pt>
              </c:strCache>
            </c:strRef>
          </c:cat>
          <c:val>
            <c:numRef>
              <c:f>'Gross Profit By Month'!$B$6:$B$9</c:f>
              <c:numCache>
                <c:formatCode>_([$INR]\ * #,##0.00_);_([$INR]\ * \(#,##0.00\);_([$INR]\ * "-"??_);_(@_)</c:formatCode>
                <c:ptCount val="3"/>
                <c:pt idx="0">
                  <c:v>2439394.0230720011</c:v>
                </c:pt>
                <c:pt idx="1">
                  <c:v>2256022.6616880004</c:v>
                </c:pt>
                <c:pt idx="2">
                  <c:v>2929634.9317679997</c:v>
                </c:pt>
              </c:numCache>
            </c:numRef>
          </c:val>
          <c:smooth val="0"/>
          <c:extLst>
            <c:ext xmlns:c16="http://schemas.microsoft.com/office/drawing/2014/chart" uri="{C3380CC4-5D6E-409C-BE32-E72D297353CC}">
              <c16:uniqueId val="{00000000-BF21-40BF-BA5C-BDE1B1540BAC}"/>
            </c:ext>
          </c:extLst>
        </c:ser>
        <c:ser>
          <c:idx val="1"/>
          <c:order val="1"/>
          <c:tx>
            <c:strRef>
              <c:f>'Gross Profit By Month'!$C$4:$C$5</c:f>
              <c:strCache>
                <c:ptCount val="1"/>
                <c:pt idx="0">
                  <c:v>B</c:v>
                </c:pt>
              </c:strCache>
            </c:strRef>
          </c:tx>
          <c:spPr>
            <a:ln w="34925" cap="rnd">
              <a:solidFill>
                <a:schemeClr val="accent2"/>
              </a:solidFill>
              <a:round/>
            </a:ln>
            <a:effectLst>
              <a:outerShdw blurRad="55880" dist="15240" dir="5400000" algn="ctr" rotWithShape="0">
                <a:srgbClr val="000000">
                  <a:alpha val="45000"/>
                </a:srgbClr>
              </a:outerShdw>
            </a:effectLst>
          </c:spPr>
          <c:marker>
            <c:symbol val="circle"/>
            <c:size val="6"/>
            <c:spPr>
              <a:gradFill rotWithShape="1">
                <a:gsLst>
                  <a:gs pos="0">
                    <a:schemeClr val="accent2">
                      <a:tint val="97000"/>
                      <a:satMod val="100000"/>
                      <a:lumMod val="102000"/>
                    </a:schemeClr>
                  </a:gs>
                  <a:gs pos="50000">
                    <a:schemeClr val="accent2">
                      <a:shade val="100000"/>
                      <a:satMod val="103000"/>
                      <a:lumMod val="100000"/>
                    </a:schemeClr>
                  </a:gs>
                  <a:gs pos="100000">
                    <a:schemeClr val="accent2">
                      <a:shade val="93000"/>
                      <a:satMod val="110000"/>
                      <a:lumMod val="99000"/>
                    </a:schemeClr>
                  </a:gs>
                </a:gsLst>
                <a:lin ang="5400000" scaled="0"/>
              </a:gradFill>
              <a:ln w="9525">
                <a:solidFill>
                  <a:schemeClr val="accent2"/>
                </a:solidFill>
                <a:round/>
              </a:ln>
              <a:effectLst>
                <a:outerShdw blurRad="55880" dist="15240" dir="5400000" algn="ctr" rotWithShape="0">
                  <a:srgbClr val="000000">
                    <a:alpha val="45000"/>
                  </a:srgbClr>
                </a:outerShdw>
              </a:effectLst>
              <a:scene3d>
                <a:camera prst="orthographicFront">
                  <a:rot lat="0" lon="0" rev="0"/>
                </a:camera>
                <a:lightRig rig="brightRoom" dir="tl"/>
              </a:scene3d>
              <a:sp3d prstMaterial="dkEdge">
                <a:bevelT w="0" h="0"/>
              </a:sp3d>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'Gross Profit By Month'!$A$6:$A$9</c:f>
              <c:strCache>
                <c:ptCount val="3"/>
                <c:pt idx="0">
                  <c:v>Jan</c:v>
                </c:pt>
                <c:pt idx="1">
                  <c:v>Feb</c:v>
                </c:pt>
                <c:pt idx="2">
                  <c:v>Mar</c:v>
                </c:pt>
              </c:strCache>
            </c:strRef>
          </c:cat>
          <c:val>
            <c:numRef>
              <c:f>'Gross Profit By Month'!$C$6:$C$9</c:f>
              <c:numCache>
                <c:formatCode>_([$INR]\ * #,##0.00_);_([$INR]\ * \(#,##0.00\);_([$INR]\ * "-"??_);_(@_)</c:formatCode>
                <c:ptCount val="3"/>
                <c:pt idx="0">
                  <c:v>2799017.647247999</c:v>
                </c:pt>
                <c:pt idx="1">
                  <c:v>2739454.6026959983</c:v>
                </c:pt>
                <c:pt idx="2">
                  <c:v>2623642.4491919978</c:v>
                </c:pt>
              </c:numCache>
            </c:numRef>
          </c:val>
          <c:smooth val="0"/>
          <c:extLst>
            <c:ext xmlns:c16="http://schemas.microsoft.com/office/drawing/2014/chart" uri="{C3380CC4-5D6E-409C-BE32-E72D297353CC}">
              <c16:uniqueId val="{00000001-BF21-40BF-BA5C-BDE1B1540BAC}"/>
            </c:ext>
          </c:extLst>
        </c:ser>
        <c:ser>
          <c:idx val="2"/>
          <c:order val="2"/>
          <c:tx>
            <c:strRef>
              <c:f>'Gross Profit By Month'!$D$4:$D$5</c:f>
              <c:strCache>
                <c:ptCount val="1"/>
                <c:pt idx="0">
                  <c:v>C</c:v>
                </c:pt>
              </c:strCache>
            </c:strRef>
          </c:tx>
          <c:spPr>
            <a:ln w="34925" cap="rnd">
              <a:solidFill>
                <a:schemeClr val="accent3"/>
              </a:solidFill>
              <a:round/>
            </a:ln>
            <a:effectLst>
              <a:outerShdw blurRad="55880" dist="15240" dir="5400000" algn="ctr" rotWithShape="0">
                <a:srgbClr val="000000">
                  <a:alpha val="45000"/>
                </a:srgbClr>
              </a:outerShdw>
            </a:effectLst>
          </c:spPr>
          <c:marker>
            <c:symbol val="circle"/>
            <c:size val="6"/>
            <c:spPr>
              <a:gradFill rotWithShape="1">
                <a:gsLst>
                  <a:gs pos="0">
                    <a:schemeClr val="accent3">
                      <a:tint val="97000"/>
                      <a:satMod val="100000"/>
                      <a:lumMod val="102000"/>
                    </a:schemeClr>
                  </a:gs>
                  <a:gs pos="50000">
                    <a:schemeClr val="accent3">
                      <a:shade val="100000"/>
                      <a:satMod val="103000"/>
                      <a:lumMod val="100000"/>
                    </a:schemeClr>
                  </a:gs>
                  <a:gs pos="100000">
                    <a:schemeClr val="accent3">
                      <a:shade val="93000"/>
                      <a:satMod val="110000"/>
                      <a:lumMod val="99000"/>
                    </a:schemeClr>
                  </a:gs>
                </a:gsLst>
                <a:lin ang="5400000" scaled="0"/>
              </a:gradFill>
              <a:ln w="9525">
                <a:solidFill>
                  <a:schemeClr val="accent3"/>
                </a:solidFill>
                <a:round/>
              </a:ln>
              <a:effectLst>
                <a:outerShdw blurRad="55880" dist="15240" dir="5400000" algn="ctr" rotWithShape="0">
                  <a:srgbClr val="000000">
                    <a:alpha val="45000"/>
                  </a:srgbClr>
                </a:outerShdw>
              </a:effectLst>
              <a:scene3d>
                <a:camera prst="orthographicFront">
                  <a:rot lat="0" lon="0" rev="0"/>
                </a:camera>
                <a:lightRig rig="brightRoom" dir="tl"/>
              </a:scene3d>
              <a:sp3d prstMaterial="dkEdge">
                <a:bevelT w="0" h="0"/>
              </a:sp3d>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'Gross Profit By Month'!$A$6:$A$9</c:f>
              <c:strCache>
                <c:ptCount val="3"/>
                <c:pt idx="0">
                  <c:v>Jan</c:v>
                </c:pt>
                <c:pt idx="1">
                  <c:v>Feb</c:v>
                </c:pt>
                <c:pt idx="2">
                  <c:v>Mar</c:v>
                </c:pt>
              </c:strCache>
            </c:strRef>
          </c:cat>
          <c:val>
            <c:numRef>
              <c:f>'Gross Profit By Month'!$D$6:$D$9</c:f>
              <c:numCache>
                <c:formatCode>_([$INR]\ * #,##0.00_);_([$INR]\ * \(#,##0.00\);_([$INR]\ * "-"??_);_(@_)</c:formatCode>
                <c:ptCount val="3"/>
                <c:pt idx="0">
                  <c:v>3133830.5470559974</c:v>
                </c:pt>
                <c:pt idx="1">
                  <c:v>2639337.3592079999</c:v>
                </c:pt>
                <c:pt idx="2">
                  <c:v>2391682.588415999</c:v>
                </c:pt>
              </c:numCache>
            </c:numRef>
          </c:val>
          <c:smooth val="0"/>
          <c:extLst>
            <c:ext xmlns:c16="http://schemas.microsoft.com/office/drawing/2014/chart" uri="{C3380CC4-5D6E-409C-BE32-E72D297353CC}">
              <c16:uniqueId val="{00000002-BF21-40BF-BA5C-BDE1B1540BAC}"/>
            </c:ext>
          </c:extLst>
        </c:ser>
        <c:dLbls>
          <c:dLblPos val="ctr"/>
          <c:showLegendKey val="0"/>
          <c:showVal val="1"/>
          <c:showCatName val="0"/>
          <c:showSerName val="0"/>
          <c:showPercent val="0"/>
          <c:showBubbleSize val="0"/>
        </c:dLbls>
        <c:marker val="1"/>
        <c:smooth val="0"/>
        <c:axId val="503252416"/>
        <c:axId val="503264480"/>
      </c:lineChart>
      <c:catAx>
        <c:axId val="503252416"/>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03264480"/>
        <c:crosses val="autoZero"/>
        <c:auto val="1"/>
        <c:lblAlgn val="ctr"/>
        <c:lblOffset val="100"/>
        <c:noMultiLvlLbl val="0"/>
      </c:catAx>
      <c:valAx>
        <c:axId val="503264480"/>
        <c:scaling>
          <c:orientation val="minMax"/>
        </c:scaling>
        <c:delete val="0"/>
        <c:axPos val="l"/>
        <c:majorGridlines>
          <c:spPr>
            <a:ln w="9525" cap="flat" cmpd="sng" algn="ctr">
              <a:solidFill>
                <a:schemeClr val="lt1">
                  <a:lumMod val="95000"/>
                  <a:alpha val="10000"/>
                </a:schemeClr>
              </a:solidFill>
              <a:round/>
            </a:ln>
            <a:effectLst/>
          </c:spPr>
        </c:majorGridlines>
        <c:numFmt formatCode="_([$INR]\ * #,##0.00_);_([$INR]\ * \(#,##0.00\);_([$INR]\ *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032524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[ROYAL_BIKES_Sales.xlsx]Customer Type %!Custommer Type %</c:name>
    <c:fmtId val="6"/>
  </c:pivotSource>
  <c:chart>
    <c:title>
      <c:overlay val="0"/>
      <c:spPr>
        <a:noFill/>
        <a:ln>
          <a:noFill/>
        </a:ln>
        <a:effectLst/>
      </c:spPr>
      <c:txPr>
        <a:bodyPr rot="0" spcFirstLastPara="1" vertOverflow="ellipsis" vert="horz" wrap="square" anchor="ctr" anchorCtr="1"/>
        <a:lstStyle/>
        <a:p>
          <a:pPr>
            <a:defRPr sz="1800" b="1" i="0" u="none" strike="noStrike" kern="1200" cap="all" baseline="0">
              <a:solidFill>
                <a:schemeClr val="tx1">
                  <a:lumMod val="65000"/>
                  <a:lumOff val="35000"/>
                </a:schemeClr>
              </a:solidFill>
              <a:latin typeface="+mn-lt"/>
              <a:ea typeface="+mn-ea"/>
              <a:cs typeface="+mn-cs"/>
            </a:defRPr>
          </a:pPr>
          <a:endParaRPr lang="en-US"/>
        </a:p>
      </c:txPr>
    </c:title>
    <c:autoTitleDeleted val="0"/>
    <c:pivotFmts>
      <c:pivotFmt>
        <c:idx val="0"/>
        <c:marker>
          <c:symbol val="none"/>
        </c:marker>
        <c:dLbl>
          <c:idx val="0"/>
          <c:spPr>
            <a:solidFill>
              <a:srgbClr val="FFFFFF">
                <a:alpha val="90000"/>
              </a:srgbClr>
            </a:solidFill>
            <a:ln w="12700" cap="flat" cmpd="sng" algn="ctr">
              <a:solidFill>
                <a:srgbClr val="F39019"/>
              </a:solidFill>
              <a:round/>
            </a:ln>
            <a:effectLst>
              <a:outerShdw blurRad="50800" dist="38100" dir="2700000" algn="tl" rotWithShape="0">
                <a:srgbClr val="F39019">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1"/>
        <c:marker>
          <c:symbol val="none"/>
        </c:marker>
        <c:dLbl>
          <c:idx val="0"/>
          <c:spPr>
            <a:solidFill>
              <a:srgbClr val="FFFFFF">
                <a:alpha val="90000"/>
              </a:srgbClr>
            </a:solidFill>
            <a:ln w="12700" cap="flat" cmpd="sng" algn="ctr">
              <a:solidFill>
                <a:srgbClr val="9BAFB5"/>
              </a:solidFill>
              <a:round/>
            </a:ln>
            <a:effectLst>
              <a:outerShdw blurRad="50800" dist="38100" dir="2700000" algn="tl" rotWithShape="0">
                <a:srgbClr val="9BAFB5">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2"/>
                  </a:solidFill>
                  <a:effectLst/>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2"/>
      </c:pivotFmt>
      <c:pivotFmt>
        <c:idx val="3"/>
      </c:pivotFmt>
      <c:pivotFmt>
        <c:idx val="4"/>
      </c:pivotFmt>
      <c:pivotFmt>
        <c:idx val="5"/>
      </c:pivotFmt>
      <c:pivotFmt>
        <c:idx val="6"/>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pivotFmt>
      <c:pivotFmt>
        <c:idx val="7"/>
        <c:spPr>
          <a:solidFill>
            <a:schemeClr val="accent2">
              <a:alpha val="90000"/>
            </a:schemeClr>
          </a:solidFill>
          <a:ln w="19050">
            <a:solidFill>
              <a:schemeClr val="accent2">
                <a:lumMod val="75000"/>
              </a:schemeClr>
            </a:solidFill>
          </a:ln>
          <a:effectLst>
            <a:innerShdw blurRad="114300">
              <a:schemeClr val="accent2">
                <a:lumMod val="75000"/>
              </a:schemeClr>
            </a:innerShdw>
          </a:effectLst>
          <a:scene3d>
            <a:camera prst="orthographicFront"/>
            <a:lightRig rig="threePt" dir="t"/>
          </a:scene3d>
          <a:sp3d contourW="19050" prstMaterial="flat">
            <a:contourClr>
              <a:schemeClr val="accent2">
                <a:lumMod val="75000"/>
              </a:schemeClr>
            </a:contourClr>
          </a:sp3d>
        </c:spPr>
      </c:pivotFmt>
      <c:pivotFmt>
        <c:idx val="8"/>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pivotFmt>
      <c:pivotFmt>
        <c:idx val="9"/>
        <c:spPr>
          <a:solidFill>
            <a:schemeClr val="accent2">
              <a:alpha val="90000"/>
            </a:schemeClr>
          </a:solidFill>
          <a:ln w="19050">
            <a:solidFill>
              <a:schemeClr val="accent2">
                <a:lumMod val="75000"/>
              </a:schemeClr>
            </a:solidFill>
          </a:ln>
          <a:effectLst>
            <a:innerShdw blurRad="114300">
              <a:schemeClr val="accent2">
                <a:lumMod val="75000"/>
              </a:schemeClr>
            </a:innerShdw>
          </a:effectLst>
          <a:scene3d>
            <a:camera prst="orthographicFront"/>
            <a:lightRig rig="threePt" dir="t"/>
          </a:scene3d>
          <a:sp3d contourW="19050" prstMaterial="flat">
            <a:contourClr>
              <a:schemeClr val="accent2">
                <a:lumMod val="75000"/>
              </a:schemeClr>
            </a:contourClr>
          </a:sp3d>
        </c:spPr>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'Customer Type %'!$B$4</c:f>
              <c:strCache>
                <c:ptCount val="1"/>
                <c:pt idx="0">
                  <c:v>Count of Customer type</c:v>
                </c:pt>
              </c:strCache>
            </c:strRef>
          </c:tx>
          <c:dPt>
            <c:idx val="0"/>
            <c:bubble3D val="0"/>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extLst>
              <c:ext xmlns:c16="http://schemas.microsoft.com/office/drawing/2014/chart" uri="{C3380CC4-5D6E-409C-BE32-E72D297353CC}">
                <c16:uniqueId val="{00000001-2D56-4698-BF05-E9C772F3DF56}"/>
              </c:ext>
            </c:extLst>
          </c:dPt>
          <c:dPt>
            <c:idx val="1"/>
            <c:bubble3D val="0"/>
            <c:spPr>
              <a:solidFill>
                <a:schemeClr val="accent2">
                  <a:alpha val="90000"/>
                </a:schemeClr>
              </a:solidFill>
              <a:ln w="19050">
                <a:solidFill>
                  <a:schemeClr val="accent2">
                    <a:lumMod val="75000"/>
                  </a:schemeClr>
                </a:solidFill>
              </a:ln>
              <a:effectLst>
                <a:innerShdw blurRad="114300">
                  <a:schemeClr val="accent2">
                    <a:lumMod val="75000"/>
                  </a:schemeClr>
                </a:innerShdw>
              </a:effectLst>
              <a:scene3d>
                <a:camera prst="orthographicFront"/>
                <a:lightRig rig="threePt" dir="t"/>
              </a:scene3d>
              <a:sp3d contourW="19050" prstMaterial="flat">
                <a:contourClr>
                  <a:schemeClr val="accent2">
                    <a:lumMod val="75000"/>
                  </a:schemeClr>
                </a:contourClr>
              </a:sp3d>
            </c:spPr>
            <c:extLst>
              <c:ext xmlns:c16="http://schemas.microsoft.com/office/drawing/2014/chart" uri="{C3380CC4-5D6E-409C-BE32-E72D297353CC}">
                <c16:uniqueId val="{00000003-2D56-4698-BF05-E9C772F3DF56}"/>
              </c:ext>
            </c:extLst>
          </c:dPt>
          <c:dLbls>
            <c:spPr>
              <a:solidFill>
                <a:srgbClr val="FFFFFF">
                  <a:alpha val="90000"/>
                </a:srgbClr>
              </a:solidFill>
              <a:ln w="12700" cap="flat" cmpd="sng" algn="ctr">
                <a:solidFill>
                  <a:srgbClr val="F39019"/>
                </a:solidFill>
                <a:round/>
              </a:ln>
              <a:effectLst>
                <a:outerShdw blurRad="50800" dist="38100" dir="2700000" algn="tl" rotWithShape="0">
                  <a:srgbClr val="F39019">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dLblPos val="in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c15:spPr>
              </c:ext>
            </c:extLst>
          </c:dLbls>
          <c:cat>
            <c:strRef>
              <c:f>'Customer Type %'!$A$5:$A$6</c:f>
              <c:strCache>
                <c:ptCount val="2"/>
                <c:pt idx="0">
                  <c:v>Premium</c:v>
                </c:pt>
                <c:pt idx="1">
                  <c:v>Standard</c:v>
                </c:pt>
              </c:strCache>
            </c:strRef>
          </c:cat>
          <c:val>
            <c:numRef>
              <c:f>'Customer Type %'!$B$5:$B$6</c:f>
              <c:numCache>
                <c:formatCode>General</c:formatCode>
                <c:ptCount val="2"/>
                <c:pt idx="0">
                  <c:v>501</c:v>
                </c:pt>
                <c:pt idx="1">
                  <c:v>499</c:v>
                </c:pt>
              </c:numCache>
            </c:numRef>
          </c:val>
          <c:extLst>
            <c:ext xmlns:c16="http://schemas.microsoft.com/office/drawing/2014/chart" uri="{C3380CC4-5D6E-409C-BE32-E72D297353CC}">
              <c16:uniqueId val="{00000000-5D0F-405B-9DE1-B34D1F71C04F}"/>
            </c:ext>
          </c:extLst>
        </c:ser>
        <c:ser>
          <c:idx val="1"/>
          <c:order val="1"/>
          <c:tx>
            <c:strRef>
              <c:f>'Customer Type %'!$C$4</c:f>
              <c:strCache>
                <c:ptCount val="1"/>
                <c:pt idx="0">
                  <c:v>Customer Type %</c:v>
                </c:pt>
              </c:strCache>
            </c:strRef>
          </c:tx>
          <c:dPt>
            <c:idx val="0"/>
            <c:bubble3D val="0"/>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extLst>
              <c:ext xmlns:c16="http://schemas.microsoft.com/office/drawing/2014/chart" uri="{C3380CC4-5D6E-409C-BE32-E72D297353CC}">
                <c16:uniqueId val="{00000005-2D56-4698-BF05-E9C772F3DF56}"/>
              </c:ext>
            </c:extLst>
          </c:dPt>
          <c:dPt>
            <c:idx val="1"/>
            <c:bubble3D val="0"/>
            <c:spPr>
              <a:solidFill>
                <a:schemeClr val="accent2">
                  <a:alpha val="90000"/>
                </a:schemeClr>
              </a:solidFill>
              <a:ln w="19050">
                <a:solidFill>
                  <a:schemeClr val="accent2">
                    <a:lumMod val="75000"/>
                  </a:schemeClr>
                </a:solidFill>
              </a:ln>
              <a:effectLst>
                <a:innerShdw blurRad="114300">
                  <a:schemeClr val="accent2">
                    <a:lumMod val="75000"/>
                  </a:schemeClr>
                </a:innerShdw>
              </a:effectLst>
              <a:scene3d>
                <a:camera prst="orthographicFront"/>
                <a:lightRig rig="threePt" dir="t"/>
              </a:scene3d>
              <a:sp3d contourW="19050" prstMaterial="flat">
                <a:contourClr>
                  <a:schemeClr val="accent2">
                    <a:lumMod val="75000"/>
                  </a:schemeClr>
                </a:contourClr>
              </a:sp3d>
            </c:spPr>
            <c:extLst>
              <c:ext xmlns:c16="http://schemas.microsoft.com/office/drawing/2014/chart" uri="{C3380CC4-5D6E-409C-BE32-E72D297353CC}">
                <c16:uniqueId val="{00000007-2D56-4698-BF05-E9C772F3DF56}"/>
              </c:ext>
            </c:extLst>
          </c:dPt>
          <c:dLbls>
            <c:spPr>
              <a:solidFill>
                <a:srgbClr val="FFFFFF">
                  <a:alpha val="90000"/>
                </a:srgbClr>
              </a:solidFill>
              <a:ln w="12700" cap="flat" cmpd="sng" algn="ctr">
                <a:solidFill>
                  <a:srgbClr val="9BAFB5"/>
                </a:solidFill>
                <a:round/>
              </a:ln>
              <a:effectLst>
                <a:outerShdw blurRad="50800" dist="38100" dir="2700000" algn="tl" rotWithShape="0">
                  <a:srgbClr val="9BAFB5">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2"/>
                    </a:solidFill>
                    <a:effectLst/>
                    <a:latin typeface="+mn-lt"/>
                    <a:ea typeface="+mn-ea"/>
                    <a:cs typeface="+mn-cs"/>
                  </a:defRPr>
                </a:pPr>
                <a:endParaRPr lang="en-US"/>
              </a:p>
            </c:txPr>
            <c:dLblPos val="in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c15:spPr>
              </c:ext>
            </c:extLst>
          </c:dLbls>
          <c:cat>
            <c:strRef>
              <c:f>'Customer Type %'!$A$5:$A$6</c:f>
              <c:strCache>
                <c:ptCount val="2"/>
                <c:pt idx="0">
                  <c:v>Premium</c:v>
                </c:pt>
                <c:pt idx="1">
                  <c:v>Standard</c:v>
                </c:pt>
              </c:strCache>
            </c:strRef>
          </c:cat>
          <c:val>
            <c:numRef>
              <c:f>'Customer Type %'!$C$5:$C$6</c:f>
              <c:numCache>
                <c:formatCode>0.00%</c:formatCode>
                <c:ptCount val="2"/>
                <c:pt idx="0">
                  <c:v>0.501</c:v>
                </c:pt>
                <c:pt idx="1">
                  <c:v>0.499</c:v>
                </c:pt>
              </c:numCache>
            </c:numRef>
          </c:val>
          <c:extLst>
            <c:ext xmlns:c16="http://schemas.microsoft.com/office/drawing/2014/chart" uri="{C3380CC4-5D6E-409C-BE32-E72D297353CC}">
              <c16:uniqueId val="{00000001-5D0F-405B-9DE1-B34D1F71C04F}"/>
            </c:ext>
          </c:extLst>
        </c:ser>
        <c:dLbls>
          <c:dLblPos val="inEnd"/>
          <c:showLegendKey val="0"/>
          <c:showVal val="0"/>
          <c:showCatName val="1"/>
          <c:showSerName val="0"/>
          <c:showPercent val="0"/>
          <c:showBubbleSize val="0"/>
          <c:showLeaderLines val="0"/>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[ROYAL_BIKES_Sales.xlsx]Payment Type %!Payment Type %</c:name>
    <c:fmtId val="4"/>
  </c:pivotSource>
  <c:chart>
    <c:title>
      <c:overlay val="0"/>
      <c:spPr>
        <a:noFill/>
        <a:ln>
          <a:noFill/>
        </a:ln>
        <a:effectLst/>
      </c:spPr>
      <c:txPr>
        <a:bodyPr rot="0" spcFirstLastPara="1" vertOverflow="ellipsis" vert="horz" wrap="square" anchor="ctr" anchorCtr="1"/>
        <a:lstStyle/>
        <a:p>
          <a:pPr>
            <a:defRPr sz="1800" b="1" i="0" u="none" strike="noStrike" kern="1200" cap="all" baseline="0">
              <a:solidFill>
                <a:schemeClr val="tx1">
                  <a:lumMod val="65000"/>
                  <a:lumOff val="35000"/>
                </a:schemeClr>
              </a:solidFill>
              <a:latin typeface="+mn-lt"/>
              <a:ea typeface="+mn-ea"/>
              <a:cs typeface="+mn-cs"/>
            </a:defRPr>
          </a:pPr>
          <a:endParaRPr lang="en-US"/>
        </a:p>
      </c:txPr>
    </c:title>
    <c:autoTitleDeleted val="0"/>
    <c:pivotFmts>
      <c:pivotFmt>
        <c:idx val="0"/>
        <c:dLbl>
          <c:idx val="0"/>
          <c:delete val="1"/>
          <c:extLst>
            <c:ext xmlns:c15="http://schemas.microsoft.com/office/drawing/2012/chart" uri="{CE6537A1-D6FC-4f65-9D91-7224C49458BB}"/>
          </c:extLst>
        </c:dLbl>
      </c:pivotFmt>
      <c:pivotFmt>
        <c:idx val="1"/>
        <c:dLbl>
          <c:idx val="0"/>
          <c:delete val="1"/>
          <c:extLst>
            <c:ext xmlns:c15="http://schemas.microsoft.com/office/drawing/2012/chart" uri="{CE6537A1-D6FC-4f65-9D91-7224C49458BB}"/>
          </c:extLst>
        </c:dLbl>
      </c:pivotFmt>
      <c:pivotFmt>
        <c:idx val="2"/>
        <c:dLbl>
          <c:idx val="0"/>
          <c:delete val="1"/>
          <c:extLst>
            <c:ext xmlns:c15="http://schemas.microsoft.com/office/drawing/2012/chart" uri="{CE6537A1-D6FC-4f65-9D91-7224C49458BB}"/>
          </c:extLst>
        </c:dLbl>
      </c:pivotFmt>
      <c:pivotFmt>
        <c:idx val="3"/>
      </c:pivotFmt>
      <c:pivotFmt>
        <c:idx val="4"/>
      </c:pivotFmt>
      <c:pivotFmt>
        <c:idx val="5"/>
        <c:dLbl>
          <c:idx val="0"/>
          <c:delete val="1"/>
          <c:extLst>
            <c:ext xmlns:c15="http://schemas.microsoft.com/office/drawing/2012/chart" uri="{CE6537A1-D6FC-4f65-9D91-7224C49458BB}"/>
          </c:extLst>
        </c:dLbl>
      </c:pivotFmt>
      <c:pivotFmt>
        <c:idx val="6"/>
      </c:pivotFmt>
      <c:pivotFmt>
        <c:idx val="7"/>
      </c:pivotFmt>
      <c:pivotFmt>
        <c:idx val="8"/>
        <c:marker>
          <c:symbol val="none"/>
        </c:marker>
        <c:dLbl>
          <c:idx val="0"/>
          <c:spPr>
            <a:solidFill>
              <a:srgbClr val="FFFFFF">
                <a:alpha val="90000"/>
              </a:srgbClr>
            </a:solidFill>
            <a:ln w="12700" cap="flat" cmpd="sng" algn="ctr">
              <a:solidFill>
                <a:srgbClr val="F39019"/>
              </a:solidFill>
              <a:round/>
            </a:ln>
            <a:effectLst>
              <a:outerShdw blurRad="50800" dist="38100" dir="2700000" algn="tl" rotWithShape="0">
                <a:srgbClr val="F39019">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9"/>
        <c:marker>
          <c:symbol val="none"/>
        </c:marker>
        <c:dLbl>
          <c:idx val="0"/>
          <c:spPr>
            <a:solidFill>
              <a:srgbClr val="FFFFFF">
                <a:alpha val="90000"/>
              </a:srgbClr>
            </a:solidFill>
            <a:ln w="12700" cap="flat" cmpd="sng" algn="ctr">
              <a:solidFill>
                <a:srgbClr val="9BAFB5"/>
              </a:solidFill>
              <a:round/>
            </a:ln>
            <a:effectLst>
              <a:outerShdw blurRad="50800" dist="38100" dir="2700000" algn="tl" rotWithShape="0">
                <a:srgbClr val="9BAFB5">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2"/>
                  </a:solidFill>
                  <a:effectLst/>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10"/>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pivotFmt>
      <c:pivotFmt>
        <c:idx val="11"/>
        <c:spPr>
          <a:solidFill>
            <a:schemeClr val="accent2">
              <a:alpha val="90000"/>
            </a:schemeClr>
          </a:solidFill>
          <a:ln w="19050">
            <a:solidFill>
              <a:schemeClr val="accent2">
                <a:lumMod val="75000"/>
              </a:schemeClr>
            </a:solidFill>
          </a:ln>
          <a:effectLst>
            <a:innerShdw blurRad="114300">
              <a:schemeClr val="accent2">
                <a:lumMod val="75000"/>
              </a:schemeClr>
            </a:innerShdw>
          </a:effectLst>
          <a:scene3d>
            <a:camera prst="orthographicFront"/>
            <a:lightRig rig="threePt" dir="t"/>
          </a:scene3d>
          <a:sp3d contourW="19050" prstMaterial="flat">
            <a:contourClr>
              <a:schemeClr val="accent2">
                <a:lumMod val="75000"/>
              </a:schemeClr>
            </a:contourClr>
          </a:sp3d>
        </c:spPr>
      </c:pivotFmt>
      <c:pivotFmt>
        <c:idx val="12"/>
        <c:spPr>
          <a:solidFill>
            <a:schemeClr val="accent3">
              <a:alpha val="90000"/>
            </a:schemeClr>
          </a:solidFill>
          <a:ln w="19050">
            <a:solidFill>
              <a:schemeClr val="accent3">
                <a:lumMod val="75000"/>
              </a:schemeClr>
            </a:solidFill>
          </a:ln>
          <a:effectLst>
            <a:innerShdw blurRad="114300">
              <a:schemeClr val="accent3">
                <a:lumMod val="75000"/>
              </a:schemeClr>
            </a:innerShdw>
          </a:effectLst>
          <a:scene3d>
            <a:camera prst="orthographicFront"/>
            <a:lightRig rig="threePt" dir="t"/>
          </a:scene3d>
          <a:sp3d contourW="19050" prstMaterial="flat">
            <a:contourClr>
              <a:schemeClr val="accent3">
                <a:lumMod val="75000"/>
              </a:schemeClr>
            </a:contourClr>
          </a:sp3d>
        </c:spPr>
      </c:pivotFmt>
      <c:pivotFmt>
        <c:idx val="13"/>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pivotFmt>
      <c:pivotFmt>
        <c:idx val="14"/>
        <c:spPr>
          <a:solidFill>
            <a:schemeClr val="accent2">
              <a:alpha val="90000"/>
            </a:schemeClr>
          </a:solidFill>
          <a:ln w="19050">
            <a:solidFill>
              <a:schemeClr val="accent2">
                <a:lumMod val="75000"/>
              </a:schemeClr>
            </a:solidFill>
          </a:ln>
          <a:effectLst>
            <a:innerShdw blurRad="114300">
              <a:schemeClr val="accent2">
                <a:lumMod val="75000"/>
              </a:schemeClr>
            </a:innerShdw>
          </a:effectLst>
          <a:scene3d>
            <a:camera prst="orthographicFront"/>
            <a:lightRig rig="threePt" dir="t"/>
          </a:scene3d>
          <a:sp3d contourW="19050" prstMaterial="flat">
            <a:contourClr>
              <a:schemeClr val="accent2">
                <a:lumMod val="75000"/>
              </a:schemeClr>
            </a:contourClr>
          </a:sp3d>
        </c:spPr>
      </c:pivotFmt>
      <c:pivotFmt>
        <c:idx val="15"/>
        <c:spPr>
          <a:solidFill>
            <a:schemeClr val="accent3">
              <a:alpha val="90000"/>
            </a:schemeClr>
          </a:solidFill>
          <a:ln w="19050">
            <a:solidFill>
              <a:schemeClr val="accent3">
                <a:lumMod val="75000"/>
              </a:schemeClr>
            </a:solidFill>
          </a:ln>
          <a:effectLst>
            <a:innerShdw blurRad="114300">
              <a:schemeClr val="accent3">
                <a:lumMod val="75000"/>
              </a:schemeClr>
            </a:innerShdw>
          </a:effectLst>
          <a:scene3d>
            <a:camera prst="orthographicFront"/>
            <a:lightRig rig="threePt" dir="t"/>
          </a:scene3d>
          <a:sp3d contourW="19050" prstMaterial="flat">
            <a:contourClr>
              <a:schemeClr val="accent3">
                <a:lumMod val="75000"/>
              </a:schemeClr>
            </a:contourClr>
          </a:sp3d>
        </c:spPr>
      </c:pivotFmt>
      <c:pivotFmt>
        <c:idx val="16"/>
        <c:spPr>
          <a:solidFill>
            <a:schemeClr val="accent4">
              <a:alpha val="90000"/>
            </a:schemeClr>
          </a:solidFill>
          <a:ln w="19050">
            <a:solidFill>
              <a:schemeClr val="accent4">
                <a:lumMod val="75000"/>
              </a:schemeClr>
            </a:solidFill>
          </a:ln>
          <a:effectLst>
            <a:innerShdw blurRad="114300">
              <a:schemeClr val="accent4">
                <a:lumMod val="75000"/>
              </a:schemeClr>
            </a:innerShdw>
          </a:effectLst>
          <a:scene3d>
            <a:camera prst="orthographicFront"/>
            <a:lightRig rig="threePt" dir="t"/>
          </a:scene3d>
          <a:sp3d contourW="19050" prstMaterial="flat">
            <a:contourClr>
              <a:schemeClr val="accent4">
                <a:lumMod val="75000"/>
              </a:schemeClr>
            </a:contourClr>
          </a:sp3d>
        </c:spPr>
      </c:pivotFmt>
      <c:pivotFmt>
        <c:idx val="17"/>
        <c:spPr>
          <a:solidFill>
            <a:schemeClr val="accent4">
              <a:alpha val="90000"/>
            </a:schemeClr>
          </a:solidFill>
          <a:ln w="19050">
            <a:solidFill>
              <a:schemeClr val="accent4">
                <a:lumMod val="75000"/>
              </a:schemeClr>
            </a:solidFill>
          </a:ln>
          <a:effectLst>
            <a:innerShdw blurRad="114300">
              <a:schemeClr val="accent4">
                <a:lumMod val="75000"/>
              </a:schemeClr>
            </a:innerShdw>
          </a:effectLst>
          <a:scene3d>
            <a:camera prst="orthographicFront"/>
            <a:lightRig rig="threePt" dir="t"/>
          </a:scene3d>
          <a:sp3d contourW="19050" prstMaterial="flat">
            <a:contourClr>
              <a:schemeClr val="accent4">
                <a:lumMod val="75000"/>
              </a:schemeClr>
            </a:contourClr>
          </a:sp3d>
        </c:spPr>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'Payment Type %'!$B$4</c:f>
              <c:strCache>
                <c:ptCount val="1"/>
                <c:pt idx="0">
                  <c:v>Count of Payment</c:v>
                </c:pt>
              </c:strCache>
            </c:strRef>
          </c:tx>
          <c:dPt>
            <c:idx val="0"/>
            <c:bubble3D val="0"/>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extLst>
              <c:ext xmlns:c16="http://schemas.microsoft.com/office/drawing/2014/chart" uri="{C3380CC4-5D6E-409C-BE32-E72D297353CC}">
                <c16:uniqueId val="{00000001-A39A-45B8-8AB8-50FA9D97EC0C}"/>
              </c:ext>
            </c:extLst>
          </c:dPt>
          <c:dPt>
            <c:idx val="1"/>
            <c:bubble3D val="0"/>
            <c:spPr>
              <a:solidFill>
                <a:schemeClr val="accent2">
                  <a:alpha val="90000"/>
                </a:schemeClr>
              </a:solidFill>
              <a:ln w="19050">
                <a:solidFill>
                  <a:schemeClr val="accent2">
                    <a:lumMod val="75000"/>
                  </a:schemeClr>
                </a:solidFill>
              </a:ln>
              <a:effectLst>
                <a:innerShdw blurRad="114300">
                  <a:schemeClr val="accent2">
                    <a:lumMod val="75000"/>
                  </a:schemeClr>
                </a:innerShdw>
              </a:effectLst>
              <a:scene3d>
                <a:camera prst="orthographicFront"/>
                <a:lightRig rig="threePt" dir="t"/>
              </a:scene3d>
              <a:sp3d contourW="19050" prstMaterial="flat">
                <a:contourClr>
                  <a:schemeClr val="accent2">
                    <a:lumMod val="75000"/>
                  </a:schemeClr>
                </a:contourClr>
              </a:sp3d>
            </c:spPr>
            <c:extLst>
              <c:ext xmlns:c16="http://schemas.microsoft.com/office/drawing/2014/chart" uri="{C3380CC4-5D6E-409C-BE32-E72D297353CC}">
                <c16:uniqueId val="{00000003-A39A-45B8-8AB8-50FA9D97EC0C}"/>
              </c:ext>
            </c:extLst>
          </c:dPt>
          <c:dPt>
            <c:idx val="2"/>
            <c:bubble3D val="0"/>
            <c:spPr>
              <a:solidFill>
                <a:schemeClr val="accent3">
                  <a:alpha val="90000"/>
                </a:schemeClr>
              </a:solidFill>
              <a:ln w="19050">
                <a:solidFill>
                  <a:schemeClr val="accent3">
                    <a:lumMod val="75000"/>
                  </a:schemeClr>
                </a:solidFill>
              </a:ln>
              <a:effectLst>
                <a:innerShdw blurRad="114300">
                  <a:schemeClr val="accent3">
                    <a:lumMod val="75000"/>
                  </a:schemeClr>
                </a:innerShdw>
              </a:effectLst>
              <a:scene3d>
                <a:camera prst="orthographicFront"/>
                <a:lightRig rig="threePt" dir="t"/>
              </a:scene3d>
              <a:sp3d contourW="19050" prstMaterial="flat">
                <a:contourClr>
                  <a:schemeClr val="accent3">
                    <a:lumMod val="75000"/>
                  </a:schemeClr>
                </a:contourClr>
              </a:sp3d>
            </c:spPr>
            <c:extLst>
              <c:ext xmlns:c16="http://schemas.microsoft.com/office/drawing/2014/chart" uri="{C3380CC4-5D6E-409C-BE32-E72D297353CC}">
                <c16:uniqueId val="{00000005-A39A-45B8-8AB8-50FA9D97EC0C}"/>
              </c:ext>
            </c:extLst>
          </c:dPt>
          <c:dPt>
            <c:idx val="3"/>
            <c:bubble3D val="0"/>
            <c:spPr>
              <a:solidFill>
                <a:schemeClr val="accent4">
                  <a:alpha val="90000"/>
                </a:schemeClr>
              </a:solidFill>
              <a:ln w="19050">
                <a:solidFill>
                  <a:schemeClr val="accent4">
                    <a:lumMod val="75000"/>
                  </a:schemeClr>
                </a:solidFill>
              </a:ln>
              <a:effectLst>
                <a:innerShdw blurRad="114300">
                  <a:schemeClr val="accent4">
                    <a:lumMod val="75000"/>
                  </a:schemeClr>
                </a:innerShdw>
              </a:effectLst>
              <a:scene3d>
                <a:camera prst="orthographicFront"/>
                <a:lightRig rig="threePt" dir="t"/>
              </a:scene3d>
              <a:sp3d contourW="19050" prstMaterial="flat">
                <a:contourClr>
                  <a:schemeClr val="accent4">
                    <a:lumMod val="75000"/>
                  </a:schemeClr>
                </a:contourClr>
              </a:sp3d>
            </c:spPr>
            <c:extLst>
              <c:ext xmlns:c16="http://schemas.microsoft.com/office/drawing/2014/chart" uri="{C3380CC4-5D6E-409C-BE32-E72D297353CC}">
                <c16:uniqueId val="{0000000C-23FF-4B56-B911-8E0C649223D6}"/>
              </c:ext>
            </c:extLst>
          </c:dPt>
          <c:dLbls>
            <c:spPr>
              <a:solidFill>
                <a:srgbClr val="FFFFFF">
                  <a:alpha val="90000"/>
                </a:srgbClr>
              </a:solidFill>
              <a:ln w="12700" cap="flat" cmpd="sng" algn="ctr">
                <a:solidFill>
                  <a:srgbClr val="F39019"/>
                </a:solidFill>
                <a:round/>
              </a:ln>
              <a:effectLst>
                <a:outerShdw blurRad="50800" dist="38100" dir="2700000" algn="tl" rotWithShape="0">
                  <a:srgbClr val="F39019">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dLblPos val="in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c15:spPr>
              </c:ext>
            </c:extLst>
          </c:dLbls>
          <c:cat>
            <c:strRef>
              <c:f>'Payment Type %'!$A$5:$A$8</c:f>
              <c:strCache>
                <c:ptCount val="4"/>
                <c:pt idx="0">
                  <c:v>Cash</c:v>
                </c:pt>
                <c:pt idx="1">
                  <c:v>Credit card</c:v>
                </c:pt>
                <c:pt idx="2">
                  <c:v>Ewallet</c:v>
                </c:pt>
                <c:pt idx="3">
                  <c:v>Loan</c:v>
                </c:pt>
              </c:strCache>
            </c:strRef>
          </c:cat>
          <c:val>
            <c:numRef>
              <c:f>'Payment Type %'!$B$5:$B$8</c:f>
              <c:numCache>
                <c:formatCode>General</c:formatCode>
                <c:ptCount val="4"/>
                <c:pt idx="0">
                  <c:v>344</c:v>
                </c:pt>
                <c:pt idx="1">
                  <c:v>311</c:v>
                </c:pt>
                <c:pt idx="2">
                  <c:v>117</c:v>
                </c:pt>
                <c:pt idx="3">
                  <c:v>228</c:v>
                </c:pt>
              </c:numCache>
            </c:numRef>
          </c:val>
          <c:extLst>
            <c:ext xmlns:c16="http://schemas.microsoft.com/office/drawing/2014/chart" uri="{C3380CC4-5D6E-409C-BE32-E72D297353CC}">
              <c16:uniqueId val="{0000000B-69B8-46A2-BD06-6F6E99CD7811}"/>
            </c:ext>
          </c:extLst>
        </c:ser>
        <c:ser>
          <c:idx val="1"/>
          <c:order val="1"/>
          <c:tx>
            <c:strRef>
              <c:f>'Payment Type %'!$C$4</c:f>
              <c:strCache>
                <c:ptCount val="1"/>
                <c:pt idx="0">
                  <c:v>Payment %</c:v>
                </c:pt>
              </c:strCache>
            </c:strRef>
          </c:tx>
          <c:dPt>
            <c:idx val="0"/>
            <c:bubble3D val="0"/>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extLst>
              <c:ext xmlns:c16="http://schemas.microsoft.com/office/drawing/2014/chart" uri="{C3380CC4-5D6E-409C-BE32-E72D297353CC}">
                <c16:uniqueId val="{00000007-A39A-45B8-8AB8-50FA9D97EC0C}"/>
              </c:ext>
            </c:extLst>
          </c:dPt>
          <c:dPt>
            <c:idx val="1"/>
            <c:bubble3D val="0"/>
            <c:spPr>
              <a:solidFill>
                <a:schemeClr val="accent2">
                  <a:alpha val="90000"/>
                </a:schemeClr>
              </a:solidFill>
              <a:ln w="19050">
                <a:solidFill>
                  <a:schemeClr val="accent2">
                    <a:lumMod val="75000"/>
                  </a:schemeClr>
                </a:solidFill>
              </a:ln>
              <a:effectLst>
                <a:innerShdw blurRad="114300">
                  <a:schemeClr val="accent2">
                    <a:lumMod val="75000"/>
                  </a:schemeClr>
                </a:innerShdw>
              </a:effectLst>
              <a:scene3d>
                <a:camera prst="orthographicFront"/>
                <a:lightRig rig="threePt" dir="t"/>
              </a:scene3d>
              <a:sp3d contourW="19050" prstMaterial="flat">
                <a:contourClr>
                  <a:schemeClr val="accent2">
                    <a:lumMod val="75000"/>
                  </a:schemeClr>
                </a:contourClr>
              </a:sp3d>
            </c:spPr>
            <c:extLst>
              <c:ext xmlns:c16="http://schemas.microsoft.com/office/drawing/2014/chart" uri="{C3380CC4-5D6E-409C-BE32-E72D297353CC}">
                <c16:uniqueId val="{00000009-A39A-45B8-8AB8-50FA9D97EC0C}"/>
              </c:ext>
            </c:extLst>
          </c:dPt>
          <c:dPt>
            <c:idx val="2"/>
            <c:bubble3D val="0"/>
            <c:spPr>
              <a:solidFill>
                <a:schemeClr val="accent3">
                  <a:alpha val="90000"/>
                </a:schemeClr>
              </a:solidFill>
              <a:ln w="19050">
                <a:solidFill>
                  <a:schemeClr val="accent3">
                    <a:lumMod val="75000"/>
                  </a:schemeClr>
                </a:solidFill>
              </a:ln>
              <a:effectLst>
                <a:innerShdw blurRad="114300">
                  <a:schemeClr val="accent3">
                    <a:lumMod val="75000"/>
                  </a:schemeClr>
                </a:innerShdw>
              </a:effectLst>
              <a:scene3d>
                <a:camera prst="orthographicFront"/>
                <a:lightRig rig="threePt" dir="t"/>
              </a:scene3d>
              <a:sp3d contourW="19050" prstMaterial="flat">
                <a:contourClr>
                  <a:schemeClr val="accent3">
                    <a:lumMod val="75000"/>
                  </a:schemeClr>
                </a:contourClr>
              </a:sp3d>
            </c:spPr>
            <c:extLst>
              <c:ext xmlns:c16="http://schemas.microsoft.com/office/drawing/2014/chart" uri="{C3380CC4-5D6E-409C-BE32-E72D297353CC}">
                <c16:uniqueId val="{0000000B-A39A-45B8-8AB8-50FA9D97EC0C}"/>
              </c:ext>
            </c:extLst>
          </c:dPt>
          <c:dPt>
            <c:idx val="3"/>
            <c:bubble3D val="0"/>
            <c:spPr>
              <a:solidFill>
                <a:schemeClr val="accent4">
                  <a:alpha val="90000"/>
                </a:schemeClr>
              </a:solidFill>
              <a:ln w="19050">
                <a:solidFill>
                  <a:schemeClr val="accent4">
                    <a:lumMod val="75000"/>
                  </a:schemeClr>
                </a:solidFill>
              </a:ln>
              <a:effectLst>
                <a:innerShdw blurRad="114300">
                  <a:schemeClr val="accent4">
                    <a:lumMod val="75000"/>
                  </a:schemeClr>
                </a:innerShdw>
              </a:effectLst>
              <a:scene3d>
                <a:camera prst="orthographicFront"/>
                <a:lightRig rig="threePt" dir="t"/>
              </a:scene3d>
              <a:sp3d contourW="19050" prstMaterial="flat">
                <a:contourClr>
                  <a:schemeClr val="accent4">
                    <a:lumMod val="75000"/>
                  </a:schemeClr>
                </a:contourClr>
              </a:sp3d>
            </c:spPr>
            <c:extLst>
              <c:ext xmlns:c16="http://schemas.microsoft.com/office/drawing/2014/chart" uri="{C3380CC4-5D6E-409C-BE32-E72D297353CC}">
                <c16:uniqueId val="{0000000D-23FF-4B56-B911-8E0C649223D6}"/>
              </c:ext>
            </c:extLst>
          </c:dPt>
          <c:dLbls>
            <c:spPr>
              <a:solidFill>
                <a:srgbClr val="FFFFFF">
                  <a:alpha val="90000"/>
                </a:srgbClr>
              </a:solidFill>
              <a:ln w="12700" cap="flat" cmpd="sng" algn="ctr">
                <a:solidFill>
                  <a:srgbClr val="9BAFB5"/>
                </a:solidFill>
                <a:round/>
              </a:ln>
              <a:effectLst>
                <a:outerShdw blurRad="50800" dist="38100" dir="2700000" algn="tl" rotWithShape="0">
                  <a:srgbClr val="9BAFB5">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2"/>
                    </a:solidFill>
                    <a:effectLst/>
                    <a:latin typeface="+mn-lt"/>
                    <a:ea typeface="+mn-ea"/>
                    <a:cs typeface="+mn-cs"/>
                  </a:defRPr>
                </a:pPr>
                <a:endParaRPr lang="en-US"/>
              </a:p>
            </c:txPr>
            <c:dLblPos val="in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c15:spPr>
              </c:ext>
            </c:extLst>
          </c:dLbls>
          <c:cat>
            <c:strRef>
              <c:f>'Payment Type %'!$A$5:$A$8</c:f>
              <c:strCache>
                <c:ptCount val="4"/>
                <c:pt idx="0">
                  <c:v>Cash</c:v>
                </c:pt>
                <c:pt idx="1">
                  <c:v>Credit card</c:v>
                </c:pt>
                <c:pt idx="2">
                  <c:v>Ewallet</c:v>
                </c:pt>
                <c:pt idx="3">
                  <c:v>Loan</c:v>
                </c:pt>
              </c:strCache>
            </c:strRef>
          </c:cat>
          <c:val>
            <c:numRef>
              <c:f>'Payment Type %'!$C$5:$C$8</c:f>
              <c:numCache>
                <c:formatCode>0.00%</c:formatCode>
                <c:ptCount val="4"/>
                <c:pt idx="0">
                  <c:v>0.34399999999999997</c:v>
                </c:pt>
                <c:pt idx="1">
                  <c:v>0.311</c:v>
                </c:pt>
                <c:pt idx="2">
                  <c:v>0.11700000000000001</c:v>
                </c:pt>
                <c:pt idx="3">
                  <c:v>0.22800000000000001</c:v>
                </c:pt>
              </c:numCache>
            </c:numRef>
          </c:val>
          <c:extLst>
            <c:ext xmlns:c16="http://schemas.microsoft.com/office/drawing/2014/chart" uri="{C3380CC4-5D6E-409C-BE32-E72D297353CC}">
              <c16:uniqueId val="{0000000C-69B8-46A2-BD06-6F6E99CD7811}"/>
            </c:ext>
          </c:extLst>
        </c:ser>
        <c:dLbls>
          <c:dLblPos val="inEnd"/>
          <c:showLegendKey val="0"/>
          <c:showVal val="0"/>
          <c:showCatName val="0"/>
          <c:showSerName val="0"/>
          <c:showPercent val="1"/>
          <c:showBubbleSize val="0"/>
          <c:showLeaderLines val="0"/>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[ROYAL_BIKES_Sales.xlsx]Gender %!Gender %</c:name>
    <c:fmtId val="3"/>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spPr>
            <a:solidFill>
              <a:srgbClr val="FFFFFF">
                <a:alpha val="75000"/>
              </a:srgbClr>
            </a:solidFill>
            <a:ln w="9525">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spPr>
            <a:solidFill>
              <a:srgbClr val="FFFFFF">
                <a:alpha val="75000"/>
              </a:srgbClr>
            </a:solidFill>
            <a:ln w="9525">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3"/>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4"/>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5"/>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s>
    <c:view3D>
      <c:rotX val="50"/>
      <c:rotY val="0"/>
      <c:depthPercent val="100"/>
      <c:rAngAx val="0"/>
      <c:perspective val="6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'Gender %'!$B$4</c:f>
              <c:strCache>
                <c:ptCount val="1"/>
                <c:pt idx="0">
                  <c:v>Count of Gender</c:v>
                </c:pt>
              </c:strCache>
            </c:strRef>
          </c:tx>
          <c:dPt>
            <c:idx val="0"/>
            <c:bubble3D val="0"/>
            <c:explosion val="29"/>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1-6D65-4AB8-9666-24DE2856620A}"/>
              </c:ext>
            </c:extLst>
          </c:dPt>
          <c:dPt>
            <c:idx val="1"/>
            <c:bubble3D val="0"/>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3-6D65-4AB8-9666-24DE2856620A}"/>
              </c:ext>
            </c:extLst>
          </c:dPt>
          <c:dLbls>
            <c:spPr>
              <a:solidFill>
                <a:srgbClr val="FFFFFF">
                  <a:alpha val="75000"/>
                </a:srgbClr>
              </a:solidFill>
              <a:ln w="9525">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in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'Gender %'!$A$5:$A$6</c:f>
              <c:strCache>
                <c:ptCount val="2"/>
                <c:pt idx="0">
                  <c:v>Female</c:v>
                </c:pt>
                <c:pt idx="1">
                  <c:v>Male</c:v>
                </c:pt>
              </c:strCache>
            </c:strRef>
          </c:cat>
          <c:val>
            <c:numRef>
              <c:f>'Gender %'!$B$5:$B$6</c:f>
              <c:numCache>
                <c:formatCode>General</c:formatCode>
                <c:ptCount val="2"/>
                <c:pt idx="0">
                  <c:v>501</c:v>
                </c:pt>
                <c:pt idx="1">
                  <c:v>499</c:v>
                </c:pt>
              </c:numCache>
            </c:numRef>
          </c:val>
          <c:extLst>
            <c:ext xmlns:c16="http://schemas.microsoft.com/office/drawing/2014/chart" uri="{C3380CC4-5D6E-409C-BE32-E72D297353CC}">
              <c16:uniqueId val="{00000000-EA0F-4C1D-B0E9-47BE2B9FD058}"/>
            </c:ext>
          </c:extLst>
        </c:ser>
        <c:ser>
          <c:idx val="1"/>
          <c:order val="1"/>
          <c:tx>
            <c:strRef>
              <c:f>'Gender %'!$C$4</c:f>
              <c:strCache>
                <c:ptCount val="1"/>
                <c:pt idx="0">
                  <c:v>% by Gender</c:v>
                </c:pt>
              </c:strCache>
            </c:strRef>
          </c:tx>
          <c:dPt>
            <c:idx val="0"/>
            <c:bubble3D val="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5-6D65-4AB8-9666-24DE2856620A}"/>
              </c:ext>
            </c:extLst>
          </c:dPt>
          <c:dPt>
            <c:idx val="1"/>
            <c:bubble3D val="0"/>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7-6D65-4AB8-9666-24DE2856620A}"/>
              </c:ext>
            </c:extLst>
          </c:dPt>
          <c:dLbls>
            <c:spPr>
              <a:solidFill>
                <a:srgbClr val="FFFFFF">
                  <a:alpha val="75000"/>
                </a:srgbClr>
              </a:solidFill>
              <a:ln w="9525">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in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'Gender %'!$A$5:$A$6</c:f>
              <c:strCache>
                <c:ptCount val="2"/>
                <c:pt idx="0">
                  <c:v>Female</c:v>
                </c:pt>
                <c:pt idx="1">
                  <c:v>Male</c:v>
                </c:pt>
              </c:strCache>
            </c:strRef>
          </c:cat>
          <c:val>
            <c:numRef>
              <c:f>'Gender %'!$C$5:$C$6</c:f>
              <c:numCache>
                <c:formatCode>0.00%</c:formatCode>
                <c:ptCount val="2"/>
                <c:pt idx="0">
                  <c:v>0.501</c:v>
                </c:pt>
                <c:pt idx="1">
                  <c:v>0.499</c:v>
                </c:pt>
              </c:numCache>
            </c:numRef>
          </c:val>
          <c:extLst>
            <c:ext xmlns:c16="http://schemas.microsoft.com/office/drawing/2014/chart" uri="{C3380CC4-5D6E-409C-BE32-E72D297353CC}">
              <c16:uniqueId val="{00000001-EA0F-4C1D-B0E9-47BE2B9FD058}"/>
            </c:ext>
          </c:extLst>
        </c:ser>
        <c:dLbls>
          <c:dLblPos val="inEnd"/>
          <c:showLegendKey val="0"/>
          <c:showVal val="0"/>
          <c:showCatName val="0"/>
          <c:showSerName val="0"/>
          <c:showPercent val="1"/>
          <c:showBubbleSize val="0"/>
          <c:showLeaderLines val="0"/>
        </c:dLbls>
      </c:pie3DChart>
      <c:spPr>
        <a:noFill/>
        <a:ln>
          <a:noFill/>
        </a:ln>
        <a:effectLst/>
      </c:spPr>
    </c:plotArea>
    <c:legend>
      <c:legendPos val="r"/>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63">
  <cs:axisTitle>
    <cs:lnRef idx="0"/>
    <cs:fillRef idx="0"/>
    <cs:effectRef idx="0"/>
    <cs:fontRef idx="minor">
      <a:schemeClr val="tx1">
        <a:lumMod val="50000"/>
        <a:lumOff val="50000"/>
      </a:schemeClr>
    </cs:fontRef>
    <cs:defRPr sz="900" kern="1200"/>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styleClr val="auto"/>
    </cs:lnRef>
    <cs:fillRef idx="0"/>
    <cs:effectRef idx="0">
      <cs:styleClr val="auto"/>
    </cs:effectRef>
    <cs:fontRef idx="minor">
      <cs:styleClr val="auto"/>
    </cs:fontRef>
    <cs:spPr>
      <a:solidFill>
        <a:schemeClr val="lt1">
          <a:alpha val="90000"/>
        </a:schemeClr>
      </a:solidFill>
      <a:ln w="12700" cap="flat" cmpd="sng" algn="ctr">
        <a:solidFill>
          <a:schemeClr val="phClr"/>
        </a:solidFill>
        <a:round/>
      </a:ln>
      <a:effectLst>
        <a:outerShdw blurRad="50800" dist="38100" dir="2700000" algn="tl" rotWithShape="0">
          <a:schemeClr val="phClr">
            <a:lumMod val="75000"/>
            <a:alpha val="40000"/>
          </a:schemeClr>
        </a:outerShdw>
      </a:effectLst>
    </cs:spPr>
    <cs:defRPr sz="1000" b="0" i="0" u="none" strike="noStrike" kern="1200" baseline="0">
      <a:effectLst/>
    </cs:defRPr>
    <cs:bodyPr rot="0" spcFirstLastPara="1" vertOverflow="clip" horzOverflow="clip" vert="horz" wrap="square" lIns="38100" tIns="19050" rIns="38100" bIns="19050" anchor="ctr" anchorCtr="1">
      <a:spAutoFit/>
    </cs:bodyPr>
  </cs:dataLabel>
  <cs:dataLabelCallout>
    <cs:lnRef idx="0">
      <cs:styleClr val="auto"/>
    </cs:lnRef>
    <cs:fillRef idx="0"/>
    <cs:effectRef idx="0">
      <cs:styleClr val="auto"/>
    </cs:effectRef>
    <cs:fontRef idx="minor">
      <cs:styleClr val="auto"/>
    </cs:fontRef>
    <cs:spPr>
      <a:solidFill>
        <a:schemeClr val="lt1">
          <a:alpha val="90000"/>
        </a:schemeClr>
      </a:solidFill>
      <a:ln w="12700" cap="flat" cmpd="sng" algn="ctr">
        <a:solidFill>
          <a:schemeClr val="phClr"/>
        </a:solidFill>
        <a:round/>
      </a:ln>
      <a:effectLst>
        <a:outerShdw blurRad="50800" dist="38100" dir="2700000" algn="tl" rotWithShape="0">
          <a:schemeClr val="phClr">
            <a:lumMod val="75000"/>
            <a:alpha val="40000"/>
          </a:schemeClr>
        </a:outerShdw>
      </a:effectLst>
    </cs:spPr>
    <cs:defRPr sz="1000" b="0" i="0" u="none" strike="noStrike" kern="1200" baseline="0">
      <a:effectLst/>
    </cs:defRPr>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alpha val="70000"/>
        </a:schemeClr>
      </a:solidFill>
    </cs:spPr>
  </cs:dataPoint>
  <cs:dataPoint3D>
    <cs:lnRef idx="0">
      <cs:styleClr val="auto"/>
    </cs:lnRef>
    <cs:fillRef idx="0">
      <cs:styleClr val="auto"/>
    </cs:fillRef>
    <cs:effectRef idx="0">
      <cs:styleClr val="auto"/>
    </cs:effectRef>
    <cs:fontRef idx="minor">
      <a:schemeClr val="tx1"/>
    </cs:fontRef>
    <cs:spPr>
      <a:solidFill>
        <a:schemeClr val="phClr">
          <a:alpha val="90000"/>
        </a:schemeClr>
      </a:solidFill>
      <a:ln w="19050">
        <a:solidFill>
          <a:schemeClr val="phClr">
            <a:lumMod val="75000"/>
          </a:schemeClr>
        </a:solidFill>
      </a:ln>
      <a:effectLst>
        <a:innerShdw blurRad="114300">
          <a:schemeClr val="phClr">
            <a:lumMod val="75000"/>
          </a:schemeClr>
        </a:innerShdw>
      </a:effectLst>
      <a:scene3d>
        <a:camera prst="orthographicFront"/>
        <a:lightRig rig="threePt" dir="t"/>
      </a:scene3d>
      <a:sp3d contourW="19050" prstMaterial="flat">
        <a:contourClr>
          <a:schemeClr val="accent4">
            <a:lumMod val="75000"/>
          </a:schemeClr>
        </a:contourClr>
      </a:sp3d>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63">
  <cs:axisTitle>
    <cs:lnRef idx="0"/>
    <cs:fillRef idx="0"/>
    <cs:effectRef idx="0"/>
    <cs:fontRef idx="minor">
      <a:schemeClr val="tx1">
        <a:lumMod val="50000"/>
        <a:lumOff val="50000"/>
      </a:schemeClr>
    </cs:fontRef>
    <cs:defRPr sz="900" kern="1200"/>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styleClr val="auto"/>
    </cs:lnRef>
    <cs:fillRef idx="0"/>
    <cs:effectRef idx="0">
      <cs:styleClr val="auto"/>
    </cs:effectRef>
    <cs:fontRef idx="minor">
      <cs:styleClr val="auto"/>
    </cs:fontRef>
    <cs:spPr>
      <a:solidFill>
        <a:schemeClr val="lt1">
          <a:alpha val="90000"/>
        </a:schemeClr>
      </a:solidFill>
      <a:ln w="12700" cap="flat" cmpd="sng" algn="ctr">
        <a:solidFill>
          <a:schemeClr val="phClr"/>
        </a:solidFill>
        <a:round/>
      </a:ln>
      <a:effectLst>
        <a:outerShdw blurRad="50800" dist="38100" dir="2700000" algn="tl" rotWithShape="0">
          <a:schemeClr val="phClr">
            <a:lumMod val="75000"/>
            <a:alpha val="40000"/>
          </a:schemeClr>
        </a:outerShdw>
      </a:effectLst>
    </cs:spPr>
    <cs:defRPr sz="1000" b="0" i="0" u="none" strike="noStrike" kern="1200" baseline="0">
      <a:effectLst/>
    </cs:defRPr>
    <cs:bodyPr rot="0" spcFirstLastPara="1" vertOverflow="clip" horzOverflow="clip" vert="horz" wrap="square" lIns="38100" tIns="19050" rIns="38100" bIns="19050" anchor="ctr" anchorCtr="1">
      <a:spAutoFit/>
    </cs:bodyPr>
  </cs:dataLabel>
  <cs:dataLabelCallout>
    <cs:lnRef idx="0">
      <cs:styleClr val="auto"/>
    </cs:lnRef>
    <cs:fillRef idx="0"/>
    <cs:effectRef idx="0">
      <cs:styleClr val="auto"/>
    </cs:effectRef>
    <cs:fontRef idx="minor">
      <cs:styleClr val="auto"/>
    </cs:fontRef>
    <cs:spPr>
      <a:solidFill>
        <a:schemeClr val="lt1">
          <a:alpha val="90000"/>
        </a:schemeClr>
      </a:solidFill>
      <a:ln w="12700" cap="flat" cmpd="sng" algn="ctr">
        <a:solidFill>
          <a:schemeClr val="phClr"/>
        </a:solidFill>
        <a:round/>
      </a:ln>
      <a:effectLst>
        <a:outerShdw blurRad="50800" dist="38100" dir="2700000" algn="tl" rotWithShape="0">
          <a:schemeClr val="phClr">
            <a:lumMod val="75000"/>
            <a:alpha val="40000"/>
          </a:schemeClr>
        </a:outerShdw>
      </a:effectLst>
    </cs:spPr>
    <cs:defRPr sz="1000" b="0" i="0" u="none" strike="noStrike" kern="1200" baseline="0">
      <a:effectLst/>
    </cs:defRPr>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alpha val="70000"/>
        </a:schemeClr>
      </a:solidFill>
    </cs:spPr>
  </cs:dataPoint>
  <cs:dataPoint3D>
    <cs:lnRef idx="0">
      <cs:styleClr val="auto"/>
    </cs:lnRef>
    <cs:fillRef idx="0">
      <cs:styleClr val="auto"/>
    </cs:fillRef>
    <cs:effectRef idx="0">
      <cs:styleClr val="auto"/>
    </cs:effectRef>
    <cs:fontRef idx="minor">
      <a:schemeClr val="tx1"/>
    </cs:fontRef>
    <cs:spPr>
      <a:solidFill>
        <a:schemeClr val="phClr">
          <a:alpha val="90000"/>
        </a:schemeClr>
      </a:solidFill>
      <a:ln w="19050">
        <a:solidFill>
          <a:schemeClr val="phClr">
            <a:lumMod val="75000"/>
          </a:schemeClr>
        </a:solidFill>
      </a:ln>
      <a:effectLst>
        <a:innerShdw blurRad="114300">
          <a:schemeClr val="phClr">
            <a:lumMod val="75000"/>
          </a:schemeClr>
        </a:innerShdw>
      </a:effectLst>
      <a:scene3d>
        <a:camera prst="orthographicFront"/>
        <a:lightRig rig="threePt" dir="t"/>
      </a:scene3d>
      <a:sp3d contourW="19050" prstMaterial="flat">
        <a:contourClr>
          <a:schemeClr val="accent4">
            <a:lumMod val="75000"/>
          </a:schemeClr>
        </a:contourClr>
      </a:sp3d>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_rels/drawing6.xml.rels><?xml version="1.0" encoding="UTF-8" standalone="yes"?>
<Relationships xmlns="http://schemas.openxmlformats.org/package/2006/relationships"><Relationship Id="rId1" Type="http://schemas.openxmlformats.org/officeDocument/2006/relationships/chart" Target="../charts/chart9.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8.xml.rels><?xml version="1.0" encoding="UTF-8" standalone="yes"?>
<Relationships xmlns="http://schemas.openxmlformats.org/package/2006/relationships"><Relationship Id="rId2" Type="http://schemas.openxmlformats.org/officeDocument/2006/relationships/chart" Target="../charts/chart12.xml"/><Relationship Id="rId1" Type="http://schemas.openxmlformats.org/officeDocument/2006/relationships/chart" Target="../charts/chart11.xml"/></Relationships>
</file>

<file path=xl/drawings/_rels/drawing9.xml.rels><?xml version="1.0" encoding="UTF-8" standalone="yes"?>
<Relationships xmlns="http://schemas.openxmlformats.org/package/2006/relationships"><Relationship Id="rId2" Type="http://schemas.openxmlformats.org/officeDocument/2006/relationships/chart" Target="../charts/chart14.xml"/><Relationship Id="rId1" Type="http://schemas.openxmlformats.org/officeDocument/2006/relationships/chart" Target="../charts/chart13.xml"/></Relationships>
</file>

<file path=xl/drawings/drawing1.xml><?xml version="1.0" encoding="utf-8"?>
<xdr:wsDr xmlns:xdr="http://schemas.openxmlformats.org/drawingml/2006/spreadsheetDrawing" xmlns:a="http://schemas.openxmlformats.org/drawingml/2006/main">
  <xdr:twoCellAnchor>
    <xdr:from>
      <xdr:col>4</xdr:col>
      <xdr:colOff>594360</xdr:colOff>
      <xdr:row>15</xdr:row>
      <xdr:rowOff>213360</xdr:rowOff>
    </xdr:from>
    <xdr:to>
      <xdr:col>7</xdr:col>
      <xdr:colOff>556260</xdr:colOff>
      <xdr:row>17</xdr:row>
      <xdr:rowOff>114300</xdr:rowOff>
    </xdr:to>
    <xdr:sp macro="" textlink="">
      <xdr:nvSpPr>
        <xdr:cNvPr id="10" name="Rectangle 9">
          <a:extLst>
            <a:ext uri="{FF2B5EF4-FFF2-40B4-BE49-F238E27FC236}">
              <a16:creationId xmlns:a16="http://schemas.microsoft.com/office/drawing/2014/main" id="{79FAB274-DD33-461F-8F1B-0FF5532CB7FF}"/>
            </a:ext>
          </a:extLst>
        </xdr:cNvPr>
        <xdr:cNvSpPr/>
      </xdr:nvSpPr>
      <xdr:spPr>
        <a:xfrm>
          <a:off x="3032760" y="3848100"/>
          <a:ext cx="1790700" cy="358140"/>
        </a:xfrm>
        <a:prstGeom prst="rect">
          <a:avLst/>
        </a:prstGeom>
        <a:solidFill>
          <a:schemeClr val="bg2">
            <a:lumMod val="1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400" b="1"/>
            <a:t>Payment</a:t>
          </a:r>
          <a:r>
            <a:rPr lang="en-GB" sz="1400" b="1" baseline="0"/>
            <a:t> Type</a:t>
          </a:r>
          <a:endParaRPr lang="en-GB" sz="1400" b="1"/>
        </a:p>
      </xdr:txBody>
    </xdr:sp>
    <xdr:clientData/>
  </xdr:twoCellAnchor>
  <xdr:twoCellAnchor>
    <xdr:from>
      <xdr:col>8</xdr:col>
      <xdr:colOff>0</xdr:colOff>
      <xdr:row>15</xdr:row>
      <xdr:rowOff>205740</xdr:rowOff>
    </xdr:from>
    <xdr:to>
      <xdr:col>10</xdr:col>
      <xdr:colOff>594360</xdr:colOff>
      <xdr:row>17</xdr:row>
      <xdr:rowOff>106680</xdr:rowOff>
    </xdr:to>
    <xdr:sp macro="" textlink="">
      <xdr:nvSpPr>
        <xdr:cNvPr id="13" name="Rectangle 12">
          <a:extLst>
            <a:ext uri="{FF2B5EF4-FFF2-40B4-BE49-F238E27FC236}">
              <a16:creationId xmlns:a16="http://schemas.microsoft.com/office/drawing/2014/main" id="{FBA8E7CE-2028-487D-89EB-68CD12B47C36}"/>
            </a:ext>
          </a:extLst>
        </xdr:cNvPr>
        <xdr:cNvSpPr/>
      </xdr:nvSpPr>
      <xdr:spPr>
        <a:xfrm>
          <a:off x="4876800" y="3840480"/>
          <a:ext cx="1813560" cy="358140"/>
        </a:xfrm>
        <a:prstGeom prst="rect">
          <a:avLst/>
        </a:prstGeom>
        <a:solidFill>
          <a:schemeClr val="bg2">
            <a:lumMod val="1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400" b="1"/>
            <a:t>Custommer Type</a:t>
          </a:r>
        </a:p>
      </xdr:txBody>
    </xdr:sp>
    <xdr:clientData/>
  </xdr:twoCellAnchor>
  <xdr:twoCellAnchor>
    <xdr:from>
      <xdr:col>1</xdr:col>
      <xdr:colOff>594360</xdr:colOff>
      <xdr:row>15</xdr:row>
      <xdr:rowOff>213360</xdr:rowOff>
    </xdr:from>
    <xdr:to>
      <xdr:col>4</xdr:col>
      <xdr:colOff>556260</xdr:colOff>
      <xdr:row>17</xdr:row>
      <xdr:rowOff>114300</xdr:rowOff>
    </xdr:to>
    <xdr:sp macro="" textlink="">
      <xdr:nvSpPr>
        <xdr:cNvPr id="17" name="Rectangle 16">
          <a:extLst>
            <a:ext uri="{FF2B5EF4-FFF2-40B4-BE49-F238E27FC236}">
              <a16:creationId xmlns:a16="http://schemas.microsoft.com/office/drawing/2014/main" id="{EC9640C6-DD13-437C-B0E8-4E10045056A7}"/>
            </a:ext>
          </a:extLst>
        </xdr:cNvPr>
        <xdr:cNvSpPr/>
      </xdr:nvSpPr>
      <xdr:spPr>
        <a:xfrm>
          <a:off x="1203960" y="3848100"/>
          <a:ext cx="1790700" cy="358140"/>
        </a:xfrm>
        <a:prstGeom prst="rect">
          <a:avLst/>
        </a:prstGeom>
        <a:solidFill>
          <a:schemeClr val="bg2">
            <a:lumMod val="1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400" b="1"/>
            <a:t>Gender</a:t>
          </a:r>
        </a:p>
      </xdr:txBody>
    </xdr:sp>
    <xdr:clientData/>
  </xdr:twoCellAnchor>
  <xdr:twoCellAnchor editAs="oneCell">
    <xdr:from>
      <xdr:col>0</xdr:col>
      <xdr:colOff>15240</xdr:colOff>
      <xdr:row>8</xdr:row>
      <xdr:rowOff>1</xdr:rowOff>
    </xdr:from>
    <xdr:to>
      <xdr:col>2</xdr:col>
      <xdr:colOff>15240</xdr:colOff>
      <xdr:row>13</xdr:row>
      <xdr:rowOff>60960</xdr:rowOff>
    </xdr:to>
    <mc:AlternateContent xmlns:mc="http://schemas.openxmlformats.org/markup-compatibility/2006" xmlns:a14="http://schemas.microsoft.com/office/drawing/2010/main">
      <mc:Choice Requires="a14">
        <xdr:graphicFrame macro="">
          <xdr:nvGraphicFramePr>
            <xdr:cNvPr id="20" name="Branch">
              <a:extLst>
                <a:ext uri="{FF2B5EF4-FFF2-40B4-BE49-F238E27FC236}">
                  <a16:creationId xmlns:a16="http://schemas.microsoft.com/office/drawing/2014/main" id="{C6F4C4D3-9AF3-4B86-848D-7BA27A05AA62}"/>
                </a:ext>
              </a:extLst>
            </xdr:cNvPr>
            <xdr:cNvGraphicFramePr/>
          </xdr:nvGraphicFramePr>
          <xdr:xfrm>
            <a:off x="0" y="0"/>
            <a:ext cx="0" cy="0"/>
          </xdr:xfrm>
          <a:graphic>
            <a:graphicData uri="http://schemas.microsoft.com/office/drawing/2010/slicer">
              <sle:slicer xmlns:sle="http://schemas.microsoft.com/office/drawing/2010/slicer" name="Branch"/>
            </a:graphicData>
          </a:graphic>
        </xdr:graphicFrame>
      </mc:Choice>
      <mc:Fallback xmlns="">
        <xdr:sp macro="" textlink="">
          <xdr:nvSpPr>
            <xdr:cNvPr id="0" name=""/>
            <xdr:cNvSpPr>
              <a:spLocks noTextEdit="1"/>
            </xdr:cNvSpPr>
          </xdr:nvSpPr>
          <xdr:spPr>
            <a:xfrm>
              <a:off x="15240" y="2034541"/>
              <a:ext cx="1219200" cy="120395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14</xdr:row>
      <xdr:rowOff>220981</xdr:rowOff>
    </xdr:from>
    <xdr:to>
      <xdr:col>2</xdr:col>
      <xdr:colOff>7620</xdr:colOff>
      <xdr:row>24</xdr:row>
      <xdr:rowOff>213360</xdr:rowOff>
    </xdr:to>
    <mc:AlternateContent xmlns:mc="http://schemas.openxmlformats.org/markup-compatibility/2006" xmlns:a14="http://schemas.microsoft.com/office/drawing/2010/main">
      <mc:Choice Requires="a14">
        <xdr:graphicFrame macro="">
          <xdr:nvGraphicFramePr>
            <xdr:cNvPr id="21" name="Product line">
              <a:extLst>
                <a:ext uri="{FF2B5EF4-FFF2-40B4-BE49-F238E27FC236}">
                  <a16:creationId xmlns:a16="http://schemas.microsoft.com/office/drawing/2014/main" id="{3BEE8DD8-5D4D-4D7B-A3A2-00DEFE266E83}"/>
                </a:ext>
              </a:extLst>
            </xdr:cNvPr>
            <xdr:cNvGraphicFramePr/>
          </xdr:nvGraphicFramePr>
          <xdr:xfrm>
            <a:off x="0" y="0"/>
            <a:ext cx="0" cy="0"/>
          </xdr:xfrm>
          <a:graphic>
            <a:graphicData uri="http://schemas.microsoft.com/office/drawing/2010/slicer">
              <sle:slicer xmlns:sle="http://schemas.microsoft.com/office/drawing/2010/slicer" name="Product line"/>
            </a:graphicData>
          </a:graphic>
        </xdr:graphicFrame>
      </mc:Choice>
      <mc:Fallback xmlns="">
        <xdr:sp macro="" textlink="">
          <xdr:nvSpPr>
            <xdr:cNvPr id="0" name=""/>
            <xdr:cNvSpPr>
              <a:spLocks noTextEdit="1"/>
            </xdr:cNvSpPr>
          </xdr:nvSpPr>
          <xdr:spPr>
            <a:xfrm>
              <a:off x="0" y="3627120"/>
              <a:ext cx="1226820" cy="235457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xdr:row>
      <xdr:rowOff>0</xdr:rowOff>
    </xdr:from>
    <xdr:to>
      <xdr:col>2</xdr:col>
      <xdr:colOff>15240</xdr:colOff>
      <xdr:row>6</xdr:row>
      <xdr:rowOff>68579</xdr:rowOff>
    </xdr:to>
    <mc:AlternateContent xmlns:mc="http://schemas.openxmlformats.org/markup-compatibility/2006" xmlns:a14="http://schemas.microsoft.com/office/drawing/2010/main">
      <mc:Choice Requires="a14">
        <xdr:graphicFrame macro="">
          <xdr:nvGraphicFramePr>
            <xdr:cNvPr id="22" name="Months">
              <a:extLst>
                <a:ext uri="{FF2B5EF4-FFF2-40B4-BE49-F238E27FC236}">
                  <a16:creationId xmlns:a16="http://schemas.microsoft.com/office/drawing/2014/main" id="{0BFB81ED-B046-4BF6-8327-61E3867B4A1A}"/>
                </a:ext>
              </a:extLst>
            </xdr:cNvPr>
            <xdr:cNvGraphicFramePr/>
          </xdr:nvGraphicFramePr>
          <xdr:xfrm>
            <a:off x="0" y="0"/>
            <a:ext cx="0" cy="0"/>
          </xdr:xfrm>
          <a:graphic>
            <a:graphicData uri="http://schemas.microsoft.com/office/drawing/2010/slicer">
              <sle:slicer xmlns:sle="http://schemas.microsoft.com/office/drawing/2010/slicer" name="Months"/>
            </a:graphicData>
          </a:graphic>
        </xdr:graphicFrame>
      </mc:Choice>
      <mc:Fallback xmlns="">
        <xdr:sp macro="" textlink="">
          <xdr:nvSpPr>
            <xdr:cNvPr id="0" name=""/>
            <xdr:cNvSpPr>
              <a:spLocks noTextEdit="1"/>
            </xdr:cNvSpPr>
          </xdr:nvSpPr>
          <xdr:spPr>
            <a:xfrm>
              <a:off x="0" y="434340"/>
              <a:ext cx="1234440" cy="121157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22860</xdr:colOff>
      <xdr:row>6</xdr:row>
      <xdr:rowOff>60960</xdr:rowOff>
    </xdr:from>
    <xdr:to>
      <xdr:col>2</xdr:col>
      <xdr:colOff>7620</xdr:colOff>
      <xdr:row>7</xdr:row>
      <xdr:rowOff>228360</xdr:rowOff>
    </xdr:to>
    <xdr:sp macro="" textlink="">
      <xdr:nvSpPr>
        <xdr:cNvPr id="23" name="Rectangle 22">
          <a:extLst>
            <a:ext uri="{FF2B5EF4-FFF2-40B4-BE49-F238E27FC236}">
              <a16:creationId xmlns:a16="http://schemas.microsoft.com/office/drawing/2014/main" id="{24633B96-CBA8-45D3-8888-2C7FC8F55D73}"/>
            </a:ext>
          </a:extLst>
        </xdr:cNvPr>
        <xdr:cNvSpPr/>
      </xdr:nvSpPr>
      <xdr:spPr>
        <a:xfrm>
          <a:off x="22860" y="1638300"/>
          <a:ext cx="1203960" cy="396000"/>
        </a:xfrm>
        <a:prstGeom prst="rect">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0</xdr:col>
      <xdr:colOff>22860</xdr:colOff>
      <xdr:row>13</xdr:row>
      <xdr:rowOff>53340</xdr:rowOff>
    </xdr:from>
    <xdr:to>
      <xdr:col>2</xdr:col>
      <xdr:colOff>7620</xdr:colOff>
      <xdr:row>14</xdr:row>
      <xdr:rowOff>220980</xdr:rowOff>
    </xdr:to>
    <xdr:sp macro="" textlink="">
      <xdr:nvSpPr>
        <xdr:cNvPr id="24" name="Rectangle 23">
          <a:extLst>
            <a:ext uri="{FF2B5EF4-FFF2-40B4-BE49-F238E27FC236}">
              <a16:creationId xmlns:a16="http://schemas.microsoft.com/office/drawing/2014/main" id="{B4480882-E71E-4A4C-97C6-BE9A56F48339}"/>
            </a:ext>
          </a:extLst>
        </xdr:cNvPr>
        <xdr:cNvSpPr/>
      </xdr:nvSpPr>
      <xdr:spPr>
        <a:xfrm>
          <a:off x="22860" y="3230880"/>
          <a:ext cx="1203960" cy="396240"/>
        </a:xfrm>
        <a:prstGeom prst="rect">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8</xdr:col>
      <xdr:colOff>76200</xdr:colOff>
      <xdr:row>0</xdr:row>
      <xdr:rowOff>114300</xdr:rowOff>
    </xdr:from>
    <xdr:to>
      <xdr:col>9</xdr:col>
      <xdr:colOff>106680</xdr:colOff>
      <xdr:row>0</xdr:row>
      <xdr:rowOff>312420</xdr:rowOff>
    </xdr:to>
    <xdr:sp macro="" textlink="">
      <xdr:nvSpPr>
        <xdr:cNvPr id="3" name="Rectangle 2">
          <a:extLst>
            <a:ext uri="{FF2B5EF4-FFF2-40B4-BE49-F238E27FC236}">
              <a16:creationId xmlns:a16="http://schemas.microsoft.com/office/drawing/2014/main" id="{EAC8A4D3-EE16-4A6A-8532-2529EE334E06}"/>
            </a:ext>
          </a:extLst>
        </xdr:cNvPr>
        <xdr:cNvSpPr/>
      </xdr:nvSpPr>
      <xdr:spPr>
        <a:xfrm>
          <a:off x="4953000" y="114300"/>
          <a:ext cx="640080" cy="198120"/>
        </a:xfrm>
        <a:prstGeom prst="rect">
          <a:avLst/>
        </a:prstGeom>
        <a:ln>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9</xdr:col>
      <xdr:colOff>137160</xdr:colOff>
      <xdr:row>0</xdr:row>
      <xdr:rowOff>60960</xdr:rowOff>
    </xdr:from>
    <xdr:to>
      <xdr:col>10</xdr:col>
      <xdr:colOff>510540</xdr:colOff>
      <xdr:row>0</xdr:row>
      <xdr:rowOff>312420</xdr:rowOff>
    </xdr:to>
    <xdr:sp macro="" textlink="">
      <xdr:nvSpPr>
        <xdr:cNvPr id="5" name="TextBox 4">
          <a:extLst>
            <a:ext uri="{FF2B5EF4-FFF2-40B4-BE49-F238E27FC236}">
              <a16:creationId xmlns:a16="http://schemas.microsoft.com/office/drawing/2014/main" id="{94732F57-0959-4C0A-A452-B1DC2902D8C7}"/>
            </a:ext>
          </a:extLst>
        </xdr:cNvPr>
        <xdr:cNvSpPr txBox="1"/>
      </xdr:nvSpPr>
      <xdr:spPr>
        <a:xfrm>
          <a:off x="5623560" y="60960"/>
          <a:ext cx="982980" cy="251460"/>
        </a:xfrm>
        <a:prstGeom prst="rect">
          <a:avLst/>
        </a:prstGeom>
        <a:solidFill>
          <a:schemeClr val="accent2">
            <a:lumMod val="50000"/>
          </a:schemeClr>
        </a:solidFill>
        <a:ln w="9525" cmpd="sng">
          <a:solidFill>
            <a:schemeClr val="accent2">
              <a:lumMod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400" b="0">
              <a:solidFill>
                <a:schemeClr val="bg1"/>
              </a:solidFill>
            </a:rPr>
            <a:t>Branch</a:t>
          </a:r>
          <a:r>
            <a:rPr lang="en-GB" sz="1400" b="0" baseline="0">
              <a:solidFill>
                <a:schemeClr val="bg1"/>
              </a:solidFill>
            </a:rPr>
            <a:t> A </a:t>
          </a:r>
          <a:endParaRPr lang="en-GB" sz="1400" b="0">
            <a:solidFill>
              <a:schemeClr val="bg1"/>
            </a:solidFill>
          </a:endParaRPr>
        </a:p>
      </xdr:txBody>
    </xdr:sp>
    <xdr:clientData/>
  </xdr:twoCellAnchor>
  <xdr:twoCellAnchor>
    <xdr:from>
      <xdr:col>11</xdr:col>
      <xdr:colOff>99060</xdr:colOff>
      <xdr:row>0</xdr:row>
      <xdr:rowOff>114300</xdr:rowOff>
    </xdr:from>
    <xdr:to>
      <xdr:col>12</xdr:col>
      <xdr:colOff>129540</xdr:colOff>
      <xdr:row>0</xdr:row>
      <xdr:rowOff>312420</xdr:rowOff>
    </xdr:to>
    <xdr:sp macro="" textlink="">
      <xdr:nvSpPr>
        <xdr:cNvPr id="19" name="Rectangle 18">
          <a:extLst>
            <a:ext uri="{FF2B5EF4-FFF2-40B4-BE49-F238E27FC236}">
              <a16:creationId xmlns:a16="http://schemas.microsoft.com/office/drawing/2014/main" id="{15F7D180-E424-4B21-B529-72A72031B052}"/>
            </a:ext>
          </a:extLst>
        </xdr:cNvPr>
        <xdr:cNvSpPr/>
      </xdr:nvSpPr>
      <xdr:spPr>
        <a:xfrm>
          <a:off x="6804660" y="114300"/>
          <a:ext cx="640080" cy="198120"/>
        </a:xfrm>
        <a:prstGeom prst="rect">
          <a:avLst/>
        </a:prstGeom>
        <a:gradFill flip="none" rotWithShape="1">
          <a:gsLst>
            <a:gs pos="0">
              <a:schemeClr val="tx2">
                <a:lumMod val="60000"/>
                <a:lumOff val="40000"/>
                <a:shade val="30000"/>
                <a:satMod val="115000"/>
              </a:schemeClr>
            </a:gs>
            <a:gs pos="50000">
              <a:schemeClr val="tx2">
                <a:lumMod val="60000"/>
                <a:lumOff val="40000"/>
                <a:shade val="67500"/>
                <a:satMod val="115000"/>
              </a:schemeClr>
            </a:gs>
            <a:gs pos="100000">
              <a:schemeClr val="tx2">
                <a:lumMod val="60000"/>
                <a:lumOff val="40000"/>
                <a:shade val="100000"/>
                <a:satMod val="115000"/>
              </a:schemeClr>
            </a:gs>
          </a:gsLst>
          <a:path path="circle">
            <a:fillToRect l="100000" t="100000"/>
          </a:path>
          <a:tileRect r="-100000" b="-100000"/>
        </a:gradFill>
        <a:ln>
          <a:solidFill>
            <a:schemeClr val="tx2">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12</xdr:col>
      <xdr:colOff>160020</xdr:colOff>
      <xdr:row>0</xdr:row>
      <xdr:rowOff>60960</xdr:rowOff>
    </xdr:from>
    <xdr:to>
      <xdr:col>13</xdr:col>
      <xdr:colOff>533400</xdr:colOff>
      <xdr:row>0</xdr:row>
      <xdr:rowOff>312420</xdr:rowOff>
    </xdr:to>
    <xdr:sp macro="" textlink="">
      <xdr:nvSpPr>
        <xdr:cNvPr id="25" name="TextBox 24">
          <a:extLst>
            <a:ext uri="{FF2B5EF4-FFF2-40B4-BE49-F238E27FC236}">
              <a16:creationId xmlns:a16="http://schemas.microsoft.com/office/drawing/2014/main" id="{0028CD4E-96C4-4A6A-BCEF-AED12A79BF58}"/>
            </a:ext>
          </a:extLst>
        </xdr:cNvPr>
        <xdr:cNvSpPr txBox="1"/>
      </xdr:nvSpPr>
      <xdr:spPr>
        <a:xfrm>
          <a:off x="7475220" y="60960"/>
          <a:ext cx="982980" cy="251460"/>
        </a:xfrm>
        <a:prstGeom prst="rect">
          <a:avLst/>
        </a:prstGeom>
        <a:solidFill>
          <a:schemeClr val="accent2">
            <a:lumMod val="50000"/>
          </a:schemeClr>
        </a:solidFill>
        <a:ln w="9525" cmpd="sng">
          <a:solidFill>
            <a:schemeClr val="accent2">
              <a:lumMod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400" b="0">
              <a:solidFill>
                <a:schemeClr val="bg1"/>
              </a:solidFill>
            </a:rPr>
            <a:t>Branch</a:t>
          </a:r>
          <a:r>
            <a:rPr lang="en-GB" sz="1400" b="0" baseline="0">
              <a:solidFill>
                <a:schemeClr val="bg1"/>
              </a:solidFill>
            </a:rPr>
            <a:t> B </a:t>
          </a:r>
          <a:endParaRPr lang="en-GB" sz="1400" b="0">
            <a:solidFill>
              <a:schemeClr val="bg1"/>
            </a:solidFill>
          </a:endParaRPr>
        </a:p>
      </xdr:txBody>
    </xdr:sp>
    <xdr:clientData/>
  </xdr:twoCellAnchor>
  <xdr:twoCellAnchor>
    <xdr:from>
      <xdr:col>14</xdr:col>
      <xdr:colOff>144780</xdr:colOff>
      <xdr:row>0</xdr:row>
      <xdr:rowOff>114300</xdr:rowOff>
    </xdr:from>
    <xdr:to>
      <xdr:col>15</xdr:col>
      <xdr:colOff>175260</xdr:colOff>
      <xdr:row>0</xdr:row>
      <xdr:rowOff>312420</xdr:rowOff>
    </xdr:to>
    <xdr:sp macro="" textlink="">
      <xdr:nvSpPr>
        <xdr:cNvPr id="26" name="Rectangle 25">
          <a:extLst>
            <a:ext uri="{FF2B5EF4-FFF2-40B4-BE49-F238E27FC236}">
              <a16:creationId xmlns:a16="http://schemas.microsoft.com/office/drawing/2014/main" id="{4B11400F-B1D2-4F34-8904-39841B01AB10}"/>
            </a:ext>
          </a:extLst>
        </xdr:cNvPr>
        <xdr:cNvSpPr/>
      </xdr:nvSpPr>
      <xdr:spPr>
        <a:xfrm>
          <a:off x="8679180" y="114300"/>
          <a:ext cx="640080" cy="198120"/>
        </a:xfrm>
        <a:prstGeom prst="rect">
          <a:avLst/>
        </a:prstGeom>
        <a:solidFill>
          <a:srgbClr val="AC582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15</xdr:col>
      <xdr:colOff>205740</xdr:colOff>
      <xdr:row>0</xdr:row>
      <xdr:rowOff>60960</xdr:rowOff>
    </xdr:from>
    <xdr:to>
      <xdr:col>16</xdr:col>
      <xdr:colOff>579120</xdr:colOff>
      <xdr:row>0</xdr:row>
      <xdr:rowOff>312420</xdr:rowOff>
    </xdr:to>
    <xdr:sp macro="" textlink="">
      <xdr:nvSpPr>
        <xdr:cNvPr id="27" name="TextBox 26">
          <a:extLst>
            <a:ext uri="{FF2B5EF4-FFF2-40B4-BE49-F238E27FC236}">
              <a16:creationId xmlns:a16="http://schemas.microsoft.com/office/drawing/2014/main" id="{8254DE9D-FEBD-42EF-A129-81742459365E}"/>
            </a:ext>
          </a:extLst>
        </xdr:cNvPr>
        <xdr:cNvSpPr txBox="1"/>
      </xdr:nvSpPr>
      <xdr:spPr>
        <a:xfrm>
          <a:off x="9349740" y="60960"/>
          <a:ext cx="982980" cy="251460"/>
        </a:xfrm>
        <a:prstGeom prst="rect">
          <a:avLst/>
        </a:prstGeom>
        <a:solidFill>
          <a:schemeClr val="accent2">
            <a:lumMod val="50000"/>
          </a:schemeClr>
        </a:solidFill>
        <a:ln w="9525" cmpd="sng">
          <a:solidFill>
            <a:schemeClr val="accent2">
              <a:lumMod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400" b="0">
              <a:solidFill>
                <a:schemeClr val="bg1"/>
              </a:solidFill>
            </a:rPr>
            <a:t>Branch</a:t>
          </a:r>
          <a:r>
            <a:rPr lang="en-GB" sz="1400" b="0" baseline="0">
              <a:solidFill>
                <a:schemeClr val="bg1"/>
              </a:solidFill>
            </a:rPr>
            <a:t> C </a:t>
          </a:r>
          <a:endParaRPr lang="en-GB" sz="1400" b="0">
            <a:solidFill>
              <a:schemeClr val="bg1"/>
            </a:solidFill>
          </a:endParaRPr>
        </a:p>
      </xdr:txBody>
    </xdr:sp>
    <xdr:clientData/>
  </xdr:twoCellAnchor>
  <xdr:twoCellAnchor>
    <xdr:from>
      <xdr:col>11</xdr:col>
      <xdr:colOff>76200</xdr:colOff>
      <xdr:row>1</xdr:row>
      <xdr:rowOff>7620</xdr:rowOff>
    </xdr:from>
    <xdr:to>
      <xdr:col>17</xdr:col>
      <xdr:colOff>91440</xdr:colOff>
      <xdr:row>24</xdr:row>
      <xdr:rowOff>212464</xdr:rowOff>
    </xdr:to>
    <xdr:graphicFrame macro="">
      <xdr:nvGraphicFramePr>
        <xdr:cNvPr id="32" name="Chart 31">
          <a:extLst>
            <a:ext uri="{FF2B5EF4-FFF2-40B4-BE49-F238E27FC236}">
              <a16:creationId xmlns:a16="http://schemas.microsoft.com/office/drawing/2014/main" id="{80B5F235-3914-4797-BEF9-7D050206F9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160020</xdr:colOff>
      <xdr:row>1</xdr:row>
      <xdr:rowOff>7621</xdr:rowOff>
    </xdr:from>
    <xdr:to>
      <xdr:col>23</xdr:col>
      <xdr:colOff>373380</xdr:colOff>
      <xdr:row>24</xdr:row>
      <xdr:rowOff>211021</xdr:rowOff>
    </xdr:to>
    <xdr:graphicFrame macro="">
      <xdr:nvGraphicFramePr>
        <xdr:cNvPr id="35" name="Chart 34">
          <a:extLst>
            <a:ext uri="{FF2B5EF4-FFF2-40B4-BE49-F238E27FC236}">
              <a16:creationId xmlns:a16="http://schemas.microsoft.com/office/drawing/2014/main" id="{3C90D778-81F8-4093-98DC-FEA7656254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22860</xdr:colOff>
      <xdr:row>1</xdr:row>
      <xdr:rowOff>7620</xdr:rowOff>
    </xdr:from>
    <xdr:to>
      <xdr:col>11</xdr:col>
      <xdr:colOff>68579</xdr:colOff>
      <xdr:row>24</xdr:row>
      <xdr:rowOff>190500</xdr:rowOff>
    </xdr:to>
    <xdr:sp macro="" textlink="">
      <xdr:nvSpPr>
        <xdr:cNvPr id="9" name="Rectangle 8">
          <a:extLst>
            <a:ext uri="{FF2B5EF4-FFF2-40B4-BE49-F238E27FC236}">
              <a16:creationId xmlns:a16="http://schemas.microsoft.com/office/drawing/2014/main" id="{B96171DF-91EA-47E8-9C0D-266DB8365AFA}"/>
            </a:ext>
          </a:extLst>
        </xdr:cNvPr>
        <xdr:cNvSpPr/>
      </xdr:nvSpPr>
      <xdr:spPr>
        <a:xfrm>
          <a:off x="6728460" y="441960"/>
          <a:ext cx="45719" cy="5440680"/>
        </a:xfrm>
        <a:prstGeom prst="rect">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17</xdr:col>
      <xdr:colOff>106680</xdr:colOff>
      <xdr:row>1</xdr:row>
      <xdr:rowOff>15240</xdr:rowOff>
    </xdr:from>
    <xdr:to>
      <xdr:col>17</xdr:col>
      <xdr:colOff>152399</xdr:colOff>
      <xdr:row>24</xdr:row>
      <xdr:rowOff>198120</xdr:rowOff>
    </xdr:to>
    <xdr:sp macro="" textlink="">
      <xdr:nvSpPr>
        <xdr:cNvPr id="38" name="Rectangle 37">
          <a:extLst>
            <a:ext uri="{FF2B5EF4-FFF2-40B4-BE49-F238E27FC236}">
              <a16:creationId xmlns:a16="http://schemas.microsoft.com/office/drawing/2014/main" id="{D5267EEA-890F-4A59-94E3-2B451261B2B3}"/>
            </a:ext>
          </a:extLst>
        </xdr:cNvPr>
        <xdr:cNvSpPr/>
      </xdr:nvSpPr>
      <xdr:spPr>
        <a:xfrm>
          <a:off x="10469880" y="449580"/>
          <a:ext cx="45719" cy="5440680"/>
        </a:xfrm>
        <a:prstGeom prst="rect">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xdr:col>
      <xdr:colOff>0</xdr:colOff>
      <xdr:row>17</xdr:row>
      <xdr:rowOff>129540</xdr:rowOff>
    </xdr:from>
    <xdr:to>
      <xdr:col>4</xdr:col>
      <xdr:colOff>579120</xdr:colOff>
      <xdr:row>24</xdr:row>
      <xdr:rowOff>213360</xdr:rowOff>
    </xdr:to>
    <xdr:graphicFrame macro="">
      <xdr:nvGraphicFramePr>
        <xdr:cNvPr id="18" name="Gender %">
          <a:extLst>
            <a:ext uri="{FF2B5EF4-FFF2-40B4-BE49-F238E27FC236}">
              <a16:creationId xmlns:a16="http://schemas.microsoft.com/office/drawing/2014/main" id="{379C7D8A-C637-417D-81B7-7582C22E4A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0</xdr:colOff>
      <xdr:row>17</xdr:row>
      <xdr:rowOff>121920</xdr:rowOff>
    </xdr:from>
    <xdr:to>
      <xdr:col>7</xdr:col>
      <xdr:colOff>556260</xdr:colOff>
      <xdr:row>24</xdr:row>
      <xdr:rowOff>205740</xdr:rowOff>
    </xdr:to>
    <xdr:graphicFrame macro="">
      <xdr:nvGraphicFramePr>
        <xdr:cNvPr id="30" name="Paymeny Type %">
          <a:extLst>
            <a:ext uri="{FF2B5EF4-FFF2-40B4-BE49-F238E27FC236}">
              <a16:creationId xmlns:a16="http://schemas.microsoft.com/office/drawing/2014/main" id="{28258F89-9297-4AD5-8EBC-6DB28E32D8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563880</xdr:colOff>
      <xdr:row>17</xdr:row>
      <xdr:rowOff>160020</xdr:rowOff>
    </xdr:from>
    <xdr:to>
      <xdr:col>11</xdr:col>
      <xdr:colOff>7620</xdr:colOff>
      <xdr:row>24</xdr:row>
      <xdr:rowOff>190500</xdr:rowOff>
    </xdr:to>
    <xdr:graphicFrame macro="">
      <xdr:nvGraphicFramePr>
        <xdr:cNvPr id="31" name="Custommer Type %">
          <a:extLst>
            <a:ext uri="{FF2B5EF4-FFF2-40B4-BE49-F238E27FC236}">
              <a16:creationId xmlns:a16="http://schemas.microsoft.com/office/drawing/2014/main" id="{810FA669-FE06-4E9C-9EE8-5E8BC3EDD5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30480</xdr:colOff>
      <xdr:row>1</xdr:row>
      <xdr:rowOff>15240</xdr:rowOff>
    </xdr:from>
    <xdr:to>
      <xdr:col>11</xdr:col>
      <xdr:colOff>22860</xdr:colOff>
      <xdr:row>15</xdr:row>
      <xdr:rowOff>175260</xdr:rowOff>
    </xdr:to>
    <xdr:graphicFrame macro="">
      <xdr:nvGraphicFramePr>
        <xdr:cNvPr id="33" name="Chart 32">
          <a:extLst>
            <a:ext uri="{FF2B5EF4-FFF2-40B4-BE49-F238E27FC236}">
              <a16:creationId xmlns:a16="http://schemas.microsoft.com/office/drawing/2014/main" id="{AB8CE446-B4C0-48DF-B6D2-6B9D7A67C2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0.62682</cdr:x>
      <cdr:y>0.01116</cdr:y>
    </cdr:from>
    <cdr:to>
      <cdr:x>1</cdr:x>
      <cdr:y>0.06138</cdr:y>
    </cdr:to>
    <cdr:sp macro="" textlink="'Units Sold by Product Line'!$K$31">
      <cdr:nvSpPr>
        <cdr:cNvPr id="3" name="TextBox 2">
          <a:extLst xmlns:a="http://schemas.openxmlformats.org/drawingml/2006/main">
            <a:ext uri="{FF2B5EF4-FFF2-40B4-BE49-F238E27FC236}">
              <a16:creationId xmlns:a16="http://schemas.microsoft.com/office/drawing/2014/main" id="{31F44655-60F7-42C1-946B-897DD8B01624}"/>
            </a:ext>
          </a:extLst>
        </cdr:cNvPr>
        <cdr:cNvSpPr txBox="1"/>
      </cdr:nvSpPr>
      <cdr:spPr>
        <a:xfrm xmlns:a="http://schemas.openxmlformats.org/drawingml/2006/main">
          <a:off x="2380680" y="60960"/>
          <a:ext cx="1417320" cy="27432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fld id="{4E0883EB-DCD5-4D9F-9CE5-AEC07F43D29D}" type="TxLink">
            <a:rPr lang="en-US" sz="1200" b="0" i="0" u="none" strike="noStrike">
              <a:solidFill>
                <a:srgbClr val="000000"/>
              </a:solidFill>
              <a:latin typeface="Gill Sans MT"/>
            </a:rPr>
            <a:pPr/>
            <a:t>Grand Total: 2552</a:t>
          </a:fld>
          <a:endParaRPr lang="en-GB" sz="1200"/>
        </a:p>
      </cdr:txBody>
    </cdr:sp>
  </cdr:relSizeAnchor>
  <cdr:relSizeAnchor xmlns:cdr="http://schemas.openxmlformats.org/drawingml/2006/chartDrawing">
    <cdr:from>
      <cdr:x>0.80148</cdr:x>
      <cdr:y>0.12554</cdr:y>
    </cdr:from>
    <cdr:to>
      <cdr:x>0.89635</cdr:x>
      <cdr:y>0.26225</cdr:y>
    </cdr:to>
    <cdr:sp macro="" textlink="">
      <cdr:nvSpPr>
        <cdr:cNvPr id="14" name="TextBox 13">
          <a:extLst xmlns:a="http://schemas.openxmlformats.org/drawingml/2006/main">
            <a:ext uri="{FF2B5EF4-FFF2-40B4-BE49-F238E27FC236}">
              <a16:creationId xmlns:a16="http://schemas.microsoft.com/office/drawing/2014/main" id="{9D7A14A6-BE47-4CBB-94BA-C0BB67BAF1B3}"/>
            </a:ext>
          </a:extLst>
        </cdr:cNvPr>
        <cdr:cNvSpPr txBox="1"/>
      </cdr:nvSpPr>
      <cdr:spPr>
        <a:xfrm xmlns:a="http://schemas.openxmlformats.org/drawingml/2006/main">
          <a:off x="2943701" y="685800"/>
          <a:ext cx="348435" cy="746760"/>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endParaRPr lang="en-GB" sz="1400"/>
        </a:p>
      </cdr:txBody>
    </cdr:sp>
  </cdr:relSizeAnchor>
  <cdr:relSizeAnchor xmlns:cdr="http://schemas.openxmlformats.org/drawingml/2006/chartDrawing">
    <cdr:from>
      <cdr:x>0.80148</cdr:x>
      <cdr:y>0.26504</cdr:y>
    </cdr:from>
    <cdr:to>
      <cdr:x>0.89635</cdr:x>
      <cdr:y>0.40174</cdr:y>
    </cdr:to>
    <cdr:sp macro="" textlink="">
      <cdr:nvSpPr>
        <cdr:cNvPr id="16" name="TextBox 15">
          <a:extLst xmlns:a="http://schemas.openxmlformats.org/drawingml/2006/main">
            <a:ext uri="{FF2B5EF4-FFF2-40B4-BE49-F238E27FC236}">
              <a16:creationId xmlns:a16="http://schemas.microsoft.com/office/drawing/2014/main" id="{0C7F81A4-78B2-4A3D-BE78-A722838D3977}"/>
            </a:ext>
          </a:extLst>
        </cdr:cNvPr>
        <cdr:cNvSpPr txBox="1"/>
      </cdr:nvSpPr>
      <cdr:spPr>
        <a:xfrm xmlns:a="http://schemas.openxmlformats.org/drawingml/2006/main">
          <a:off x="2943701" y="1447800"/>
          <a:ext cx="348435" cy="746760"/>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endParaRPr lang="en-GB" sz="1400"/>
        </a:p>
      </cdr:txBody>
    </cdr:sp>
  </cdr:relSizeAnchor>
  <cdr:relSizeAnchor xmlns:cdr="http://schemas.openxmlformats.org/drawingml/2006/chartDrawing">
    <cdr:from>
      <cdr:x>0.80148</cdr:x>
      <cdr:y>0.40871</cdr:y>
    </cdr:from>
    <cdr:to>
      <cdr:x>0.89635</cdr:x>
      <cdr:y>0.54542</cdr:y>
    </cdr:to>
    <cdr:sp macro="" textlink="">
      <cdr:nvSpPr>
        <cdr:cNvPr id="18" name="TextBox 17">
          <a:extLst xmlns:a="http://schemas.openxmlformats.org/drawingml/2006/main">
            <a:ext uri="{FF2B5EF4-FFF2-40B4-BE49-F238E27FC236}">
              <a16:creationId xmlns:a16="http://schemas.microsoft.com/office/drawing/2014/main" id="{77B04686-4C0F-450E-A7A1-8B1BD4951D6F}"/>
            </a:ext>
          </a:extLst>
        </cdr:cNvPr>
        <cdr:cNvSpPr txBox="1"/>
      </cdr:nvSpPr>
      <cdr:spPr>
        <a:xfrm xmlns:a="http://schemas.openxmlformats.org/drawingml/2006/main">
          <a:off x="2943701" y="2232660"/>
          <a:ext cx="348435" cy="746760"/>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endParaRPr lang="en-GB" sz="1400"/>
        </a:p>
      </cdr:txBody>
    </cdr:sp>
  </cdr:relSizeAnchor>
  <cdr:relSizeAnchor xmlns:cdr="http://schemas.openxmlformats.org/drawingml/2006/chartDrawing">
    <cdr:from>
      <cdr:x>0.80148</cdr:x>
      <cdr:y>0.55239</cdr:y>
    </cdr:from>
    <cdr:to>
      <cdr:x>0.89635</cdr:x>
      <cdr:y>0.68909</cdr:y>
    </cdr:to>
    <cdr:sp macro="" textlink="">
      <cdr:nvSpPr>
        <cdr:cNvPr id="20" name="TextBox 19">
          <a:extLst xmlns:a="http://schemas.openxmlformats.org/drawingml/2006/main">
            <a:ext uri="{FF2B5EF4-FFF2-40B4-BE49-F238E27FC236}">
              <a16:creationId xmlns:a16="http://schemas.microsoft.com/office/drawing/2014/main" id="{DF27685B-A8A6-4B2F-A0D2-A681B80035C3}"/>
            </a:ext>
          </a:extLst>
        </cdr:cNvPr>
        <cdr:cNvSpPr txBox="1"/>
      </cdr:nvSpPr>
      <cdr:spPr>
        <a:xfrm xmlns:a="http://schemas.openxmlformats.org/drawingml/2006/main">
          <a:off x="2943701" y="3017520"/>
          <a:ext cx="348435" cy="746760"/>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endParaRPr lang="en-GB" sz="1400"/>
        </a:p>
      </cdr:txBody>
    </cdr:sp>
  </cdr:relSizeAnchor>
  <cdr:relSizeAnchor xmlns:cdr="http://schemas.openxmlformats.org/drawingml/2006/chartDrawing">
    <cdr:from>
      <cdr:x>0.80148</cdr:x>
      <cdr:y>0.68909</cdr:y>
    </cdr:from>
    <cdr:to>
      <cdr:x>0.89635</cdr:x>
      <cdr:y>0.8258</cdr:y>
    </cdr:to>
    <cdr:sp macro="" textlink="">
      <cdr:nvSpPr>
        <cdr:cNvPr id="22" name="TextBox 21">
          <a:extLst xmlns:a="http://schemas.openxmlformats.org/drawingml/2006/main">
            <a:ext uri="{FF2B5EF4-FFF2-40B4-BE49-F238E27FC236}">
              <a16:creationId xmlns:a16="http://schemas.microsoft.com/office/drawing/2014/main" id="{842ECD3F-A607-4C88-8A86-D6F262D14CE7}"/>
            </a:ext>
          </a:extLst>
        </cdr:cNvPr>
        <cdr:cNvSpPr txBox="1"/>
      </cdr:nvSpPr>
      <cdr:spPr>
        <a:xfrm xmlns:a="http://schemas.openxmlformats.org/drawingml/2006/main">
          <a:off x="2943701" y="3764280"/>
          <a:ext cx="348435" cy="746760"/>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endParaRPr lang="en-GB" sz="1400"/>
        </a:p>
      </cdr:txBody>
    </cdr:sp>
  </cdr:relSizeAnchor>
  <cdr:relSizeAnchor xmlns:cdr="http://schemas.openxmlformats.org/drawingml/2006/chartDrawing">
    <cdr:from>
      <cdr:x>0.80148</cdr:x>
      <cdr:y>0.83138</cdr:y>
    </cdr:from>
    <cdr:to>
      <cdr:x>0.89635</cdr:x>
      <cdr:y>0.96808</cdr:y>
    </cdr:to>
    <cdr:sp macro="" textlink="">
      <cdr:nvSpPr>
        <cdr:cNvPr id="24" name="TextBox 23">
          <a:extLst xmlns:a="http://schemas.openxmlformats.org/drawingml/2006/main">
            <a:ext uri="{FF2B5EF4-FFF2-40B4-BE49-F238E27FC236}">
              <a16:creationId xmlns:a16="http://schemas.microsoft.com/office/drawing/2014/main" id="{6ECDB31C-CE85-4A5C-850E-CFBE4EBC432C}"/>
            </a:ext>
          </a:extLst>
        </cdr:cNvPr>
        <cdr:cNvSpPr txBox="1"/>
      </cdr:nvSpPr>
      <cdr:spPr>
        <a:xfrm xmlns:a="http://schemas.openxmlformats.org/drawingml/2006/main">
          <a:off x="2943701" y="4541520"/>
          <a:ext cx="348435" cy="746760"/>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endParaRPr lang="en-GB" sz="1400"/>
        </a:p>
      </cdr:txBody>
    </cdr:sp>
  </cdr:relSizeAnchor>
</c:userShapes>
</file>

<file path=xl/drawings/drawing3.xml><?xml version="1.0" encoding="utf-8"?>
<c:userShapes xmlns:c="http://schemas.openxmlformats.org/drawingml/2006/chart">
  <cdr:relSizeAnchor xmlns:cdr="http://schemas.openxmlformats.org/drawingml/2006/chartDrawing">
    <cdr:from>
      <cdr:x>0.55861</cdr:x>
      <cdr:y>0.00976</cdr:y>
    </cdr:from>
    <cdr:to>
      <cdr:x>1</cdr:x>
      <cdr:y>0.06697</cdr:y>
    </cdr:to>
    <cdr:sp macro="" textlink="'Gross Profit by Product Line'!$K$35">
      <cdr:nvSpPr>
        <cdr:cNvPr id="3" name="Rectangle 2">
          <a:extLst xmlns:a="http://schemas.openxmlformats.org/drawingml/2006/main">
            <a:ext uri="{FF2B5EF4-FFF2-40B4-BE49-F238E27FC236}">
              <a16:creationId xmlns:a16="http://schemas.microsoft.com/office/drawing/2014/main" id="{D363B4CE-B114-4876-9D1F-E3AE1DF0E1EB}"/>
            </a:ext>
          </a:extLst>
        </cdr:cNvPr>
        <cdr:cNvSpPr/>
      </cdr:nvSpPr>
      <cdr:spPr>
        <a:xfrm xmlns:a="http://schemas.openxmlformats.org/drawingml/2006/main">
          <a:off x="2196410" y="53327"/>
          <a:ext cx="1735510" cy="312435"/>
        </a:xfrm>
        <a:prstGeom xmlns:a="http://schemas.openxmlformats.org/drawingml/2006/main" prst="rect">
          <a:avLst/>
        </a:prstGeom>
        <a:noFill xmlns:a="http://schemas.openxmlformats.org/drawingml/2006/main"/>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fld id="{1FADCBAB-3DE7-4729-8D8D-32EFBF139FC8}" type="TxLink">
            <a:rPr lang="en-US" sz="1200" b="0" i="0" u="none" strike="noStrike">
              <a:solidFill>
                <a:srgbClr val="000000"/>
              </a:solidFill>
              <a:latin typeface="Gill Sans MT"/>
            </a:rPr>
            <a:pPr/>
            <a:t>Grand Total: 23,952,017</a:t>
          </a:fld>
          <a:endParaRPr lang="en-US" sz="1200"/>
        </a:p>
      </cdr:txBody>
    </cdr:sp>
  </cdr:relSizeAnchor>
  <cdr:relSizeAnchor xmlns:cdr="http://schemas.openxmlformats.org/drawingml/2006/chartDrawing">
    <cdr:from>
      <cdr:x>0.6209</cdr:x>
      <cdr:y>0.18418</cdr:y>
    </cdr:from>
    <cdr:to>
      <cdr:x>1</cdr:x>
      <cdr:y>0.22464</cdr:y>
    </cdr:to>
    <cdr:sp macro="" textlink="'Gross Profit by Product Line'!$L$28">
      <cdr:nvSpPr>
        <cdr:cNvPr id="4" name="Rectangle 3">
          <a:extLst xmlns:a="http://schemas.openxmlformats.org/drawingml/2006/main">
            <a:ext uri="{FF2B5EF4-FFF2-40B4-BE49-F238E27FC236}">
              <a16:creationId xmlns:a16="http://schemas.microsoft.com/office/drawing/2014/main" id="{1EC6C6B7-6C9A-4A60-9C76-8D0FF5B4C37D}"/>
            </a:ext>
          </a:extLst>
        </cdr:cNvPr>
        <cdr:cNvSpPr/>
      </cdr:nvSpPr>
      <cdr:spPr>
        <a:xfrm xmlns:a="http://schemas.openxmlformats.org/drawingml/2006/main">
          <a:off x="2403469" y="1005839"/>
          <a:ext cx="1467491" cy="220980"/>
        </a:xfrm>
        <a:prstGeom xmlns:a="http://schemas.openxmlformats.org/drawingml/2006/main" prst="rect">
          <a:avLst/>
        </a:prstGeom>
        <a:noFill xmlns:a="http://schemas.openxmlformats.org/drawingml/2006/main"/>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r"/>
          <a:fld id="{DB06E94E-5057-414D-B8C2-BCE947D5C1BD}" type="TxLink">
            <a:rPr lang="en-US" sz="1100" b="0" i="0" u="none" strike="noStrike">
              <a:solidFill>
                <a:srgbClr val="000000"/>
              </a:solidFill>
              <a:latin typeface="Gill Sans MT"/>
            </a:rPr>
            <a:pPr algn="r"/>
            <a:t>6,998,707</a:t>
          </a:fld>
          <a:endParaRPr lang="en-US"/>
        </a:p>
      </cdr:txBody>
    </cdr:sp>
  </cdr:relSizeAnchor>
  <cdr:relSizeAnchor xmlns:cdr="http://schemas.openxmlformats.org/drawingml/2006/chartDrawing">
    <cdr:from>
      <cdr:x>0.75</cdr:x>
      <cdr:y>0.13069</cdr:y>
    </cdr:from>
    <cdr:to>
      <cdr:x>0.90475</cdr:x>
      <cdr:y>0.26743</cdr:y>
    </cdr:to>
    <cdr:sp macro="" textlink="">
      <cdr:nvSpPr>
        <cdr:cNvPr id="5" name="TextBox 2">
          <a:extLst xmlns:a="http://schemas.openxmlformats.org/drawingml/2006/main">
            <a:ext uri="{FF2B5EF4-FFF2-40B4-BE49-F238E27FC236}">
              <a16:creationId xmlns:a16="http://schemas.microsoft.com/office/drawing/2014/main" id="{D8E0F630-E6A3-4FB8-BB1B-A2017450F49B}"/>
            </a:ext>
          </a:extLst>
        </cdr:cNvPr>
        <cdr:cNvSpPr txBox="1"/>
      </cdr:nvSpPr>
      <cdr:spPr>
        <a:xfrm xmlns:a="http://schemas.openxmlformats.org/drawingml/2006/main">
          <a:off x="2903220" y="713724"/>
          <a:ext cx="599031" cy="746765"/>
        </a:xfrm>
        <a:prstGeom xmlns:a="http://schemas.openxmlformats.org/drawingml/2006/main" prst="rect">
          <a:avLst/>
        </a:prstGeom>
      </cdr:spPr>
      <cdr:txBody>
        <a:bodyPr xmlns:a="http://schemas.openxmlformats.org/drawingml/2006/main" wrap="squar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3800"/>
            <a:t>}</a:t>
          </a:r>
        </a:p>
      </cdr:txBody>
    </cdr:sp>
  </cdr:relSizeAnchor>
  <cdr:relSizeAnchor xmlns:cdr="http://schemas.openxmlformats.org/drawingml/2006/chartDrawing">
    <cdr:from>
      <cdr:x>0.6209</cdr:x>
      <cdr:y>0.31673</cdr:y>
    </cdr:from>
    <cdr:to>
      <cdr:x>1</cdr:x>
      <cdr:y>0.3572</cdr:y>
    </cdr:to>
    <cdr:sp macro="" textlink="'Gross Profit by Product Line'!$L$29">
      <cdr:nvSpPr>
        <cdr:cNvPr id="16" name="Rectangle 15">
          <a:extLst xmlns:a="http://schemas.openxmlformats.org/drawingml/2006/main">
            <a:ext uri="{FF2B5EF4-FFF2-40B4-BE49-F238E27FC236}">
              <a16:creationId xmlns:a16="http://schemas.microsoft.com/office/drawing/2014/main" id="{CCCCFBAE-DA85-4908-96D8-5DAA2C0555DF}"/>
            </a:ext>
          </a:extLst>
        </cdr:cNvPr>
        <cdr:cNvSpPr/>
      </cdr:nvSpPr>
      <cdr:spPr>
        <a:xfrm xmlns:a="http://schemas.openxmlformats.org/drawingml/2006/main">
          <a:off x="2403469" y="1729739"/>
          <a:ext cx="1467491" cy="220980"/>
        </a:xfrm>
        <a:prstGeom xmlns:a="http://schemas.openxmlformats.org/drawingml/2006/main" prst="rect">
          <a:avLst/>
        </a:prstGeom>
        <a:noFill xmlns:a="http://schemas.openxmlformats.org/drawingml/2006/main"/>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r"/>
          <a:fld id="{93A24AEA-D6FD-45A1-B15F-D30315F6AA89}" type="TxLink">
            <a:rPr lang="en-US" sz="1100" b="0" i="0" u="none" strike="noStrike">
              <a:solidFill>
                <a:srgbClr val="000000"/>
              </a:solidFill>
              <a:latin typeface="Gill Sans MT"/>
            </a:rPr>
            <a:pPr algn="r"/>
            <a:t>6,281,985</a:t>
          </a:fld>
          <a:endParaRPr lang="en-US"/>
        </a:p>
      </cdr:txBody>
    </cdr:sp>
  </cdr:relSizeAnchor>
  <cdr:relSizeAnchor xmlns:cdr="http://schemas.openxmlformats.org/drawingml/2006/chartDrawing">
    <cdr:from>
      <cdr:x>0.75</cdr:x>
      <cdr:y>0.26325</cdr:y>
    </cdr:from>
    <cdr:to>
      <cdr:x>0.83268</cdr:x>
      <cdr:y>0.39999</cdr:y>
    </cdr:to>
    <cdr:sp macro="" textlink="">
      <cdr:nvSpPr>
        <cdr:cNvPr id="17" name="TextBox 2">
          <a:extLst xmlns:a="http://schemas.openxmlformats.org/drawingml/2006/main">
            <a:ext uri="{FF2B5EF4-FFF2-40B4-BE49-F238E27FC236}">
              <a16:creationId xmlns:a16="http://schemas.microsoft.com/office/drawing/2014/main" id="{B92D314A-284F-428A-97D2-4B3267C17B6E}"/>
            </a:ext>
          </a:extLst>
        </cdr:cNvPr>
        <cdr:cNvSpPr txBox="1"/>
      </cdr:nvSpPr>
      <cdr:spPr>
        <a:xfrm xmlns:a="http://schemas.openxmlformats.org/drawingml/2006/main">
          <a:off x="2903220" y="1437661"/>
          <a:ext cx="320041" cy="746764"/>
        </a:xfrm>
        <a:prstGeom xmlns:a="http://schemas.openxmlformats.org/drawingml/2006/main" prst="rect">
          <a:avLst/>
        </a:prstGeom>
      </cdr:spPr>
      <cdr:txBody>
        <a:bodyPr xmlns:a="http://schemas.openxmlformats.org/drawingml/2006/main" wrap="squar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3800"/>
            <a:t>}</a:t>
          </a:r>
        </a:p>
      </cdr:txBody>
    </cdr:sp>
  </cdr:relSizeAnchor>
  <cdr:relSizeAnchor xmlns:cdr="http://schemas.openxmlformats.org/drawingml/2006/chartDrawing">
    <cdr:from>
      <cdr:x>0.6209</cdr:x>
      <cdr:y>0.45487</cdr:y>
    </cdr:from>
    <cdr:to>
      <cdr:x>1</cdr:x>
      <cdr:y>0.49533</cdr:y>
    </cdr:to>
    <cdr:sp macro="" textlink="'Gross Profit by Product Line'!$L$30">
      <cdr:nvSpPr>
        <cdr:cNvPr id="18" name="Rectangle 17">
          <a:extLst xmlns:a="http://schemas.openxmlformats.org/drawingml/2006/main">
            <a:ext uri="{FF2B5EF4-FFF2-40B4-BE49-F238E27FC236}">
              <a16:creationId xmlns:a16="http://schemas.microsoft.com/office/drawing/2014/main" id="{D7CBB910-0EDB-4D0C-84A8-B516FDE52CBB}"/>
            </a:ext>
          </a:extLst>
        </cdr:cNvPr>
        <cdr:cNvSpPr/>
      </cdr:nvSpPr>
      <cdr:spPr>
        <a:xfrm xmlns:a="http://schemas.openxmlformats.org/drawingml/2006/main">
          <a:off x="2403469" y="2484119"/>
          <a:ext cx="1467491" cy="220980"/>
        </a:xfrm>
        <a:prstGeom xmlns:a="http://schemas.openxmlformats.org/drawingml/2006/main" prst="rect">
          <a:avLst/>
        </a:prstGeom>
        <a:noFill xmlns:a="http://schemas.openxmlformats.org/drawingml/2006/main"/>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r"/>
          <a:fld id="{FD6A323E-ED09-4799-9E2C-FD6BD71C1885}" type="TxLink">
            <a:rPr lang="en-US" sz="1100" b="0" i="0" u="none" strike="noStrike">
              <a:solidFill>
                <a:srgbClr val="000000"/>
              </a:solidFill>
              <a:latin typeface="Gill Sans MT"/>
            </a:rPr>
            <a:pPr algn="r"/>
            <a:t>5,606,468</a:t>
          </a:fld>
          <a:endParaRPr lang="en-US"/>
        </a:p>
      </cdr:txBody>
    </cdr:sp>
  </cdr:relSizeAnchor>
  <cdr:relSizeAnchor xmlns:cdr="http://schemas.openxmlformats.org/drawingml/2006/chartDrawing">
    <cdr:from>
      <cdr:x>0.74803</cdr:x>
      <cdr:y>0.40138</cdr:y>
    </cdr:from>
    <cdr:to>
      <cdr:x>0.90475</cdr:x>
      <cdr:y>0.53812</cdr:y>
    </cdr:to>
    <cdr:sp macro="" textlink="">
      <cdr:nvSpPr>
        <cdr:cNvPr id="19" name="TextBox 2">
          <a:extLst xmlns:a="http://schemas.openxmlformats.org/drawingml/2006/main">
            <a:ext uri="{FF2B5EF4-FFF2-40B4-BE49-F238E27FC236}">
              <a16:creationId xmlns:a16="http://schemas.microsoft.com/office/drawing/2014/main" id="{02CD52FF-E147-4F5A-B3CB-2D5A1B655084}"/>
            </a:ext>
          </a:extLst>
        </cdr:cNvPr>
        <cdr:cNvSpPr txBox="1"/>
      </cdr:nvSpPr>
      <cdr:spPr>
        <a:xfrm xmlns:a="http://schemas.openxmlformats.org/drawingml/2006/main">
          <a:off x="2895600" y="2192016"/>
          <a:ext cx="606651" cy="746765"/>
        </a:xfrm>
        <a:prstGeom xmlns:a="http://schemas.openxmlformats.org/drawingml/2006/main" prst="rect">
          <a:avLst/>
        </a:prstGeom>
      </cdr:spPr>
      <cdr:txBody>
        <a:bodyPr xmlns:a="http://schemas.openxmlformats.org/drawingml/2006/main" wrap="squar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3800"/>
            <a:t>}</a:t>
          </a:r>
        </a:p>
      </cdr:txBody>
    </cdr:sp>
  </cdr:relSizeAnchor>
  <cdr:relSizeAnchor xmlns:cdr="http://schemas.openxmlformats.org/drawingml/2006/chartDrawing">
    <cdr:from>
      <cdr:x>0.6209</cdr:x>
      <cdr:y>0.593</cdr:y>
    </cdr:from>
    <cdr:to>
      <cdr:x>1</cdr:x>
      <cdr:y>0.63346</cdr:y>
    </cdr:to>
    <cdr:sp macro="" textlink="'Gross Profit by Product Line'!$L$31">
      <cdr:nvSpPr>
        <cdr:cNvPr id="20" name="Rectangle 19">
          <a:extLst xmlns:a="http://schemas.openxmlformats.org/drawingml/2006/main">
            <a:ext uri="{FF2B5EF4-FFF2-40B4-BE49-F238E27FC236}">
              <a16:creationId xmlns:a16="http://schemas.microsoft.com/office/drawing/2014/main" id="{DC06541A-CB19-4390-AA33-F7A267413BF5}"/>
            </a:ext>
          </a:extLst>
        </cdr:cNvPr>
        <cdr:cNvSpPr/>
      </cdr:nvSpPr>
      <cdr:spPr>
        <a:xfrm xmlns:a="http://schemas.openxmlformats.org/drawingml/2006/main">
          <a:off x="2403469" y="3238499"/>
          <a:ext cx="1467491" cy="220980"/>
        </a:xfrm>
        <a:prstGeom xmlns:a="http://schemas.openxmlformats.org/drawingml/2006/main" prst="rect">
          <a:avLst/>
        </a:prstGeom>
        <a:noFill xmlns:a="http://schemas.openxmlformats.org/drawingml/2006/main"/>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r"/>
          <a:fld id="{F0EB3541-0FBA-4543-9D44-8E672122E1DA}" type="TxLink">
            <a:rPr lang="en-US" sz="1100" b="0" i="0" u="none" strike="noStrike">
              <a:solidFill>
                <a:srgbClr val="000000"/>
              </a:solidFill>
              <a:latin typeface="Gill Sans MT"/>
            </a:rPr>
            <a:pPr algn="r"/>
            <a:t>4,449,114</a:t>
          </a:fld>
          <a:endParaRPr lang="en-US"/>
        </a:p>
      </cdr:txBody>
    </cdr:sp>
  </cdr:relSizeAnchor>
  <cdr:relSizeAnchor xmlns:cdr="http://schemas.openxmlformats.org/drawingml/2006/chartDrawing">
    <cdr:from>
      <cdr:x>0.74606</cdr:x>
      <cdr:y>0.53952</cdr:y>
    </cdr:from>
    <cdr:to>
      <cdr:x>0.90475</cdr:x>
      <cdr:y>0.67625</cdr:y>
    </cdr:to>
    <cdr:sp macro="" textlink="">
      <cdr:nvSpPr>
        <cdr:cNvPr id="21" name="TextBox 2">
          <a:extLst xmlns:a="http://schemas.openxmlformats.org/drawingml/2006/main">
            <a:ext uri="{FF2B5EF4-FFF2-40B4-BE49-F238E27FC236}">
              <a16:creationId xmlns:a16="http://schemas.microsoft.com/office/drawing/2014/main" id="{F3DA45DB-00E3-4A9A-9EAC-2230066C2758}"/>
            </a:ext>
          </a:extLst>
        </cdr:cNvPr>
        <cdr:cNvSpPr txBox="1"/>
      </cdr:nvSpPr>
      <cdr:spPr>
        <a:xfrm xmlns:a="http://schemas.openxmlformats.org/drawingml/2006/main">
          <a:off x="2887980" y="2946427"/>
          <a:ext cx="614271" cy="746710"/>
        </a:xfrm>
        <a:prstGeom xmlns:a="http://schemas.openxmlformats.org/drawingml/2006/main" prst="rect">
          <a:avLst/>
        </a:prstGeom>
      </cdr:spPr>
      <cdr:txBody>
        <a:bodyPr xmlns:a="http://schemas.openxmlformats.org/drawingml/2006/main" wrap="squar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3800"/>
            <a:t>} </a:t>
          </a:r>
        </a:p>
      </cdr:txBody>
    </cdr:sp>
  </cdr:relSizeAnchor>
  <cdr:relSizeAnchor xmlns:cdr="http://schemas.openxmlformats.org/drawingml/2006/chartDrawing">
    <cdr:from>
      <cdr:x>0.6209</cdr:x>
      <cdr:y>0.73114</cdr:y>
    </cdr:from>
    <cdr:to>
      <cdr:x>1</cdr:x>
      <cdr:y>0.7716</cdr:y>
    </cdr:to>
    <cdr:sp macro="" textlink="'Gross Profit by Product Line'!$L$32">
      <cdr:nvSpPr>
        <cdr:cNvPr id="22" name="Rectangle 21">
          <a:extLst xmlns:a="http://schemas.openxmlformats.org/drawingml/2006/main">
            <a:ext uri="{FF2B5EF4-FFF2-40B4-BE49-F238E27FC236}">
              <a16:creationId xmlns:a16="http://schemas.microsoft.com/office/drawing/2014/main" id="{8D35788A-315D-45C9-9AB1-8B0E6AAB8161}"/>
            </a:ext>
          </a:extLst>
        </cdr:cNvPr>
        <cdr:cNvSpPr/>
      </cdr:nvSpPr>
      <cdr:spPr>
        <a:xfrm xmlns:a="http://schemas.openxmlformats.org/drawingml/2006/main">
          <a:off x="2403469" y="3992879"/>
          <a:ext cx="1467491" cy="220980"/>
        </a:xfrm>
        <a:prstGeom xmlns:a="http://schemas.openxmlformats.org/drawingml/2006/main" prst="rect">
          <a:avLst/>
        </a:prstGeom>
        <a:noFill xmlns:a="http://schemas.openxmlformats.org/drawingml/2006/main"/>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r"/>
          <a:fld id="{AA92A183-45EF-48B2-8D7B-855E61DF2152}" type="TxLink">
            <a:rPr lang="en-US" sz="1100" b="0" i="0" u="none" strike="noStrike">
              <a:solidFill>
                <a:srgbClr val="000000"/>
              </a:solidFill>
              <a:latin typeface="Gill Sans MT"/>
            </a:rPr>
            <a:pPr algn="r"/>
            <a:t>319,780</a:t>
          </a:fld>
          <a:endParaRPr lang="en-US"/>
        </a:p>
      </cdr:txBody>
    </cdr:sp>
  </cdr:relSizeAnchor>
  <cdr:relSizeAnchor xmlns:cdr="http://schemas.openxmlformats.org/drawingml/2006/chartDrawing">
    <cdr:from>
      <cdr:x>0.75</cdr:x>
      <cdr:y>0.67765</cdr:y>
    </cdr:from>
    <cdr:to>
      <cdr:x>0.90475</cdr:x>
      <cdr:y>0.81439</cdr:y>
    </cdr:to>
    <cdr:sp macro="" textlink="">
      <cdr:nvSpPr>
        <cdr:cNvPr id="23" name="TextBox 2">
          <a:extLst xmlns:a="http://schemas.openxmlformats.org/drawingml/2006/main">
            <a:ext uri="{FF2B5EF4-FFF2-40B4-BE49-F238E27FC236}">
              <a16:creationId xmlns:a16="http://schemas.microsoft.com/office/drawing/2014/main" id="{F2C10ABB-5B9B-4CA0-8114-CA81565B4CBB}"/>
            </a:ext>
          </a:extLst>
        </cdr:cNvPr>
        <cdr:cNvSpPr txBox="1"/>
      </cdr:nvSpPr>
      <cdr:spPr>
        <a:xfrm xmlns:a="http://schemas.openxmlformats.org/drawingml/2006/main">
          <a:off x="2903220" y="3700782"/>
          <a:ext cx="599031" cy="746765"/>
        </a:xfrm>
        <a:prstGeom xmlns:a="http://schemas.openxmlformats.org/drawingml/2006/main" prst="rect">
          <a:avLst/>
        </a:prstGeom>
      </cdr:spPr>
      <cdr:txBody>
        <a:bodyPr xmlns:a="http://schemas.openxmlformats.org/drawingml/2006/main" wrap="squar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3800"/>
            <a:t>}</a:t>
          </a:r>
        </a:p>
      </cdr:txBody>
    </cdr:sp>
  </cdr:relSizeAnchor>
  <cdr:relSizeAnchor xmlns:cdr="http://schemas.openxmlformats.org/drawingml/2006/chartDrawing">
    <cdr:from>
      <cdr:x>0.6209</cdr:x>
      <cdr:y>0.86927</cdr:y>
    </cdr:from>
    <cdr:to>
      <cdr:x>1</cdr:x>
      <cdr:y>0.90973</cdr:y>
    </cdr:to>
    <cdr:sp macro="" textlink="'Gross Profit by Product Line'!$L$33">
      <cdr:nvSpPr>
        <cdr:cNvPr id="24" name="Rectangle 23">
          <a:extLst xmlns:a="http://schemas.openxmlformats.org/drawingml/2006/main">
            <a:ext uri="{FF2B5EF4-FFF2-40B4-BE49-F238E27FC236}">
              <a16:creationId xmlns:a16="http://schemas.microsoft.com/office/drawing/2014/main" id="{C2DD820E-08B3-4381-8404-C1BC872F904C}"/>
            </a:ext>
          </a:extLst>
        </cdr:cNvPr>
        <cdr:cNvSpPr/>
      </cdr:nvSpPr>
      <cdr:spPr>
        <a:xfrm xmlns:a="http://schemas.openxmlformats.org/drawingml/2006/main">
          <a:off x="2403469" y="4747259"/>
          <a:ext cx="1467491" cy="220980"/>
        </a:xfrm>
        <a:prstGeom xmlns:a="http://schemas.openxmlformats.org/drawingml/2006/main" prst="rect">
          <a:avLst/>
        </a:prstGeom>
        <a:noFill xmlns:a="http://schemas.openxmlformats.org/drawingml/2006/main"/>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r"/>
          <a:fld id="{AA13D9E9-5A08-4B2D-863D-71F737B1165B}" type="TxLink">
            <a:rPr lang="en-US" sz="1100" b="0" i="0" u="none" strike="noStrike">
              <a:solidFill>
                <a:srgbClr val="000000"/>
              </a:solidFill>
              <a:latin typeface="Gill Sans MT"/>
            </a:rPr>
            <a:pPr algn="r"/>
            <a:t>295,962</a:t>
          </a:fld>
          <a:endParaRPr lang="en-US"/>
        </a:p>
      </cdr:txBody>
    </cdr:sp>
  </cdr:relSizeAnchor>
  <cdr:relSizeAnchor xmlns:cdr="http://schemas.openxmlformats.org/drawingml/2006/chartDrawing">
    <cdr:from>
      <cdr:x>0.75</cdr:x>
      <cdr:y>0.81578</cdr:y>
    </cdr:from>
    <cdr:to>
      <cdr:x>0.87795</cdr:x>
      <cdr:y>0.95252</cdr:y>
    </cdr:to>
    <cdr:sp macro="" textlink="">
      <cdr:nvSpPr>
        <cdr:cNvPr id="25" name="TextBox 2">
          <a:extLst xmlns:a="http://schemas.openxmlformats.org/drawingml/2006/main">
            <a:ext uri="{FF2B5EF4-FFF2-40B4-BE49-F238E27FC236}">
              <a16:creationId xmlns:a16="http://schemas.microsoft.com/office/drawing/2014/main" id="{2DE72A57-E040-476C-9A09-B5B5D1596C8D}"/>
            </a:ext>
          </a:extLst>
        </cdr:cNvPr>
        <cdr:cNvSpPr txBox="1"/>
      </cdr:nvSpPr>
      <cdr:spPr>
        <a:xfrm xmlns:a="http://schemas.openxmlformats.org/drawingml/2006/main">
          <a:off x="2903220" y="4455138"/>
          <a:ext cx="495301" cy="746764"/>
        </a:xfrm>
        <a:prstGeom xmlns:a="http://schemas.openxmlformats.org/drawingml/2006/main" prst="rect">
          <a:avLst/>
        </a:prstGeom>
      </cdr:spPr>
      <cdr:txBody>
        <a:bodyPr xmlns:a="http://schemas.openxmlformats.org/drawingml/2006/main" wrap="squar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3800"/>
            <a:t>}</a:t>
          </a:r>
        </a:p>
      </cdr:txBody>
    </cdr:sp>
  </cdr:relSizeAnchor>
</c:userShapes>
</file>

<file path=xl/drawings/drawing4.xml><?xml version="1.0" encoding="utf-8"?>
<xdr:wsDr xmlns:xdr="http://schemas.openxmlformats.org/drawingml/2006/spreadsheetDrawing" xmlns:a="http://schemas.openxmlformats.org/drawingml/2006/main">
  <xdr:twoCellAnchor>
    <xdr:from>
      <xdr:col>3</xdr:col>
      <xdr:colOff>297180</xdr:colOff>
      <xdr:row>1</xdr:row>
      <xdr:rowOff>186690</xdr:rowOff>
    </xdr:from>
    <xdr:to>
      <xdr:col>7</xdr:col>
      <xdr:colOff>777240</xdr:colOff>
      <xdr:row>18</xdr:row>
      <xdr:rowOff>160020</xdr:rowOff>
    </xdr:to>
    <xdr:graphicFrame macro="">
      <xdr:nvGraphicFramePr>
        <xdr:cNvPr id="3" name="Custommer Type %">
          <a:extLst>
            <a:ext uri="{FF2B5EF4-FFF2-40B4-BE49-F238E27FC236}">
              <a16:creationId xmlns:a16="http://schemas.microsoft.com/office/drawing/2014/main" id="{E7E8C6E4-7C5D-4B54-B42B-27C9149D7F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647700</xdr:colOff>
      <xdr:row>2</xdr:row>
      <xdr:rowOff>133350</xdr:rowOff>
    </xdr:from>
    <xdr:to>
      <xdr:col>8</xdr:col>
      <xdr:colOff>99060</xdr:colOff>
      <xdr:row>19</xdr:row>
      <xdr:rowOff>99060</xdr:rowOff>
    </xdr:to>
    <xdr:graphicFrame macro="">
      <xdr:nvGraphicFramePr>
        <xdr:cNvPr id="2" name="Paymeny Type %">
          <a:extLst>
            <a:ext uri="{FF2B5EF4-FFF2-40B4-BE49-F238E27FC236}">
              <a16:creationId xmlns:a16="http://schemas.microsoft.com/office/drawing/2014/main" id="{996D42F9-9D36-40CC-8960-560BFCF08D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289560</xdr:colOff>
      <xdr:row>1</xdr:row>
      <xdr:rowOff>72390</xdr:rowOff>
    </xdr:from>
    <xdr:to>
      <xdr:col>7</xdr:col>
      <xdr:colOff>441960</xdr:colOff>
      <xdr:row>16</xdr:row>
      <xdr:rowOff>72390</xdr:rowOff>
    </xdr:to>
    <xdr:graphicFrame macro="">
      <xdr:nvGraphicFramePr>
        <xdr:cNvPr id="4" name="Gender %">
          <a:extLst>
            <a:ext uri="{FF2B5EF4-FFF2-40B4-BE49-F238E27FC236}">
              <a16:creationId xmlns:a16="http://schemas.microsoft.com/office/drawing/2014/main" id="{28B5A833-0603-4F77-BB94-CEA5BC9ECC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5</xdr:col>
      <xdr:colOff>1127760</xdr:colOff>
      <xdr:row>3</xdr:row>
      <xdr:rowOff>129540</xdr:rowOff>
    </xdr:from>
    <xdr:to>
      <xdr:col>11</xdr:col>
      <xdr:colOff>495300</xdr:colOff>
      <xdr:row>15</xdr:row>
      <xdr:rowOff>129540</xdr:rowOff>
    </xdr:to>
    <xdr:graphicFrame macro="">
      <xdr:nvGraphicFramePr>
        <xdr:cNvPr id="2" name="Chart 1">
          <a:extLst>
            <a:ext uri="{FF2B5EF4-FFF2-40B4-BE49-F238E27FC236}">
              <a16:creationId xmlns:a16="http://schemas.microsoft.com/office/drawing/2014/main" id="{0369D6F3-69A4-65A9-DC6B-7527E1FF793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5</xdr:col>
      <xdr:colOff>365760</xdr:colOff>
      <xdr:row>1</xdr:row>
      <xdr:rowOff>72390</xdr:rowOff>
    </xdr:from>
    <xdr:to>
      <xdr:col>9</xdr:col>
      <xdr:colOff>182880</xdr:colOff>
      <xdr:row>16</xdr:row>
      <xdr:rowOff>72390</xdr:rowOff>
    </xdr:to>
    <xdr:graphicFrame macro="">
      <xdr:nvGraphicFramePr>
        <xdr:cNvPr id="2" name="Profit by PL">
          <a:extLst>
            <a:ext uri="{FF2B5EF4-FFF2-40B4-BE49-F238E27FC236}">
              <a16:creationId xmlns:a16="http://schemas.microsoft.com/office/drawing/2014/main" id="{FA01BE91-BD1C-465D-B31C-5E893C06A40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83820</xdr:colOff>
      <xdr:row>21</xdr:row>
      <xdr:rowOff>99060</xdr:rowOff>
    </xdr:from>
    <xdr:to>
      <xdr:col>19</xdr:col>
      <xdr:colOff>388620</xdr:colOff>
      <xdr:row>33</xdr:row>
      <xdr:rowOff>99060</xdr:rowOff>
    </xdr:to>
    <xdr:graphicFrame macro="">
      <xdr:nvGraphicFramePr>
        <xdr:cNvPr id="4" name="Chart 3">
          <a:extLst>
            <a:ext uri="{FF2B5EF4-FFF2-40B4-BE49-F238E27FC236}">
              <a16:creationId xmlns:a16="http://schemas.microsoft.com/office/drawing/2014/main" id="{E2618A11-9984-3EB3-6BF6-C93FDFF8558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4</xdr:col>
      <xdr:colOff>807720</xdr:colOff>
      <xdr:row>2</xdr:row>
      <xdr:rowOff>26670</xdr:rowOff>
    </xdr:from>
    <xdr:to>
      <xdr:col>8</xdr:col>
      <xdr:colOff>167640</xdr:colOff>
      <xdr:row>17</xdr:row>
      <xdr:rowOff>26670</xdr:rowOff>
    </xdr:to>
    <xdr:graphicFrame macro="">
      <xdr:nvGraphicFramePr>
        <xdr:cNvPr id="2" name="Quantity by PL">
          <a:extLst>
            <a:ext uri="{FF2B5EF4-FFF2-40B4-BE49-F238E27FC236}">
              <a16:creationId xmlns:a16="http://schemas.microsoft.com/office/drawing/2014/main" id="{4A266961-4661-465A-B2D1-4E6FFBCEAB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243840</xdr:colOff>
      <xdr:row>22</xdr:row>
      <xdr:rowOff>194310</xdr:rowOff>
    </xdr:from>
    <xdr:to>
      <xdr:col>17</xdr:col>
      <xdr:colOff>327660</xdr:colOff>
      <xdr:row>40</xdr:row>
      <xdr:rowOff>182880</xdr:rowOff>
    </xdr:to>
    <xdr:graphicFrame macro="">
      <xdr:nvGraphicFramePr>
        <xdr:cNvPr id="4" name="Chart 3">
          <a:extLst>
            <a:ext uri="{FF2B5EF4-FFF2-40B4-BE49-F238E27FC236}">
              <a16:creationId xmlns:a16="http://schemas.microsoft.com/office/drawing/2014/main" id="{19F62538-3D93-4797-93D4-E536E029FD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4979.58811365741" createdVersion="6" refreshedVersion="8" minRefreshableVersion="3" recordCount="1000" xr:uid="{9677DB0B-9381-4FC5-ABC2-A65B6982425C}">
  <cacheSource type="worksheet">
    <worksheetSource name="Table1"/>
  </cacheSource>
  <cacheFields count="17">
    <cacheField name="Date" numFmtId="164">
      <sharedItems containsSemiMixedTypes="0" containsNonDate="0" containsDate="1" containsString="0" minDate="2019-01-01T00:00:00" maxDate="2019-03-31T00:00:00" count="89">
        <d v="2019-01-05T00:00:00"/>
        <d v="2019-03-08T00:00:00"/>
        <d v="2019-03-03T00:00:00"/>
        <d v="2019-01-27T00:00:00"/>
        <d v="2019-02-08T00:00:00"/>
        <d v="2019-03-25T00:00:00"/>
        <d v="2019-02-25T00:00:00"/>
        <d v="2019-02-24T00:00:00"/>
        <d v="2019-01-10T00:00:00"/>
        <d v="2019-02-20T00:00:00"/>
        <d v="2019-02-06T00:00:00"/>
        <d v="2019-03-09T00:00:00"/>
        <d v="2019-02-12T00:00:00"/>
        <d v="2019-02-07T00:00:00"/>
        <d v="2019-03-29T00:00:00"/>
        <d v="2019-01-15T00:00:00"/>
        <d v="2019-03-11T00:00:00"/>
        <d v="2019-01-01T00:00:00"/>
        <d v="2019-01-21T00:00:00"/>
        <d v="2019-03-05T00:00:00"/>
        <d v="2019-03-15T00:00:00"/>
        <d v="2019-02-17T00:00:00"/>
        <d v="2019-03-02T00:00:00"/>
        <d v="2019-03-22T00:00:00"/>
        <d v="2019-03-10T00:00:00"/>
        <d v="2019-01-25T00:00:00"/>
        <d v="2019-01-28T00:00:00"/>
        <d v="2019-01-07T00:00:00"/>
        <d v="2019-03-23T00:00:00"/>
        <d v="2019-01-17T00:00:00"/>
        <d v="2019-02-02T00:00:00"/>
        <d v="2019-03-04T00:00:00"/>
        <d v="2019-03-16T00:00:00"/>
        <d v="2019-02-27T00:00:00"/>
        <d v="2019-02-10T00:00:00"/>
        <d v="2019-03-19T00:00:00"/>
        <d v="2019-02-03T00:00:00"/>
        <d v="2019-03-07T00:00:00"/>
        <d v="2019-02-28T00:00:00"/>
        <d v="2019-03-27T00:00:00"/>
        <d v="2019-01-20T00:00:00"/>
        <d v="2019-03-12T00:00:00"/>
        <d v="2019-02-15T00:00:00"/>
        <d v="2019-03-06T00:00:00"/>
        <d v="2019-02-14T00:00:00"/>
        <d v="2019-03-13T00:00:00"/>
        <d v="2019-01-24T00:00:00"/>
        <d v="2019-01-06T00:00:00"/>
        <d v="2019-02-11T00:00:00"/>
        <d v="2019-01-22T00:00:00"/>
        <d v="2019-01-13T00:00:00"/>
        <d v="2019-01-09T00:00:00"/>
        <d v="2019-01-12T00:00:00"/>
        <d v="2019-01-26T00:00:00"/>
        <d v="2019-01-23T00:00:00"/>
        <d v="2019-02-23T00:00:00"/>
        <d v="2019-01-02T00:00:00"/>
        <d v="2019-02-09T00:00:00"/>
        <d v="2019-03-26T00:00:00"/>
        <d v="2019-03-01T00:00:00"/>
        <d v="2019-02-01T00:00:00"/>
        <d v="2019-03-28T00:00:00"/>
        <d v="2019-03-24T00:00:00"/>
        <d v="2019-02-05T00:00:00"/>
        <d v="2019-01-19T00:00:00"/>
        <d v="2019-01-16T00:00:00"/>
        <d v="2019-01-08T00:00:00"/>
        <d v="2019-02-18T00:00:00"/>
        <d v="2019-01-18T00:00:00"/>
        <d v="2019-02-16T00:00:00"/>
        <d v="2019-02-22T00:00:00"/>
        <d v="2019-01-29T00:00:00"/>
        <d v="2019-01-04T00:00:00"/>
        <d v="2019-03-30T00:00:00"/>
        <d v="2019-01-30T00:00:00"/>
        <d v="2019-01-03T00:00:00"/>
        <d v="2019-03-21T00:00:00"/>
        <d v="2019-02-13T00:00:00"/>
        <d v="2019-01-14T00:00:00"/>
        <d v="2019-03-18T00:00:00"/>
        <d v="2019-03-20T00:00:00"/>
        <d v="2019-02-21T00:00:00"/>
        <d v="2019-01-31T00:00:00"/>
        <d v="2019-01-11T00:00:00"/>
        <d v="2019-02-26T00:00:00"/>
        <d v="2019-03-17T00:00:00"/>
        <d v="2019-03-14T00:00:00"/>
        <d v="2019-02-04T00:00:00"/>
        <d v="2019-02-19T00:00:00"/>
      </sharedItems>
      <fieldGroup par="16" base="0">
        <rangePr groupBy="days" startDate="2019-01-01T00:00:00" endDate="2019-03-31T00:00:00"/>
        <groupItems count="368">
          <s v="&lt;2019-01-01"/>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2019-03-31"/>
        </groupItems>
      </fieldGroup>
    </cacheField>
    <cacheField name="Time" numFmtId="18">
      <sharedItems/>
    </cacheField>
    <cacheField name="Invoice ID" numFmtId="0">
      <sharedItems/>
    </cacheField>
    <cacheField name="Branch" numFmtId="0">
      <sharedItems count="3">
        <s v="A"/>
        <s v="C"/>
        <s v="B"/>
      </sharedItems>
    </cacheField>
    <cacheField name="City" numFmtId="0">
      <sharedItems/>
    </cacheField>
    <cacheField name="Customer type" numFmtId="0">
      <sharedItems count="4">
        <s v="Premium"/>
        <s v="Standard"/>
        <s v="Member" u="1"/>
        <s v="Normal" u="1"/>
      </sharedItems>
    </cacheField>
    <cacheField name="Gender" numFmtId="0">
      <sharedItems count="2">
        <s v="Female"/>
        <s v="Male"/>
      </sharedItems>
    </cacheField>
    <cacheField name="Product line" numFmtId="0">
      <sharedItems count="12">
        <s v="Continental GT Bike"/>
        <s v="Bike accessories"/>
        <s v="Lifestyle Accessories"/>
        <s v="Classic 350 Bike"/>
        <s v="Interceptor Bike"/>
        <s v="Himalayan Bike"/>
        <s v="Home and lifestyle" u="1"/>
        <s v="Sports and travel" u="1"/>
        <s v="Electronic accessories" u="1"/>
        <s v="Food and beverages" u="1"/>
        <s v="Fashion accessories" u="1"/>
        <s v="Health and beauty" u="1"/>
      </sharedItems>
    </cacheField>
    <cacheField name="Payment" numFmtId="0">
      <sharedItems count="4">
        <s v="Loan"/>
        <s v="Cash"/>
        <s v="Credit card"/>
        <s v="Ewallet"/>
      </sharedItems>
    </cacheField>
    <cacheField name="Unit price" numFmtId="0">
      <sharedItems containsSemiMixedTypes="0" containsString="0" containsNumber="1" minValue="110.53" maxValue="295200"/>
    </cacheField>
    <cacheField name="Tax 18%" numFmtId="2">
      <sharedItems containsSemiMixedTypes="0" containsString="0" containsNumber="1" minValue="19.895399999999999" maxValue="53136"/>
    </cacheField>
    <cacheField name="Quantity" numFmtId="0">
      <sharedItems containsSemiMixedTypes="0" containsString="0" containsNumber="1" containsInteger="1" minValue="1" maxValue="10"/>
    </cacheField>
    <cacheField name="Total" numFmtId="2">
      <sharedItems containsSemiMixedTypes="0" containsString="0" containsNumber="1" minValue="156.91639999999998" maxValue="348336"/>
    </cacheField>
    <cacheField name="Cost price" numFmtId="2">
      <sharedItems containsSemiMixedTypes="0" containsString="0" containsNumber="1" minValue="138.08643199999997" maxValue="306535.67999999999"/>
    </cacheField>
    <cacheField name="gross income" numFmtId="2">
      <sharedItems containsSemiMixedTypes="0" containsString="0" containsNumber="1" minValue="18.829968000000008" maxValue="41800.320000000007"/>
    </cacheField>
    <cacheField name="Rating" numFmtId="0">
      <sharedItems containsSemiMixedTypes="0" containsString="0" containsNumber="1" minValue="4" maxValue="10"/>
    </cacheField>
    <cacheField name="Months" numFmtId="0" databaseField="0">
      <fieldGroup base="0">
        <rangePr groupBy="months" startDate="2019-01-01T00:00:00" endDate="2019-03-31T00:00:00"/>
        <groupItems count="14">
          <s v="&lt;2019-01-01"/>
          <s v="Jan"/>
          <s v="Feb"/>
          <s v="Mar"/>
          <s v="Apr"/>
          <s v="May"/>
          <s v="Jun"/>
          <s v="Jul"/>
          <s v="Aug"/>
          <s v="Sep"/>
          <s v="Oct"/>
          <s v="Nov"/>
          <s v="Dec"/>
          <s v="&gt;2019-03-31"/>
        </groupItems>
      </fieldGroup>
    </cacheField>
  </cacheFields>
  <extLst>
    <ext xmlns:x14="http://schemas.microsoft.com/office/spreadsheetml/2009/9/main" uri="{725AE2AE-9491-48be-B2B4-4EB974FC3084}">
      <x14:pivotCacheDefinition pivotCacheId="209509444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s v="13:08"/>
    <s v="750-67-8428"/>
    <x v="0"/>
    <s v="Bengaluru"/>
    <x v="0"/>
    <x v="0"/>
    <x v="0"/>
    <x v="0"/>
    <n v="290000"/>
    <n v="52200"/>
    <n v="1"/>
    <n v="342200"/>
    <n v="301136"/>
    <n v="41064"/>
    <n v="9.1"/>
  </r>
  <r>
    <x v="1"/>
    <s v="10:29"/>
    <s v="226-31-3081"/>
    <x v="1"/>
    <s v="New Delhi"/>
    <x v="1"/>
    <x v="0"/>
    <x v="1"/>
    <x v="1"/>
    <n v="150.28"/>
    <n v="27.0504"/>
    <n v="5"/>
    <n v="886.65200000000004"/>
    <n v="780.25376000000006"/>
    <n v="106.39823999999999"/>
    <n v="9.6"/>
  </r>
  <r>
    <x v="2"/>
    <s v="13:23"/>
    <s v="631-41-3108"/>
    <x v="0"/>
    <s v="Bengaluru"/>
    <x v="1"/>
    <x v="1"/>
    <x v="2"/>
    <x v="2"/>
    <n v="2246.33"/>
    <n v="404.33939999999996"/>
    <n v="7"/>
    <n v="18554.685799999999"/>
    <n v="16328.123503999999"/>
    <n v="2226.5622960000001"/>
    <n v="7.4"/>
  </r>
  <r>
    <x v="3"/>
    <s v="20:33"/>
    <s v="123-19-1176"/>
    <x v="0"/>
    <s v="Bengaluru"/>
    <x v="0"/>
    <x v="1"/>
    <x v="0"/>
    <x v="0"/>
    <n v="290000"/>
    <n v="52200"/>
    <n v="1"/>
    <n v="342200"/>
    <n v="301136"/>
    <n v="41064"/>
    <n v="8.4"/>
  </r>
  <r>
    <x v="4"/>
    <s v="10:37"/>
    <s v="373-73-7910"/>
    <x v="0"/>
    <s v="Bengaluru"/>
    <x v="1"/>
    <x v="1"/>
    <x v="3"/>
    <x v="0"/>
    <n v="186000"/>
    <n v="33480"/>
    <n v="1"/>
    <n v="219480"/>
    <n v="193142.39999999999"/>
    <n v="26337.600000000006"/>
    <n v="5.3"/>
  </r>
  <r>
    <x v="5"/>
    <s v="18:30"/>
    <s v="699-14-3026"/>
    <x v="1"/>
    <s v="New Delhi"/>
    <x v="1"/>
    <x v="1"/>
    <x v="1"/>
    <x v="3"/>
    <n v="815.39"/>
    <n v="146.77019999999999"/>
    <n v="7"/>
    <n v="6735.1214"/>
    <n v="5926.9068319999997"/>
    <n v="808.21456800000033"/>
    <n v="4.0999999999999996"/>
  </r>
  <r>
    <x v="6"/>
    <s v="14:36"/>
    <s v="355-53-5943"/>
    <x v="0"/>
    <s v="Bengaluru"/>
    <x v="0"/>
    <x v="0"/>
    <x v="1"/>
    <x v="3"/>
    <n v="1168.8399999999999"/>
    <n v="210.39119999999997"/>
    <n v="6"/>
    <n v="8275.3871999999992"/>
    <n v="7282.3407359999992"/>
    <n v="993.04646400000001"/>
    <n v="5.8"/>
  </r>
  <r>
    <x v="7"/>
    <s v="11:38"/>
    <s v="315-22-5665"/>
    <x v="1"/>
    <s v="New Delhi"/>
    <x v="1"/>
    <x v="0"/>
    <x v="2"/>
    <x v="3"/>
    <n v="730.56"/>
    <n v="131.5008"/>
    <n v="10"/>
    <n v="8620.6080000000002"/>
    <n v="7586.1350400000001"/>
    <n v="1034.4729600000001"/>
    <n v="8"/>
  </r>
  <r>
    <x v="8"/>
    <s v="17:15"/>
    <s v="665-32-9167"/>
    <x v="0"/>
    <s v="Bengaluru"/>
    <x v="0"/>
    <x v="0"/>
    <x v="0"/>
    <x v="2"/>
    <n v="286000"/>
    <n v="51480"/>
    <n v="1"/>
    <n v="337480"/>
    <n v="296982.40000000002"/>
    <n v="40497.599999999977"/>
    <n v="7.2"/>
  </r>
  <r>
    <x v="9"/>
    <s v="13:27"/>
    <s v="692-92-5582"/>
    <x v="2"/>
    <s v="Mumbai"/>
    <x v="0"/>
    <x v="0"/>
    <x v="4"/>
    <x v="2"/>
    <n v="283100"/>
    <n v="50958"/>
    <n v="1"/>
    <n v="334058"/>
    <n v="293971.03999999998"/>
    <n v="40086.960000000021"/>
    <n v="5.9"/>
  </r>
  <r>
    <x v="10"/>
    <s v="18:07"/>
    <s v="351-62-0822"/>
    <x v="2"/>
    <s v="Mumbai"/>
    <x v="0"/>
    <x v="0"/>
    <x v="5"/>
    <x v="0"/>
    <n v="225000"/>
    <n v="40500"/>
    <n v="1"/>
    <n v="265500"/>
    <n v="233640"/>
    <n v="31860"/>
    <n v="4.5"/>
  </r>
  <r>
    <x v="11"/>
    <s v="17:03"/>
    <s v="529-56-3974"/>
    <x v="2"/>
    <s v="Mumbai"/>
    <x v="0"/>
    <x v="1"/>
    <x v="1"/>
    <x v="1"/>
    <n v="1125.51"/>
    <n v="202.59179999999998"/>
    <n v="4"/>
    <n v="5312.4071999999996"/>
    <n v="4674.9183359999997"/>
    <n v="637.48886399999992"/>
    <n v="6.8"/>
  </r>
  <r>
    <x v="12"/>
    <s v="10:25"/>
    <s v="365-64-0515"/>
    <x v="0"/>
    <s v="Bengaluru"/>
    <x v="1"/>
    <x v="0"/>
    <x v="1"/>
    <x v="3"/>
    <n v="2346.9499999999998"/>
    <n v="422.45099999999996"/>
    <n v="5"/>
    <n v="13847.004999999999"/>
    <n v="12185.364399999999"/>
    <n v="1661.6406000000006"/>
    <n v="7.1"/>
  </r>
  <r>
    <x v="13"/>
    <s v="16:48"/>
    <s v="252-56-2699"/>
    <x v="0"/>
    <s v="Bengaluru"/>
    <x v="1"/>
    <x v="1"/>
    <x v="4"/>
    <x v="0"/>
    <n v="281500"/>
    <n v="50670"/>
    <n v="1"/>
    <n v="332170"/>
    <n v="292309.59999999998"/>
    <n v="39860.400000000023"/>
    <n v="8.1999999999999993"/>
  </r>
  <r>
    <x v="14"/>
    <s v="19:21"/>
    <s v="829-34-3910"/>
    <x v="0"/>
    <s v="Bengaluru"/>
    <x v="1"/>
    <x v="0"/>
    <x v="0"/>
    <x v="1"/>
    <n v="288000"/>
    <n v="51840"/>
    <n v="1"/>
    <n v="339840"/>
    <n v="299059.20000000001"/>
    <n v="40780.799999999988"/>
    <n v="5.7"/>
  </r>
  <r>
    <x v="15"/>
    <s v="16:19"/>
    <s v="299-46-1805"/>
    <x v="2"/>
    <s v="Mumbai"/>
    <x v="0"/>
    <x v="0"/>
    <x v="3"/>
    <x v="1"/>
    <n v="192000"/>
    <n v="34560"/>
    <n v="1"/>
    <n v="226560"/>
    <n v="199372.79999999999"/>
    <n v="27187.200000000012"/>
    <n v="4.5"/>
  </r>
  <r>
    <x v="16"/>
    <s v="11:03"/>
    <s v="656-95-9349"/>
    <x v="0"/>
    <s v="Bengaluru"/>
    <x v="0"/>
    <x v="0"/>
    <x v="0"/>
    <x v="2"/>
    <n v="286000"/>
    <n v="51480"/>
    <n v="1"/>
    <n v="337480"/>
    <n v="296982.40000000002"/>
    <n v="40497.599999999977"/>
    <n v="4.5999999999999996"/>
  </r>
  <r>
    <x v="17"/>
    <s v="10:39"/>
    <s v="765-26-6951"/>
    <x v="0"/>
    <s v="Bengaluru"/>
    <x v="1"/>
    <x v="1"/>
    <x v="3"/>
    <x v="2"/>
    <n v="183000"/>
    <n v="32940"/>
    <n v="1"/>
    <n v="215940"/>
    <n v="190027.2"/>
    <n v="25912.799999999988"/>
    <n v="6.9"/>
  </r>
  <r>
    <x v="18"/>
    <s v="18:00"/>
    <s v="329-62-1586"/>
    <x v="0"/>
    <s v="Bengaluru"/>
    <x v="1"/>
    <x v="1"/>
    <x v="4"/>
    <x v="2"/>
    <n v="278000"/>
    <n v="50040"/>
    <n v="1"/>
    <n v="328040"/>
    <n v="288675.20000000001"/>
    <n v="39364.799999999988"/>
    <n v="8.6"/>
  </r>
  <r>
    <x v="16"/>
    <s v="15:30"/>
    <s v="319-50-3348"/>
    <x v="2"/>
    <s v="Mumbai"/>
    <x v="1"/>
    <x v="0"/>
    <x v="2"/>
    <x v="3"/>
    <n v="4540.3"/>
    <n v="817.25400000000002"/>
    <n v="2"/>
    <n v="10715.108"/>
    <n v="9429.2950400000009"/>
    <n v="1285.8129599999993"/>
    <n v="4.4000000000000004"/>
  </r>
  <r>
    <x v="6"/>
    <s v="11:24"/>
    <s v="300-71-4605"/>
    <x v="1"/>
    <s v="New Delhi"/>
    <x v="0"/>
    <x v="1"/>
    <x v="1"/>
    <x v="3"/>
    <n v="286.04000000000002"/>
    <n v="51.487200000000001"/>
    <n v="5"/>
    <n v="1687.636"/>
    <n v="1485.11968"/>
    <n v="202.51631999999995"/>
    <n v="4.8"/>
  </r>
  <r>
    <x v="19"/>
    <s v="10:40"/>
    <s v="371-85-5789"/>
    <x v="2"/>
    <s v="Mumbai"/>
    <x v="1"/>
    <x v="1"/>
    <x v="0"/>
    <x v="0"/>
    <n v="295000"/>
    <n v="53100"/>
    <n v="1"/>
    <n v="348100"/>
    <n v="306328"/>
    <n v="41772"/>
    <n v="5.0999999999999996"/>
  </r>
  <r>
    <x v="20"/>
    <s v="12:20"/>
    <s v="273-16-6619"/>
    <x v="2"/>
    <s v="Mumbai"/>
    <x v="1"/>
    <x v="1"/>
    <x v="2"/>
    <x v="2"/>
    <n v="7433.2"/>
    <n v="1337.9759999999999"/>
    <n v="2"/>
    <n v="17542.351999999999"/>
    <n v="15437.269759999999"/>
    <n v="2105.0822399999997"/>
    <n v="4.4000000000000004"/>
  </r>
  <r>
    <x v="21"/>
    <s v="11:15"/>
    <s v="636-48-8204"/>
    <x v="0"/>
    <s v="Bengaluru"/>
    <x v="1"/>
    <x v="1"/>
    <x v="1"/>
    <x v="3"/>
    <n v="734.56"/>
    <n v="132.2208"/>
    <n v="5"/>
    <n v="4333.9040000000005"/>
    <n v="3813.8355200000005"/>
    <n v="520.06847999999991"/>
    <n v="9.9"/>
  </r>
  <r>
    <x v="22"/>
    <s v="17:36"/>
    <s v="549-59-1358"/>
    <x v="0"/>
    <s v="Bengaluru"/>
    <x v="0"/>
    <x v="1"/>
    <x v="3"/>
    <x v="0"/>
    <n v="186000"/>
    <n v="33480"/>
    <n v="1"/>
    <n v="219480"/>
    <n v="193142.39999999999"/>
    <n v="26337.600000000006"/>
    <n v="6"/>
  </r>
  <r>
    <x v="23"/>
    <s v="19:20"/>
    <s v="227-03-5010"/>
    <x v="0"/>
    <s v="Bengaluru"/>
    <x v="0"/>
    <x v="0"/>
    <x v="2"/>
    <x v="2"/>
    <n v="8852.59"/>
    <n v="1593.4662000000001"/>
    <n v="8"/>
    <n v="83568.449600000007"/>
    <n v="73540.235648000002"/>
    <n v="10028.213952000006"/>
    <n v="8.5"/>
  </r>
  <r>
    <x v="4"/>
    <s v="15:31"/>
    <s v="649-29-6775"/>
    <x v="2"/>
    <s v="Mumbai"/>
    <x v="1"/>
    <x v="1"/>
    <x v="5"/>
    <x v="1"/>
    <n v="223100"/>
    <n v="40158"/>
    <n v="1"/>
    <n v="263258"/>
    <n v="231667.04"/>
    <n v="31590.959999999992"/>
    <n v="6.7"/>
  </r>
  <r>
    <x v="24"/>
    <s v="12:17"/>
    <s v="189-17-4241"/>
    <x v="0"/>
    <s v="Bengaluru"/>
    <x v="1"/>
    <x v="0"/>
    <x v="5"/>
    <x v="2"/>
    <n v="218000"/>
    <n v="39240"/>
    <n v="1"/>
    <n v="257240"/>
    <n v="226371.20000000001"/>
    <n v="30868.799999999988"/>
    <n v="7.7"/>
  </r>
  <r>
    <x v="25"/>
    <s v="19:48"/>
    <s v="145-94-9061"/>
    <x v="2"/>
    <s v="Mumbai"/>
    <x v="1"/>
    <x v="0"/>
    <x v="4"/>
    <x v="1"/>
    <n v="286325"/>
    <n v="51538.5"/>
    <n v="1"/>
    <n v="337863.5"/>
    <n v="297319.88"/>
    <n v="40543.619999999995"/>
    <n v="9.6"/>
  </r>
  <r>
    <x v="20"/>
    <s v="15:36"/>
    <s v="848-62-7243"/>
    <x v="0"/>
    <s v="Bengaluru"/>
    <x v="1"/>
    <x v="1"/>
    <x v="0"/>
    <x v="1"/>
    <n v="288000"/>
    <n v="51840"/>
    <n v="1"/>
    <n v="339840"/>
    <n v="299059.20000000001"/>
    <n v="40780.799999999988"/>
    <n v="7.4"/>
  </r>
  <r>
    <x v="6"/>
    <s v="19:39"/>
    <s v="871-79-8483"/>
    <x v="2"/>
    <s v="Mumbai"/>
    <x v="1"/>
    <x v="1"/>
    <x v="5"/>
    <x v="2"/>
    <n v="221500"/>
    <n v="39870"/>
    <n v="1"/>
    <n v="261370"/>
    <n v="230005.6"/>
    <n v="31364.399999999994"/>
    <n v="4.8"/>
  </r>
  <r>
    <x v="26"/>
    <s v="12:43"/>
    <s v="149-71-6266"/>
    <x v="2"/>
    <s v="Mumbai"/>
    <x v="0"/>
    <x v="1"/>
    <x v="3"/>
    <x v="1"/>
    <n v="192000"/>
    <n v="34560"/>
    <n v="1"/>
    <n v="226560"/>
    <n v="199372.79999999999"/>
    <n v="27187.200000000012"/>
    <n v="4.5"/>
  </r>
  <r>
    <x v="8"/>
    <s v="14:49"/>
    <s v="640-49-2076"/>
    <x v="2"/>
    <s v="Mumbai"/>
    <x v="1"/>
    <x v="1"/>
    <x v="3"/>
    <x v="1"/>
    <n v="192000"/>
    <n v="34560"/>
    <n v="1"/>
    <n v="226560"/>
    <n v="199372.79999999999"/>
    <n v="27187.200000000012"/>
    <n v="5.0999999999999996"/>
  </r>
  <r>
    <x v="20"/>
    <s v="10:12"/>
    <s v="595-11-5460"/>
    <x v="0"/>
    <s v="Bengaluru"/>
    <x v="1"/>
    <x v="1"/>
    <x v="0"/>
    <x v="2"/>
    <n v="286000"/>
    <n v="51480"/>
    <n v="1"/>
    <n v="337480"/>
    <n v="296982.40000000002"/>
    <n v="40497.599999999977"/>
    <n v="5.0999999999999996"/>
  </r>
  <r>
    <x v="10"/>
    <s v="10:42"/>
    <s v="183-56-6882"/>
    <x v="1"/>
    <s v="New Delhi"/>
    <x v="0"/>
    <x v="0"/>
    <x v="4"/>
    <x v="0"/>
    <n v="288500"/>
    <n v="51930"/>
    <n v="1"/>
    <n v="340430"/>
    <n v="299578.40000000002"/>
    <n v="40851.599999999977"/>
    <n v="7.5"/>
  </r>
  <r>
    <x v="27"/>
    <s v="12:28"/>
    <s v="232-16-2483"/>
    <x v="1"/>
    <s v="New Delhi"/>
    <x v="0"/>
    <x v="0"/>
    <x v="3"/>
    <x v="0"/>
    <n v="193100"/>
    <n v="34758"/>
    <n v="1"/>
    <n v="227858"/>
    <n v="200515.04"/>
    <n v="27342.959999999992"/>
    <n v="6.8"/>
  </r>
  <r>
    <x v="24"/>
    <s v="19:15"/>
    <s v="129-29-8530"/>
    <x v="0"/>
    <s v="Bengaluru"/>
    <x v="0"/>
    <x v="1"/>
    <x v="3"/>
    <x v="0"/>
    <n v="186000"/>
    <n v="33480"/>
    <n v="1"/>
    <n v="219480"/>
    <n v="193142.39999999999"/>
    <n v="26337.600000000006"/>
    <n v="7"/>
  </r>
  <r>
    <x v="15"/>
    <s v="17:17"/>
    <s v="272-65-1806"/>
    <x v="0"/>
    <s v="Bengaluru"/>
    <x v="1"/>
    <x v="0"/>
    <x v="1"/>
    <x v="3"/>
    <n v="5560.88"/>
    <n v="1000.9584"/>
    <n v="9"/>
    <n v="59056.545600000005"/>
    <n v="51969.760128000002"/>
    <n v="7086.7854720000032"/>
    <n v="4.7"/>
  </r>
  <r>
    <x v="28"/>
    <s v="13:24"/>
    <s v="333-73-7901"/>
    <x v="1"/>
    <s v="New Delhi"/>
    <x v="1"/>
    <x v="0"/>
    <x v="0"/>
    <x v="0"/>
    <n v="295200"/>
    <n v="53136"/>
    <n v="1"/>
    <n v="348336"/>
    <n v="306535.67999999999"/>
    <n v="41800.320000000007"/>
    <n v="7.6"/>
  </r>
  <r>
    <x v="2"/>
    <s v="13:01"/>
    <s v="777-82-7220"/>
    <x v="2"/>
    <s v="Mumbai"/>
    <x v="0"/>
    <x v="1"/>
    <x v="2"/>
    <x v="1"/>
    <n v="2330.12"/>
    <n v="419.42159999999996"/>
    <n v="8"/>
    <n v="21996.3328"/>
    <n v="19356.772863999999"/>
    <n v="2639.5599360000015"/>
    <n v="7.7"/>
  </r>
  <r>
    <x v="29"/>
    <s v="18:45"/>
    <s v="280-35-5823"/>
    <x v="2"/>
    <s v="Mumbai"/>
    <x v="0"/>
    <x v="0"/>
    <x v="2"/>
    <x v="3"/>
    <n v="7486.72"/>
    <n v="1347.6096"/>
    <n v="1"/>
    <n v="8834.3296000000009"/>
    <n v="7774.2100480000008"/>
    <n v="1060.1195520000001"/>
    <n v="7.9"/>
  </r>
  <r>
    <x v="30"/>
    <s v="10:11"/>
    <s v="554-53-8700"/>
    <x v="1"/>
    <s v="New Delhi"/>
    <x v="0"/>
    <x v="1"/>
    <x v="2"/>
    <x v="1"/>
    <n v="561.11"/>
    <n v="100.99979999999999"/>
    <n v="2"/>
    <n v="1324.2195999999999"/>
    <n v="1165.3132479999999"/>
    <n v="158.90635199999997"/>
    <n v="6.3"/>
  </r>
  <r>
    <x v="4"/>
    <s v="13:03"/>
    <s v="354-25-5821"/>
    <x v="2"/>
    <s v="Mumbai"/>
    <x v="0"/>
    <x v="0"/>
    <x v="3"/>
    <x v="1"/>
    <n v="192000"/>
    <n v="34560"/>
    <n v="1"/>
    <n v="226560"/>
    <n v="199372.79999999999"/>
    <n v="27187.200000000012"/>
    <n v="5.6"/>
  </r>
  <r>
    <x v="31"/>
    <s v="20:39"/>
    <s v="228-96-1411"/>
    <x v="1"/>
    <s v="New Delhi"/>
    <x v="0"/>
    <x v="0"/>
    <x v="4"/>
    <x v="1"/>
    <n v="286700"/>
    <n v="51606"/>
    <n v="1"/>
    <n v="338306"/>
    <n v="297709.28000000003"/>
    <n v="40596.719999999972"/>
    <n v="7.6"/>
  </r>
  <r>
    <x v="32"/>
    <s v="19:47"/>
    <s v="617-15-4209"/>
    <x v="1"/>
    <s v="New Delhi"/>
    <x v="0"/>
    <x v="1"/>
    <x v="0"/>
    <x v="1"/>
    <n v="294000"/>
    <n v="52920"/>
    <n v="1"/>
    <n v="346920"/>
    <n v="305289.59999999998"/>
    <n v="41630.400000000023"/>
    <n v="7.2"/>
  </r>
  <r>
    <x v="11"/>
    <s v="18:00"/>
    <s v="132-32-9879"/>
    <x v="2"/>
    <s v="Mumbai"/>
    <x v="0"/>
    <x v="0"/>
    <x v="1"/>
    <x v="1"/>
    <n v="6293.96"/>
    <n v="1132.9128000000001"/>
    <n v="4"/>
    <n v="29707.4912"/>
    <n v="26142.592256"/>
    <n v="3564.8989440000005"/>
    <n v="9.5"/>
  </r>
  <r>
    <x v="33"/>
    <s v="17:24"/>
    <s v="370-41-7321"/>
    <x v="2"/>
    <s v="Mumbai"/>
    <x v="0"/>
    <x v="1"/>
    <x v="0"/>
    <x v="2"/>
    <n v="292200"/>
    <n v="52596"/>
    <n v="1"/>
    <n v="344796"/>
    <n v="303420.48"/>
    <n v="41375.520000000019"/>
    <n v="8.4"/>
  </r>
  <r>
    <x v="10"/>
    <s v="15:47"/>
    <s v="727-46-3608"/>
    <x v="2"/>
    <s v="Mumbai"/>
    <x v="0"/>
    <x v="0"/>
    <x v="4"/>
    <x v="0"/>
    <n v="287800"/>
    <n v="51804"/>
    <n v="1"/>
    <n v="339604"/>
    <n v="298851.52"/>
    <n v="40752.479999999981"/>
    <n v="4.0999999999999996"/>
  </r>
  <r>
    <x v="34"/>
    <s v="12:45"/>
    <s v="669-54-1719"/>
    <x v="2"/>
    <s v="Mumbai"/>
    <x v="0"/>
    <x v="1"/>
    <x v="1"/>
    <x v="2"/>
    <n v="1218.93"/>
    <n v="219.4074"/>
    <n v="6"/>
    <n v="8630.0244000000002"/>
    <n v="7594.421472"/>
    <n v="1035.6029280000002"/>
    <n v="8.1"/>
  </r>
  <r>
    <x v="35"/>
    <s v="17:08"/>
    <s v="574-22-5561"/>
    <x v="1"/>
    <s v="New Delhi"/>
    <x v="0"/>
    <x v="0"/>
    <x v="5"/>
    <x v="0"/>
    <n v="224200"/>
    <n v="40356"/>
    <n v="1"/>
    <n v="264556"/>
    <n v="232809.28"/>
    <n v="31746.720000000001"/>
    <n v="7.9"/>
  </r>
  <r>
    <x v="36"/>
    <s v="10:19"/>
    <s v="326-78-5178"/>
    <x v="1"/>
    <s v="New Delhi"/>
    <x v="0"/>
    <x v="1"/>
    <x v="4"/>
    <x v="1"/>
    <n v="286700"/>
    <n v="51606"/>
    <n v="1"/>
    <n v="338306"/>
    <n v="297709.28000000003"/>
    <n v="40596.719999999972"/>
    <n v="9.5"/>
  </r>
  <r>
    <x v="34"/>
    <s v="15:10"/>
    <s v="162-48-8011"/>
    <x v="0"/>
    <s v="Bengaluru"/>
    <x v="0"/>
    <x v="0"/>
    <x v="4"/>
    <x v="1"/>
    <n v="280000"/>
    <n v="50400"/>
    <n v="1"/>
    <n v="330400"/>
    <n v="290752"/>
    <n v="39648"/>
    <n v="8.5"/>
  </r>
  <r>
    <x v="23"/>
    <s v="14:42"/>
    <s v="616-24-2851"/>
    <x v="2"/>
    <s v="Mumbai"/>
    <x v="0"/>
    <x v="0"/>
    <x v="5"/>
    <x v="0"/>
    <n v="225000"/>
    <n v="40500"/>
    <n v="1"/>
    <n v="265500"/>
    <n v="233640"/>
    <n v="31860"/>
    <n v="6.5"/>
  </r>
  <r>
    <x v="25"/>
    <s v="15:46"/>
    <s v="778-71-5554"/>
    <x v="1"/>
    <s v="New Delhi"/>
    <x v="0"/>
    <x v="1"/>
    <x v="5"/>
    <x v="2"/>
    <n v="221800"/>
    <n v="39924"/>
    <n v="1"/>
    <n v="261724"/>
    <n v="230317.12"/>
    <n v="31406.880000000005"/>
    <n v="6.1"/>
  </r>
  <r>
    <x v="37"/>
    <s v="11:49"/>
    <s v="242-55-6721"/>
    <x v="2"/>
    <s v="Mumbai"/>
    <x v="1"/>
    <x v="1"/>
    <x v="2"/>
    <x v="3"/>
    <n v="8416.16"/>
    <n v="1514.9087999999999"/>
    <n v="2"/>
    <n v="19862.137599999998"/>
    <n v="17478.681087999998"/>
    <n v="2383.4565120000007"/>
    <n v="6.5"/>
  </r>
  <r>
    <x v="38"/>
    <s v="19:01"/>
    <s v="399-46-5918"/>
    <x v="1"/>
    <s v="New Delhi"/>
    <x v="1"/>
    <x v="0"/>
    <x v="1"/>
    <x v="1"/>
    <n v="835.98"/>
    <n v="150.47639999999998"/>
    <n v="8"/>
    <n v="7891.6512000000002"/>
    <n v="6944.6530560000001"/>
    <n v="946.99814400000014"/>
    <n v="8.1999999999999993"/>
  </r>
  <r>
    <x v="39"/>
    <s v="11:26"/>
    <s v="106-35-6779"/>
    <x v="0"/>
    <s v="Bengaluru"/>
    <x v="0"/>
    <x v="1"/>
    <x v="2"/>
    <x v="1"/>
    <n v="9144.34"/>
    <n v="1645.9811999999999"/>
    <n v="2"/>
    <n v="21580.642400000001"/>
    <n v="18990.965312"/>
    <n v="2589.6770880000004"/>
    <n v="5.8"/>
  </r>
  <r>
    <x v="13"/>
    <s v="11:28"/>
    <s v="635-40-6220"/>
    <x v="0"/>
    <s v="Bengaluru"/>
    <x v="1"/>
    <x v="1"/>
    <x v="0"/>
    <x v="0"/>
    <n v="290000"/>
    <n v="52200"/>
    <n v="1"/>
    <n v="342200"/>
    <n v="301136"/>
    <n v="41064"/>
    <n v="6.6"/>
  </r>
  <r>
    <x v="40"/>
    <s v="15:55"/>
    <s v="817-48-8732"/>
    <x v="0"/>
    <s v="Bengaluru"/>
    <x v="0"/>
    <x v="0"/>
    <x v="2"/>
    <x v="1"/>
    <n v="5272.35"/>
    <n v="949.02300000000002"/>
    <n v="10"/>
    <n v="62213.73"/>
    <n v="54748.082400000007"/>
    <n v="7465.6475999999966"/>
    <n v="5.4"/>
  </r>
  <r>
    <x v="41"/>
    <s v="20:36"/>
    <s v="120-06-4233"/>
    <x v="1"/>
    <s v="New Delhi"/>
    <x v="1"/>
    <x v="1"/>
    <x v="1"/>
    <x v="1"/>
    <n v="304.61"/>
    <n v="54.829799999999999"/>
    <n v="6"/>
    <n v="2156.6387999999997"/>
    <n v="1897.8421439999997"/>
    <n v="258.79665599999998"/>
    <n v="9.3000000000000007"/>
  </r>
  <r>
    <x v="42"/>
    <s v="17:47"/>
    <s v="285-68-5083"/>
    <x v="1"/>
    <s v="New Delhi"/>
    <x v="0"/>
    <x v="0"/>
    <x v="3"/>
    <x v="2"/>
    <n v="190500"/>
    <n v="34290"/>
    <n v="1"/>
    <n v="224790"/>
    <n v="197815.2"/>
    <n v="26974.799999999988"/>
    <n v="10"/>
  </r>
  <r>
    <x v="7"/>
    <s v="10:55"/>
    <s v="803-83-5989"/>
    <x v="1"/>
    <s v="New Delhi"/>
    <x v="1"/>
    <x v="1"/>
    <x v="2"/>
    <x v="3"/>
    <n v="552.73"/>
    <n v="99.491399999999999"/>
    <n v="6"/>
    <n v="3913.3284000000003"/>
    <n v="3443.7289920000003"/>
    <n v="469.59940800000004"/>
    <n v="7"/>
  </r>
  <r>
    <x v="36"/>
    <s v="13:40"/>
    <s v="347-34-2234"/>
    <x v="2"/>
    <s v="Mumbai"/>
    <x v="0"/>
    <x v="0"/>
    <x v="3"/>
    <x v="0"/>
    <n v="194500"/>
    <n v="35010"/>
    <n v="1"/>
    <n v="229510"/>
    <n v="201968.8"/>
    <n v="27541.200000000012"/>
    <n v="10"/>
  </r>
  <r>
    <x v="43"/>
    <s v="12:27"/>
    <s v="199-75-8169"/>
    <x v="0"/>
    <s v="Bengaluru"/>
    <x v="0"/>
    <x v="1"/>
    <x v="3"/>
    <x v="2"/>
    <n v="183000"/>
    <n v="32940"/>
    <n v="1"/>
    <n v="215940"/>
    <n v="190027.2"/>
    <n v="25912.799999999988"/>
    <n v="8.6"/>
  </r>
  <r>
    <x v="44"/>
    <s v="14:35"/>
    <s v="853-23-2453"/>
    <x v="2"/>
    <s v="Mumbai"/>
    <x v="0"/>
    <x v="1"/>
    <x v="0"/>
    <x v="1"/>
    <n v="292400"/>
    <n v="52632"/>
    <n v="1"/>
    <n v="345032"/>
    <n v="303628.15999999997"/>
    <n v="41403.840000000026"/>
    <n v="7.6"/>
  </r>
  <r>
    <x v="45"/>
    <s v="16:40"/>
    <s v="877-22-3308"/>
    <x v="0"/>
    <s v="Bengaluru"/>
    <x v="0"/>
    <x v="1"/>
    <x v="0"/>
    <x v="1"/>
    <n v="288000"/>
    <n v="51840"/>
    <n v="1"/>
    <n v="339840"/>
    <n v="299059.20000000001"/>
    <n v="40780.799999999988"/>
    <n v="5.8"/>
  </r>
  <r>
    <x v="34"/>
    <s v="15:43"/>
    <s v="838-78-4295"/>
    <x v="1"/>
    <s v="New Delhi"/>
    <x v="1"/>
    <x v="0"/>
    <x v="0"/>
    <x v="0"/>
    <n v="295200"/>
    <n v="53136"/>
    <n v="1"/>
    <n v="348336"/>
    <n v="306535.67999999999"/>
    <n v="41800.320000000007"/>
    <n v="6.7"/>
  </r>
  <r>
    <x v="27"/>
    <s v="15:01"/>
    <s v="109-28-2512"/>
    <x v="2"/>
    <s v="Mumbai"/>
    <x v="0"/>
    <x v="0"/>
    <x v="5"/>
    <x v="0"/>
    <n v="225000"/>
    <n v="40500"/>
    <n v="1"/>
    <n v="265500"/>
    <n v="233640"/>
    <n v="31860"/>
    <n v="9.9"/>
  </r>
  <r>
    <x v="46"/>
    <s v="10:04"/>
    <s v="232-11-3025"/>
    <x v="0"/>
    <s v="Bengaluru"/>
    <x v="1"/>
    <x v="1"/>
    <x v="3"/>
    <x v="1"/>
    <n v="185000"/>
    <n v="33300"/>
    <n v="1"/>
    <n v="218300"/>
    <n v="192104"/>
    <n v="26196"/>
    <n v="6.4"/>
  </r>
  <r>
    <x v="30"/>
    <s v="18:50"/>
    <s v="382-03-4532"/>
    <x v="0"/>
    <s v="Bengaluru"/>
    <x v="0"/>
    <x v="0"/>
    <x v="0"/>
    <x v="1"/>
    <n v="288000"/>
    <n v="51840"/>
    <n v="1"/>
    <n v="339840"/>
    <n v="299059.20000000001"/>
    <n v="40780.799999999988"/>
    <n v="4.3"/>
  </r>
  <r>
    <x v="47"/>
    <s v="12:46"/>
    <s v="393-65-2792"/>
    <x v="1"/>
    <s v="New Delhi"/>
    <x v="1"/>
    <x v="1"/>
    <x v="4"/>
    <x v="2"/>
    <n v="285400"/>
    <n v="51372"/>
    <n v="1"/>
    <n v="336772"/>
    <n v="296359.36"/>
    <n v="40412.640000000014"/>
    <n v="9.6"/>
  </r>
  <r>
    <x v="48"/>
    <s v="16:19"/>
    <s v="796-12-2025"/>
    <x v="1"/>
    <s v="New Delhi"/>
    <x v="1"/>
    <x v="1"/>
    <x v="5"/>
    <x v="1"/>
    <n v="223200"/>
    <n v="40176"/>
    <n v="1"/>
    <n v="263376"/>
    <n v="231770.88"/>
    <n v="31605.119999999995"/>
    <n v="5.9"/>
  </r>
  <r>
    <x v="19"/>
    <s v="18:17"/>
    <s v="510-95-6347"/>
    <x v="2"/>
    <s v="Mumbai"/>
    <x v="0"/>
    <x v="0"/>
    <x v="4"/>
    <x v="0"/>
    <n v="287800"/>
    <n v="51804"/>
    <n v="1"/>
    <n v="339604"/>
    <n v="298851.52"/>
    <n v="40752.479999999981"/>
    <n v="4"/>
  </r>
  <r>
    <x v="11"/>
    <s v="18:21"/>
    <s v="841-35-6630"/>
    <x v="1"/>
    <s v="New Delhi"/>
    <x v="1"/>
    <x v="0"/>
    <x v="1"/>
    <x v="1"/>
    <n v="575.91"/>
    <n v="103.66379999999999"/>
    <n v="6"/>
    <n v="4077.4427999999998"/>
    <n v="3588.149664"/>
    <n v="489.29313599999978"/>
    <n v="8.6999999999999993"/>
  </r>
  <r>
    <x v="49"/>
    <s v="10:55"/>
    <s v="287-21-9091"/>
    <x v="0"/>
    <s v="Bengaluru"/>
    <x v="1"/>
    <x v="1"/>
    <x v="2"/>
    <x v="3"/>
    <n v="1174.67"/>
    <n v="211.44060000000002"/>
    <n v="9"/>
    <n v="12474.9954"/>
    <n v="10977.995951999999"/>
    <n v="1496.9994480000005"/>
    <n v="9.4"/>
  </r>
  <r>
    <x v="50"/>
    <s v="17:04"/>
    <s v="732-94-0499"/>
    <x v="1"/>
    <s v="New Delhi"/>
    <x v="1"/>
    <x v="0"/>
    <x v="1"/>
    <x v="2"/>
    <n v="461.65"/>
    <n v="83.096999999999994"/>
    <n v="10"/>
    <n v="5447.4699999999993"/>
    <n v="4793.7735999999995"/>
    <n v="653.69639999999981"/>
    <n v="5.4"/>
  </r>
  <r>
    <x v="51"/>
    <s v="14:20"/>
    <s v="263-10-3913"/>
    <x v="1"/>
    <s v="New Delhi"/>
    <x v="0"/>
    <x v="1"/>
    <x v="5"/>
    <x v="2"/>
    <n v="221800"/>
    <n v="39924"/>
    <n v="1"/>
    <n v="261724"/>
    <n v="230317.12"/>
    <n v="31406.880000000005"/>
    <n v="8.6"/>
  </r>
  <r>
    <x v="52"/>
    <s v="15:48"/>
    <s v="381-20-0914"/>
    <x v="0"/>
    <s v="Bengaluru"/>
    <x v="0"/>
    <x v="0"/>
    <x v="5"/>
    <x v="2"/>
    <n v="218000"/>
    <n v="39240"/>
    <n v="1"/>
    <n v="257240"/>
    <n v="226371.20000000001"/>
    <n v="30868.799999999988"/>
    <n v="5.7"/>
  </r>
  <r>
    <x v="19"/>
    <s v="16:24"/>
    <s v="829-49-1914"/>
    <x v="1"/>
    <s v="New Delhi"/>
    <x v="0"/>
    <x v="0"/>
    <x v="4"/>
    <x v="0"/>
    <n v="288500"/>
    <n v="51930"/>
    <n v="1"/>
    <n v="340430"/>
    <n v="299578.40000000002"/>
    <n v="40851.599999999977"/>
    <n v="6.6"/>
  </r>
  <r>
    <x v="49"/>
    <s v="18:56"/>
    <s v="756-01-7507"/>
    <x v="1"/>
    <s v="New Delhi"/>
    <x v="1"/>
    <x v="0"/>
    <x v="0"/>
    <x v="1"/>
    <n v="294000"/>
    <n v="52920"/>
    <n v="1"/>
    <n v="346920"/>
    <n v="305289.59999999998"/>
    <n v="41630.400000000023"/>
    <n v="6"/>
  </r>
  <r>
    <x v="18"/>
    <s v="14:42"/>
    <s v="870-72-4431"/>
    <x v="1"/>
    <s v="New Delhi"/>
    <x v="1"/>
    <x v="0"/>
    <x v="0"/>
    <x v="2"/>
    <n v="292500"/>
    <n v="52650"/>
    <n v="1"/>
    <n v="345150"/>
    <n v="303732"/>
    <n v="41418"/>
    <n v="5.5"/>
  </r>
  <r>
    <x v="53"/>
    <s v="19:56"/>
    <s v="847-38-7188"/>
    <x v="2"/>
    <s v="Mumbai"/>
    <x v="1"/>
    <x v="0"/>
    <x v="4"/>
    <x v="0"/>
    <n v="287800"/>
    <n v="51804"/>
    <n v="1"/>
    <n v="339604"/>
    <n v="298851.52"/>
    <n v="40752.479999999981"/>
    <n v="6.4"/>
  </r>
  <r>
    <x v="54"/>
    <s v="18:37"/>
    <s v="480-63-2856"/>
    <x v="1"/>
    <s v="New Delhi"/>
    <x v="1"/>
    <x v="1"/>
    <x v="4"/>
    <x v="0"/>
    <n v="288500"/>
    <n v="51930"/>
    <n v="1"/>
    <n v="340430"/>
    <n v="299578.40000000002"/>
    <n v="40851.599999999977"/>
    <n v="6.6"/>
  </r>
  <r>
    <x v="55"/>
    <s v="18:45"/>
    <s v="787-56-0757"/>
    <x v="1"/>
    <s v="New Delhi"/>
    <x v="0"/>
    <x v="0"/>
    <x v="4"/>
    <x v="2"/>
    <n v="285400"/>
    <n v="51372"/>
    <n v="1"/>
    <n v="336772"/>
    <n v="296359.36"/>
    <n v="40412.640000000014"/>
    <n v="8.3000000000000007"/>
  </r>
  <r>
    <x v="11"/>
    <s v="10:17"/>
    <s v="360-39-5055"/>
    <x v="1"/>
    <s v="New Delhi"/>
    <x v="0"/>
    <x v="1"/>
    <x v="3"/>
    <x v="1"/>
    <n v="191500"/>
    <n v="34470"/>
    <n v="1"/>
    <n v="225970"/>
    <n v="198853.6"/>
    <n v="27116.399999999994"/>
    <n v="6.6"/>
  </r>
  <r>
    <x v="19"/>
    <s v="14:31"/>
    <s v="730-50-9884"/>
    <x v="1"/>
    <s v="New Delhi"/>
    <x v="1"/>
    <x v="0"/>
    <x v="3"/>
    <x v="0"/>
    <n v="193100"/>
    <n v="34758"/>
    <n v="1"/>
    <n v="227858"/>
    <n v="200515.04"/>
    <n v="27342.959999999992"/>
    <n v="4"/>
  </r>
  <r>
    <x v="5"/>
    <s v="10:23"/>
    <s v="362-58-8315"/>
    <x v="1"/>
    <s v="New Delhi"/>
    <x v="1"/>
    <x v="1"/>
    <x v="5"/>
    <x v="1"/>
    <n v="223200"/>
    <n v="40176"/>
    <n v="1"/>
    <n v="263376"/>
    <n v="231770.88"/>
    <n v="31605.119999999995"/>
    <n v="9.9"/>
  </r>
  <r>
    <x v="39"/>
    <s v="20:35"/>
    <s v="633-44-8566"/>
    <x v="0"/>
    <s v="Bengaluru"/>
    <x v="0"/>
    <x v="1"/>
    <x v="4"/>
    <x v="2"/>
    <n v="278000"/>
    <n v="50040"/>
    <n v="1"/>
    <n v="328040"/>
    <n v="288675.20000000001"/>
    <n v="39364.799999999988"/>
    <n v="7.3"/>
  </r>
  <r>
    <x v="56"/>
    <s v="16:57"/>
    <s v="504-35-8843"/>
    <x v="0"/>
    <s v="Bengaluru"/>
    <x v="1"/>
    <x v="1"/>
    <x v="3"/>
    <x v="1"/>
    <n v="185000"/>
    <n v="33300"/>
    <n v="1"/>
    <n v="218300"/>
    <n v="192104"/>
    <n v="26196"/>
    <n v="5.7"/>
  </r>
  <r>
    <x v="33"/>
    <s v="17:55"/>
    <s v="318-68-5053"/>
    <x v="2"/>
    <s v="Mumbai"/>
    <x v="1"/>
    <x v="0"/>
    <x v="0"/>
    <x v="1"/>
    <n v="292400"/>
    <n v="52632"/>
    <n v="1"/>
    <n v="345032"/>
    <n v="303628.15999999997"/>
    <n v="41403.840000000026"/>
    <n v="6.1"/>
  </r>
  <r>
    <x v="54"/>
    <s v="10:25"/>
    <s v="565-80-5980"/>
    <x v="1"/>
    <s v="New Delhi"/>
    <x v="0"/>
    <x v="0"/>
    <x v="2"/>
    <x v="1"/>
    <n v="447.38"/>
    <n v="80.528399999999991"/>
    <n v="4"/>
    <n v="2111.6336000000001"/>
    <n v="1858.237568"/>
    <n v="253.3960320000001"/>
    <n v="7.1"/>
  </r>
  <r>
    <x v="53"/>
    <s v="19:54"/>
    <s v="225-32-0908"/>
    <x v="1"/>
    <s v="New Delhi"/>
    <x v="1"/>
    <x v="0"/>
    <x v="3"/>
    <x v="0"/>
    <n v="193100"/>
    <n v="34758"/>
    <n v="1"/>
    <n v="227858"/>
    <n v="200515.04"/>
    <n v="27342.959999999992"/>
    <n v="8.1999999999999993"/>
  </r>
  <r>
    <x v="8"/>
    <s v="16:42"/>
    <s v="873-51-0671"/>
    <x v="0"/>
    <s v="Bengaluru"/>
    <x v="0"/>
    <x v="0"/>
    <x v="3"/>
    <x v="0"/>
    <n v="186000"/>
    <n v="33480"/>
    <n v="1"/>
    <n v="219480"/>
    <n v="193142.39999999999"/>
    <n v="26337.600000000006"/>
    <n v="5.0999999999999996"/>
  </r>
  <r>
    <x v="41"/>
    <s v="12:09"/>
    <s v="152-08-9985"/>
    <x v="2"/>
    <s v="Mumbai"/>
    <x v="0"/>
    <x v="1"/>
    <x v="0"/>
    <x v="2"/>
    <n v="292200"/>
    <n v="52596"/>
    <n v="1"/>
    <n v="344796"/>
    <n v="303420.48"/>
    <n v="41375.520000000019"/>
    <n v="8.6"/>
  </r>
  <r>
    <x v="10"/>
    <s v="20:05"/>
    <s v="512-91-0811"/>
    <x v="1"/>
    <s v="New Delhi"/>
    <x v="1"/>
    <x v="1"/>
    <x v="0"/>
    <x v="2"/>
    <n v="292500"/>
    <n v="52650"/>
    <n v="1"/>
    <n v="345150"/>
    <n v="303732"/>
    <n v="41418"/>
    <n v="6.6"/>
  </r>
  <r>
    <x v="1"/>
    <s v="20:38"/>
    <s v="594-34-4444"/>
    <x v="0"/>
    <s v="Bengaluru"/>
    <x v="1"/>
    <x v="1"/>
    <x v="1"/>
    <x v="3"/>
    <n v="697.16"/>
    <n v="125.48879999999998"/>
    <n v="1"/>
    <n v="822.64879999999994"/>
    <n v="723.93094399999995"/>
    <n v="98.717855999999983"/>
    <n v="7.2"/>
  </r>
  <r>
    <x v="14"/>
    <s v="10:25"/>
    <s v="766-85-7061"/>
    <x v="2"/>
    <s v="Mumbai"/>
    <x v="1"/>
    <x v="1"/>
    <x v="0"/>
    <x v="0"/>
    <n v="295000"/>
    <n v="53100"/>
    <n v="1"/>
    <n v="348100"/>
    <n v="306328"/>
    <n v="41772"/>
    <n v="5.0999999999999996"/>
  </r>
  <r>
    <x v="57"/>
    <s v="13:11"/>
    <s v="871-39-9221"/>
    <x v="1"/>
    <s v="New Delhi"/>
    <x v="1"/>
    <x v="0"/>
    <x v="1"/>
    <x v="1"/>
    <n v="127.45"/>
    <n v="22.940999999999999"/>
    <n v="6"/>
    <n v="902.346"/>
    <n v="794.06448"/>
    <n v="108.28152"/>
    <n v="4.0999999999999996"/>
  </r>
  <r>
    <x v="28"/>
    <s v="10:16"/>
    <s v="865-92-6136"/>
    <x v="0"/>
    <s v="Bengaluru"/>
    <x v="1"/>
    <x v="1"/>
    <x v="4"/>
    <x v="0"/>
    <n v="281500"/>
    <n v="50670"/>
    <n v="1"/>
    <n v="332170"/>
    <n v="292309.59999999998"/>
    <n v="39860.400000000023"/>
    <n v="9.3000000000000007"/>
  </r>
  <r>
    <x v="19"/>
    <s v="18:14"/>
    <s v="733-01-9107"/>
    <x v="2"/>
    <s v="Mumbai"/>
    <x v="1"/>
    <x v="1"/>
    <x v="2"/>
    <x v="1"/>
    <n v="1482.7"/>
    <n v="266.88600000000002"/>
    <n v="6"/>
    <n v="10497.516"/>
    <n v="9237.8140800000001"/>
    <n v="1259.7019199999995"/>
    <n v="7.4"/>
  </r>
  <r>
    <x v="58"/>
    <s v="19:20"/>
    <s v="163-56-7055"/>
    <x v="1"/>
    <s v="New Delhi"/>
    <x v="0"/>
    <x v="1"/>
    <x v="5"/>
    <x v="1"/>
    <n v="223200"/>
    <n v="40176"/>
    <n v="1"/>
    <n v="263376"/>
    <n v="231770.88"/>
    <n v="31605.119999999995"/>
    <n v="4.0999999999999996"/>
  </r>
  <r>
    <x v="59"/>
    <s v="13:22"/>
    <s v="189-98-2939"/>
    <x v="1"/>
    <s v="New Delhi"/>
    <x v="1"/>
    <x v="1"/>
    <x v="5"/>
    <x v="1"/>
    <n v="223200"/>
    <n v="40176"/>
    <n v="1"/>
    <n v="263376"/>
    <n v="231770.88"/>
    <n v="31605.119999999995"/>
    <n v="7.2"/>
  </r>
  <r>
    <x v="60"/>
    <s v="11:27"/>
    <s v="551-21-3069"/>
    <x v="1"/>
    <s v="New Delhi"/>
    <x v="1"/>
    <x v="0"/>
    <x v="1"/>
    <x v="1"/>
    <n v="823.07"/>
    <n v="148.15260000000001"/>
    <n v="9"/>
    <n v="8741.0034000000014"/>
    <n v="7692.0829920000015"/>
    <n v="1048.920408"/>
    <n v="4.9000000000000004"/>
  </r>
  <r>
    <x v="61"/>
    <s v="16:44"/>
    <s v="212-62-1842"/>
    <x v="0"/>
    <s v="Bengaluru"/>
    <x v="1"/>
    <x v="1"/>
    <x v="4"/>
    <x v="1"/>
    <n v="280000"/>
    <n v="50400"/>
    <n v="1"/>
    <n v="330400"/>
    <n v="290752"/>
    <n v="39648"/>
    <n v="9.9"/>
  </r>
  <r>
    <x v="35"/>
    <s v="18:19"/>
    <s v="716-39-1409"/>
    <x v="2"/>
    <s v="Mumbai"/>
    <x v="1"/>
    <x v="1"/>
    <x v="0"/>
    <x v="1"/>
    <n v="292400"/>
    <n v="52632"/>
    <n v="1"/>
    <n v="345032"/>
    <n v="303628.15999999997"/>
    <n v="41403.840000000026"/>
    <n v="8"/>
  </r>
  <r>
    <x v="52"/>
    <s v="14:50"/>
    <s v="704-48-3927"/>
    <x v="0"/>
    <s v="Bengaluru"/>
    <x v="0"/>
    <x v="1"/>
    <x v="1"/>
    <x v="3"/>
    <n v="1488.67"/>
    <n v="267.9606"/>
    <n v="10"/>
    <n v="17566.306"/>
    <n v="15458.34928"/>
    <n v="2107.9567200000001"/>
    <n v="7.3"/>
  </r>
  <r>
    <x v="0"/>
    <s v="20:54"/>
    <s v="628-34-3388"/>
    <x v="1"/>
    <s v="New Delhi"/>
    <x v="1"/>
    <x v="1"/>
    <x v="5"/>
    <x v="2"/>
    <n v="221800"/>
    <n v="39924"/>
    <n v="1"/>
    <n v="261724"/>
    <n v="230317.12"/>
    <n v="31406.880000000005"/>
    <n v="7.9"/>
  </r>
  <r>
    <x v="23"/>
    <s v="20:19"/>
    <s v="630-74-5166"/>
    <x v="0"/>
    <s v="Bengaluru"/>
    <x v="1"/>
    <x v="1"/>
    <x v="3"/>
    <x v="1"/>
    <n v="185000"/>
    <n v="33300"/>
    <n v="1"/>
    <n v="218300"/>
    <n v="192104"/>
    <n v="26196"/>
    <n v="7.4"/>
  </r>
  <r>
    <x v="62"/>
    <s v="10:43"/>
    <s v="588-01-7461"/>
    <x v="1"/>
    <s v="New Delhi"/>
    <x v="1"/>
    <x v="0"/>
    <x v="4"/>
    <x v="1"/>
    <n v="286700"/>
    <n v="51606"/>
    <n v="1"/>
    <n v="338306"/>
    <n v="297709.28000000003"/>
    <n v="40596.719999999972"/>
    <n v="4.2"/>
  </r>
  <r>
    <x v="2"/>
    <s v="14:30"/>
    <s v="861-77-0145"/>
    <x v="1"/>
    <s v="New Delhi"/>
    <x v="0"/>
    <x v="1"/>
    <x v="1"/>
    <x v="1"/>
    <n v="891.97"/>
    <n v="160.55459999999999"/>
    <n v="10"/>
    <n v="10525.245999999999"/>
    <n v="9262.2164799999991"/>
    <n v="1263.02952"/>
    <n v="9.1999999999999993"/>
  </r>
  <r>
    <x v="63"/>
    <s v="11:32"/>
    <s v="479-26-8945"/>
    <x v="2"/>
    <s v="Mumbai"/>
    <x v="0"/>
    <x v="0"/>
    <x v="3"/>
    <x v="0"/>
    <n v="194500"/>
    <n v="35010"/>
    <n v="1"/>
    <n v="229510"/>
    <n v="201968.8"/>
    <n v="27541.200000000012"/>
    <n v="4.5999999999999996"/>
  </r>
  <r>
    <x v="63"/>
    <s v="10:41"/>
    <s v="210-67-5886"/>
    <x v="1"/>
    <s v="New Delhi"/>
    <x v="0"/>
    <x v="0"/>
    <x v="0"/>
    <x v="2"/>
    <n v="292500"/>
    <n v="52650"/>
    <n v="1"/>
    <n v="345150"/>
    <n v="303732"/>
    <n v="41418"/>
    <n v="7.8"/>
  </r>
  <r>
    <x v="42"/>
    <s v="12:44"/>
    <s v="227-78-1148"/>
    <x v="2"/>
    <s v="Mumbai"/>
    <x v="1"/>
    <x v="0"/>
    <x v="5"/>
    <x v="1"/>
    <n v="223100"/>
    <n v="40158"/>
    <n v="1"/>
    <n v="263258"/>
    <n v="231667.04"/>
    <n v="31590.959999999992"/>
    <n v="8.4"/>
  </r>
  <r>
    <x v="64"/>
    <s v="20:07"/>
    <s v="645-44-1170"/>
    <x v="0"/>
    <s v="Bengaluru"/>
    <x v="0"/>
    <x v="1"/>
    <x v="2"/>
    <x v="3"/>
    <n v="14558.07"/>
    <n v="2620.4526000000001"/>
    <n v="9"/>
    <n v="154606.7034"/>
    <n v="136053.898992"/>
    <n v="18552.804407999996"/>
    <n v="4.3"/>
  </r>
  <r>
    <x v="60"/>
    <s v="20:31"/>
    <s v="237-01-6122"/>
    <x v="1"/>
    <s v="New Delhi"/>
    <x v="0"/>
    <x v="0"/>
    <x v="2"/>
    <x v="2"/>
    <n v="580.79"/>
    <n v="104.54219999999999"/>
    <n v="9"/>
    <n v="6167.9897999999994"/>
    <n v="5427.8310239999992"/>
    <n v="740.15877600000022"/>
    <n v="9.5"/>
  </r>
  <r>
    <x v="22"/>
    <s v="13:01"/>
    <s v="225-98-1496"/>
    <x v="1"/>
    <s v="New Delhi"/>
    <x v="1"/>
    <x v="0"/>
    <x v="5"/>
    <x v="2"/>
    <n v="221800"/>
    <n v="39924"/>
    <n v="1"/>
    <n v="261724"/>
    <n v="230317.12"/>
    <n v="31406.880000000005"/>
    <n v="7.1"/>
  </r>
  <r>
    <x v="19"/>
    <s v="12:29"/>
    <s v="291-32-1427"/>
    <x v="2"/>
    <s v="Mumbai"/>
    <x v="0"/>
    <x v="1"/>
    <x v="5"/>
    <x v="0"/>
    <n v="225000"/>
    <n v="40500"/>
    <n v="1"/>
    <n v="265500"/>
    <n v="233640"/>
    <n v="31860"/>
    <n v="5.3"/>
  </r>
  <r>
    <x v="65"/>
    <s v="15:26"/>
    <s v="659-65-8956"/>
    <x v="2"/>
    <s v="Mumbai"/>
    <x v="0"/>
    <x v="1"/>
    <x v="5"/>
    <x v="0"/>
    <n v="225000"/>
    <n v="40500"/>
    <n v="1"/>
    <n v="265500"/>
    <n v="233640"/>
    <n v="31860"/>
    <n v="5.2"/>
  </r>
  <r>
    <x v="30"/>
    <s v="20:48"/>
    <s v="642-32-2990"/>
    <x v="0"/>
    <s v="Bengaluru"/>
    <x v="1"/>
    <x v="0"/>
    <x v="4"/>
    <x v="0"/>
    <n v="281500"/>
    <n v="50670"/>
    <n v="1"/>
    <n v="332170"/>
    <n v="292309.59999999998"/>
    <n v="39860.400000000023"/>
    <n v="6"/>
  </r>
  <r>
    <x v="40"/>
    <s v="20:38"/>
    <s v="378-24-2715"/>
    <x v="2"/>
    <s v="Mumbai"/>
    <x v="1"/>
    <x v="1"/>
    <x v="2"/>
    <x v="3"/>
    <n v="2353.44"/>
    <n v="423.61919999999998"/>
    <n v="2"/>
    <n v="5554.1184000000003"/>
    <n v="4887.6241920000002"/>
    <n v="666.49420800000007"/>
    <n v="4.0999999999999996"/>
  </r>
  <r>
    <x v="44"/>
    <s v="17:03"/>
    <s v="638-60-7125"/>
    <x v="0"/>
    <s v="Bengaluru"/>
    <x v="1"/>
    <x v="0"/>
    <x v="1"/>
    <x v="2"/>
    <n v="2199.56"/>
    <n v="395.92079999999999"/>
    <n v="8"/>
    <n v="20763.846399999999"/>
    <n v="18272.184831999999"/>
    <n v="2491.6615679999995"/>
    <n v="5.2"/>
  </r>
  <r>
    <x v="52"/>
    <s v="12:02"/>
    <s v="659-36-1684"/>
    <x v="1"/>
    <s v="New Delhi"/>
    <x v="0"/>
    <x v="1"/>
    <x v="3"/>
    <x v="2"/>
    <n v="190500"/>
    <n v="34290"/>
    <n v="1"/>
    <n v="224790"/>
    <n v="197815.2"/>
    <n v="26974.799999999988"/>
    <n v="6.5"/>
  </r>
  <r>
    <x v="11"/>
    <s v="17:26"/>
    <s v="219-22-9386"/>
    <x v="2"/>
    <s v="Mumbai"/>
    <x v="0"/>
    <x v="1"/>
    <x v="3"/>
    <x v="2"/>
    <n v="189000"/>
    <n v="34020"/>
    <n v="1"/>
    <n v="223020"/>
    <n v="196257.6"/>
    <n v="26762.399999999994"/>
    <n v="4.2"/>
  </r>
  <r>
    <x v="45"/>
    <s v="19:52"/>
    <s v="336-78-2147"/>
    <x v="1"/>
    <s v="New Delhi"/>
    <x v="0"/>
    <x v="1"/>
    <x v="2"/>
    <x v="2"/>
    <n v="663.91"/>
    <n v="119.50379999999998"/>
    <n v="8"/>
    <n v="6267.3103999999994"/>
    <n v="5515.2331519999998"/>
    <n v="752.0772479999996"/>
    <n v="4.5999999999999996"/>
  </r>
  <r>
    <x v="11"/>
    <s v="14:57"/>
    <s v="268-27-6179"/>
    <x v="2"/>
    <s v="Mumbai"/>
    <x v="0"/>
    <x v="0"/>
    <x v="5"/>
    <x v="0"/>
    <n v="225000"/>
    <n v="40500"/>
    <n v="1"/>
    <n v="265500"/>
    <n v="233640"/>
    <n v="31860"/>
    <n v="7.3"/>
  </r>
  <r>
    <x v="24"/>
    <s v="18:44"/>
    <s v="668-90-8900"/>
    <x v="0"/>
    <s v="Bengaluru"/>
    <x v="1"/>
    <x v="0"/>
    <x v="2"/>
    <x v="2"/>
    <n v="3293.69"/>
    <n v="592.86419999999998"/>
    <n v="7"/>
    <n v="27205.879400000002"/>
    <n v="23941.173872000003"/>
    <n v="3264.7055279999986"/>
    <n v="4.5"/>
  </r>
  <r>
    <x v="3"/>
    <s v="13:26"/>
    <s v="870-54-3162"/>
    <x v="0"/>
    <s v="Bengaluru"/>
    <x v="1"/>
    <x v="0"/>
    <x v="3"/>
    <x v="1"/>
    <n v="185000"/>
    <n v="33300"/>
    <n v="1"/>
    <n v="218300"/>
    <n v="192104"/>
    <n v="26196"/>
    <n v="9"/>
  </r>
  <r>
    <x v="66"/>
    <s v="16:17"/>
    <s v="189-08-9157"/>
    <x v="1"/>
    <s v="New Delhi"/>
    <x v="1"/>
    <x v="0"/>
    <x v="5"/>
    <x v="2"/>
    <n v="221800"/>
    <n v="39924"/>
    <n v="1"/>
    <n v="261724"/>
    <n v="230317.12"/>
    <n v="31406.880000000005"/>
    <n v="5.9"/>
  </r>
  <r>
    <x v="66"/>
    <s v="15:57"/>
    <s v="663-86-9076"/>
    <x v="1"/>
    <s v="New Delhi"/>
    <x v="0"/>
    <x v="0"/>
    <x v="4"/>
    <x v="0"/>
    <n v="288500"/>
    <n v="51930"/>
    <n v="1"/>
    <n v="340430"/>
    <n v="299578.40000000002"/>
    <n v="40851.599999999977"/>
    <n v="8.5"/>
  </r>
  <r>
    <x v="4"/>
    <s v="11:15"/>
    <s v="549-84-7482"/>
    <x v="2"/>
    <s v="Mumbai"/>
    <x v="1"/>
    <x v="0"/>
    <x v="3"/>
    <x v="0"/>
    <n v="194500"/>
    <n v="35010"/>
    <n v="1"/>
    <n v="229510"/>
    <n v="201968.8"/>
    <n v="27541.200000000012"/>
    <n v="7.2"/>
  </r>
  <r>
    <x v="25"/>
    <s v="13:18"/>
    <s v="191-10-6171"/>
    <x v="2"/>
    <s v="Mumbai"/>
    <x v="1"/>
    <x v="0"/>
    <x v="5"/>
    <x v="1"/>
    <n v="223100"/>
    <n v="40158"/>
    <n v="1"/>
    <n v="263258"/>
    <n v="231667.04"/>
    <n v="31590.959999999992"/>
    <n v="7.5"/>
  </r>
  <r>
    <x v="43"/>
    <s v="20:34"/>
    <s v="802-70-5316"/>
    <x v="0"/>
    <s v="Bengaluru"/>
    <x v="0"/>
    <x v="0"/>
    <x v="3"/>
    <x v="1"/>
    <n v="185000"/>
    <n v="33300"/>
    <n v="1"/>
    <n v="218300"/>
    <n v="192104"/>
    <n v="26196"/>
    <n v="8.3000000000000007"/>
  </r>
  <r>
    <x v="34"/>
    <s v="18:36"/>
    <s v="695-51-0018"/>
    <x v="2"/>
    <s v="Mumbai"/>
    <x v="1"/>
    <x v="0"/>
    <x v="3"/>
    <x v="1"/>
    <n v="192000"/>
    <n v="34560"/>
    <n v="1"/>
    <n v="226560"/>
    <n v="199372.79999999999"/>
    <n v="27187.200000000012"/>
    <n v="7.4"/>
  </r>
  <r>
    <x v="21"/>
    <s v="14:40"/>
    <s v="590-83-4591"/>
    <x v="2"/>
    <s v="Mumbai"/>
    <x v="0"/>
    <x v="1"/>
    <x v="1"/>
    <x v="2"/>
    <n v="1487.45"/>
    <n v="267.74099999999999"/>
    <n v="6"/>
    <n v="10531.146000000001"/>
    <n v="9267.4084800000001"/>
    <n v="1263.7375200000006"/>
    <n v="8.8000000000000007"/>
  </r>
  <r>
    <x v="1"/>
    <s v="16:43"/>
    <s v="483-71-1164"/>
    <x v="1"/>
    <s v="New Delhi"/>
    <x v="1"/>
    <x v="0"/>
    <x v="0"/>
    <x v="0"/>
    <n v="295200"/>
    <n v="53136"/>
    <n v="1"/>
    <n v="348336"/>
    <n v="306535.67999999999"/>
    <n v="41800.320000000007"/>
    <n v="5.3"/>
  </r>
  <r>
    <x v="67"/>
    <s v="19:39"/>
    <s v="597-78-7908"/>
    <x v="1"/>
    <s v="New Delhi"/>
    <x v="1"/>
    <x v="1"/>
    <x v="5"/>
    <x v="1"/>
    <n v="223200"/>
    <n v="40176"/>
    <n v="1"/>
    <n v="263376"/>
    <n v="231770.88"/>
    <n v="31605.119999999995"/>
    <n v="6.2"/>
  </r>
  <r>
    <x v="68"/>
    <s v="20:59"/>
    <s v="700-81-1757"/>
    <x v="0"/>
    <s v="Bengaluru"/>
    <x v="1"/>
    <x v="0"/>
    <x v="1"/>
    <x v="2"/>
    <n v="826.31"/>
    <n v="148.73579999999998"/>
    <n v="5"/>
    <n v="4875.2289999999994"/>
    <n v="4290.2015199999996"/>
    <n v="585.02747999999974"/>
    <n v="8.8000000000000007"/>
  </r>
  <r>
    <x v="67"/>
    <s v="15:39"/>
    <s v="354-39-5160"/>
    <x v="0"/>
    <s v="Bengaluru"/>
    <x v="0"/>
    <x v="0"/>
    <x v="2"/>
    <x v="1"/>
    <n v="2234.42"/>
    <n v="402.19560000000001"/>
    <n v="6"/>
    <n v="15819.693600000001"/>
    <n v="13921.330368000001"/>
    <n v="1898.3632319999997"/>
    <n v="9.8000000000000007"/>
  </r>
  <r>
    <x v="69"/>
    <s v="12:21"/>
    <s v="241-72-9525"/>
    <x v="2"/>
    <s v="Mumbai"/>
    <x v="1"/>
    <x v="1"/>
    <x v="3"/>
    <x v="1"/>
    <n v="192000"/>
    <n v="34560"/>
    <n v="1"/>
    <n v="226560"/>
    <n v="199372.79999999999"/>
    <n v="27187.200000000012"/>
    <n v="8.1999999999999993"/>
  </r>
  <r>
    <x v="32"/>
    <s v="19:25"/>
    <s v="575-30-8091"/>
    <x v="0"/>
    <s v="Bengaluru"/>
    <x v="1"/>
    <x v="1"/>
    <x v="3"/>
    <x v="0"/>
    <n v="186000"/>
    <n v="33480"/>
    <n v="1"/>
    <n v="219480"/>
    <n v="193142.39999999999"/>
    <n v="26337.600000000006"/>
    <n v="9.1999999999999993"/>
  </r>
  <r>
    <x v="54"/>
    <s v="13:00"/>
    <s v="731-81-9469"/>
    <x v="1"/>
    <s v="New Delhi"/>
    <x v="0"/>
    <x v="0"/>
    <x v="3"/>
    <x v="2"/>
    <n v="190500"/>
    <n v="34290"/>
    <n v="1"/>
    <n v="224790"/>
    <n v="197815.2"/>
    <n v="26974.799999999988"/>
    <n v="5.4"/>
  </r>
  <r>
    <x v="25"/>
    <s v="13:48"/>
    <s v="280-17-4359"/>
    <x v="1"/>
    <s v="New Delhi"/>
    <x v="0"/>
    <x v="1"/>
    <x v="0"/>
    <x v="1"/>
    <n v="294000"/>
    <n v="52920"/>
    <n v="1"/>
    <n v="346920"/>
    <n v="305289.59999999998"/>
    <n v="41630.400000000023"/>
    <n v="8.1"/>
  </r>
  <r>
    <x v="63"/>
    <s v="19:57"/>
    <s v="338-65-2210"/>
    <x v="1"/>
    <s v="New Delhi"/>
    <x v="0"/>
    <x v="0"/>
    <x v="0"/>
    <x v="1"/>
    <n v="294000"/>
    <n v="52920"/>
    <n v="1"/>
    <n v="346920"/>
    <n v="305289.59999999998"/>
    <n v="41630.400000000023"/>
    <n v="9.1"/>
  </r>
  <r>
    <x v="70"/>
    <s v="10:36"/>
    <s v="488-25-4221"/>
    <x v="1"/>
    <s v="New Delhi"/>
    <x v="0"/>
    <x v="0"/>
    <x v="4"/>
    <x v="2"/>
    <n v="285400"/>
    <n v="51372"/>
    <n v="1"/>
    <n v="336772"/>
    <n v="296359.36"/>
    <n v="40412.640000000014"/>
    <n v="8.4"/>
  </r>
  <r>
    <x v="18"/>
    <s v="16:37"/>
    <s v="239-10-7476"/>
    <x v="0"/>
    <s v="Bengaluru"/>
    <x v="1"/>
    <x v="0"/>
    <x v="2"/>
    <x v="3"/>
    <n v="1777.95"/>
    <n v="320.03100000000001"/>
    <n v="6"/>
    <n v="12587.886000000002"/>
    <n v="11077.339680000003"/>
    <n v="1510.5463199999995"/>
    <n v="8"/>
  </r>
  <r>
    <x v="1"/>
    <s v="17:11"/>
    <s v="458-41-1477"/>
    <x v="1"/>
    <s v="New Delhi"/>
    <x v="1"/>
    <x v="0"/>
    <x v="0"/>
    <x v="2"/>
    <n v="292500"/>
    <n v="52650"/>
    <n v="1"/>
    <n v="345150"/>
    <n v="303732"/>
    <n v="41418"/>
    <n v="9.5"/>
  </r>
  <r>
    <x v="34"/>
    <s v="12:28"/>
    <s v="685-64-1609"/>
    <x v="0"/>
    <s v="Bengaluru"/>
    <x v="0"/>
    <x v="0"/>
    <x v="5"/>
    <x v="0"/>
    <n v="223000"/>
    <n v="40140"/>
    <n v="1"/>
    <n v="263140"/>
    <n v="231563.2"/>
    <n v="31576.799999999988"/>
    <n v="9.1999999999999993"/>
  </r>
  <r>
    <x v="35"/>
    <s v="12:46"/>
    <s v="568-90-5112"/>
    <x v="1"/>
    <s v="New Delhi"/>
    <x v="1"/>
    <x v="1"/>
    <x v="0"/>
    <x v="2"/>
    <n v="292500"/>
    <n v="52650"/>
    <n v="1"/>
    <n v="345150"/>
    <n v="303732"/>
    <n v="41418"/>
    <n v="5.6"/>
  </r>
  <r>
    <x v="43"/>
    <s v="15:07"/>
    <s v="262-47-2794"/>
    <x v="2"/>
    <s v="Mumbai"/>
    <x v="0"/>
    <x v="1"/>
    <x v="2"/>
    <x v="2"/>
    <n v="2671.86"/>
    <n v="480.9348"/>
    <n v="8"/>
    <n v="25222.358400000001"/>
    <n v="22195.675392000001"/>
    <n v="3026.683008"/>
    <n v="6.2"/>
  </r>
  <r>
    <x v="39"/>
    <s v="13:48"/>
    <s v="238-49-0436"/>
    <x v="0"/>
    <s v="Bengaluru"/>
    <x v="1"/>
    <x v="1"/>
    <x v="0"/>
    <x v="2"/>
    <n v="286000"/>
    <n v="51480"/>
    <n v="1"/>
    <n v="337480"/>
    <n v="296982.40000000002"/>
    <n v="40497.599999999977"/>
    <n v="4.9000000000000004"/>
  </r>
  <r>
    <x v="28"/>
    <s v="19:20"/>
    <s v="608-96-3517"/>
    <x v="2"/>
    <s v="Mumbai"/>
    <x v="0"/>
    <x v="0"/>
    <x v="5"/>
    <x v="2"/>
    <n v="221500"/>
    <n v="39870"/>
    <n v="1"/>
    <n v="261370"/>
    <n v="230005.6"/>
    <n v="31364.399999999994"/>
    <n v="4.8"/>
  </r>
  <r>
    <x v="16"/>
    <s v="16:07"/>
    <s v="584-86-7256"/>
    <x v="1"/>
    <s v="New Delhi"/>
    <x v="0"/>
    <x v="1"/>
    <x v="3"/>
    <x v="2"/>
    <n v="190500"/>
    <n v="34290"/>
    <n v="1"/>
    <n v="224790"/>
    <n v="197815.2"/>
    <n v="26974.799999999988"/>
    <n v="7.3"/>
  </r>
  <r>
    <x v="71"/>
    <s v="11:56"/>
    <s v="746-94-0204"/>
    <x v="0"/>
    <s v="Bengaluru"/>
    <x v="1"/>
    <x v="1"/>
    <x v="5"/>
    <x v="2"/>
    <n v="218000"/>
    <n v="39240"/>
    <n v="1"/>
    <n v="257240"/>
    <n v="226371.20000000001"/>
    <n v="30868.799999999988"/>
    <n v="7.4"/>
  </r>
  <r>
    <x v="13"/>
    <s v="18:23"/>
    <s v="214-17-6927"/>
    <x v="1"/>
    <s v="New Delhi"/>
    <x v="1"/>
    <x v="0"/>
    <x v="4"/>
    <x v="0"/>
    <n v="288500"/>
    <n v="51930"/>
    <n v="1"/>
    <n v="340430"/>
    <n v="299578.40000000002"/>
    <n v="40851.599999999977"/>
    <n v="9.9"/>
  </r>
  <r>
    <x v="26"/>
    <s v="13:05"/>
    <s v="400-89-4171"/>
    <x v="1"/>
    <s v="New Delhi"/>
    <x v="1"/>
    <x v="0"/>
    <x v="3"/>
    <x v="1"/>
    <n v="191500"/>
    <n v="34470"/>
    <n v="1"/>
    <n v="225970"/>
    <n v="198853.6"/>
    <n v="27116.399999999994"/>
    <n v="9.3000000000000007"/>
  </r>
  <r>
    <x v="9"/>
    <s v="15:55"/>
    <s v="782-95-9291"/>
    <x v="0"/>
    <s v="Bengaluru"/>
    <x v="0"/>
    <x v="1"/>
    <x v="4"/>
    <x v="2"/>
    <n v="278000"/>
    <n v="50040"/>
    <n v="1"/>
    <n v="328040"/>
    <n v="288675.20000000001"/>
    <n v="39364.799999999988"/>
    <n v="9"/>
  </r>
  <r>
    <x v="72"/>
    <s v="19:40"/>
    <s v="279-74-2924"/>
    <x v="2"/>
    <s v="Mumbai"/>
    <x v="0"/>
    <x v="1"/>
    <x v="1"/>
    <x v="1"/>
    <n v="3272.17"/>
    <n v="588.99059999999997"/>
    <n v="1"/>
    <n v="3861.1606000000002"/>
    <n v="3397.821328"/>
    <n v="463.33927200000016"/>
    <n v="6.1"/>
  </r>
  <r>
    <x v="37"/>
    <s v="13:58"/>
    <s v="307-85-2293"/>
    <x v="2"/>
    <s v="Mumbai"/>
    <x v="1"/>
    <x v="1"/>
    <x v="2"/>
    <x v="3"/>
    <n v="3950.28"/>
    <n v="711.05039999999997"/>
    <n v="5"/>
    <n v="23306.651999999998"/>
    <n v="20509.853759999998"/>
    <n v="2796.7982400000001"/>
    <n v="9.6999999999999993"/>
  </r>
  <r>
    <x v="73"/>
    <s v="14:43"/>
    <s v="743-04-1105"/>
    <x v="2"/>
    <s v="Mumbai"/>
    <x v="0"/>
    <x v="1"/>
    <x v="0"/>
    <x v="0"/>
    <n v="295000"/>
    <n v="53100"/>
    <n v="1"/>
    <n v="348100"/>
    <n v="306328"/>
    <n v="41772"/>
    <n v="6"/>
  </r>
  <r>
    <x v="39"/>
    <s v="19:18"/>
    <s v="423-57-2993"/>
    <x v="2"/>
    <s v="Mumbai"/>
    <x v="1"/>
    <x v="1"/>
    <x v="3"/>
    <x v="0"/>
    <n v="194500"/>
    <n v="35010"/>
    <n v="1"/>
    <n v="229510"/>
    <n v="201968.8"/>
    <n v="27541.200000000012"/>
    <n v="10"/>
  </r>
  <r>
    <x v="64"/>
    <s v="19:39"/>
    <s v="894-41-5205"/>
    <x v="1"/>
    <s v="New Delhi"/>
    <x v="1"/>
    <x v="0"/>
    <x v="4"/>
    <x v="2"/>
    <n v="285400"/>
    <n v="51372"/>
    <n v="1"/>
    <n v="336772"/>
    <n v="296359.36"/>
    <n v="40412.640000000014"/>
    <n v="8.3000000000000007"/>
  </r>
  <r>
    <x v="6"/>
    <s v="16:21"/>
    <s v="275-28-0149"/>
    <x v="0"/>
    <s v="Bengaluru"/>
    <x v="1"/>
    <x v="1"/>
    <x v="3"/>
    <x v="1"/>
    <n v="185000"/>
    <n v="33300"/>
    <n v="1"/>
    <n v="218300"/>
    <n v="192104"/>
    <n v="26196"/>
    <n v="6"/>
  </r>
  <r>
    <x v="45"/>
    <s v="19:44"/>
    <s v="101-17-6199"/>
    <x v="0"/>
    <s v="Bengaluru"/>
    <x v="1"/>
    <x v="1"/>
    <x v="4"/>
    <x v="2"/>
    <n v="278000"/>
    <n v="50040"/>
    <n v="1"/>
    <n v="328040"/>
    <n v="288675.20000000001"/>
    <n v="39364.799999999988"/>
    <n v="7"/>
  </r>
  <r>
    <x v="74"/>
    <s v="19:42"/>
    <s v="423-80-0988"/>
    <x v="1"/>
    <s v="New Delhi"/>
    <x v="1"/>
    <x v="1"/>
    <x v="3"/>
    <x v="0"/>
    <n v="193100"/>
    <n v="34758"/>
    <n v="1"/>
    <n v="227858"/>
    <n v="200515.04"/>
    <n v="27342.959999999992"/>
    <n v="6.5"/>
  </r>
  <r>
    <x v="9"/>
    <s v="15:24"/>
    <s v="548-46-9322"/>
    <x v="2"/>
    <s v="Mumbai"/>
    <x v="1"/>
    <x v="1"/>
    <x v="4"/>
    <x v="2"/>
    <n v="283100"/>
    <n v="50958"/>
    <n v="1"/>
    <n v="334058"/>
    <n v="293971.03999999998"/>
    <n v="40086.960000000021"/>
    <n v="5.9"/>
  </r>
  <r>
    <x v="6"/>
    <s v="14:12"/>
    <s v="505-02-0892"/>
    <x v="2"/>
    <s v="Mumbai"/>
    <x v="0"/>
    <x v="1"/>
    <x v="0"/>
    <x v="0"/>
    <n v="295000"/>
    <n v="53100"/>
    <n v="1"/>
    <n v="348100"/>
    <n v="306328"/>
    <n v="41772"/>
    <n v="5.6"/>
  </r>
  <r>
    <x v="65"/>
    <s v="13:32"/>
    <s v="234-65-2137"/>
    <x v="1"/>
    <s v="New Delhi"/>
    <x v="1"/>
    <x v="1"/>
    <x v="2"/>
    <x v="1"/>
    <n v="957.58"/>
    <n v="172.36439999999999"/>
    <n v="10"/>
    <n v="11299.444000000001"/>
    <n v="9943.510720000002"/>
    <n v="1355.9332799999993"/>
    <n v="4.8"/>
  </r>
  <r>
    <x v="4"/>
    <s v="16:20"/>
    <s v="687-47-8271"/>
    <x v="0"/>
    <s v="Bengaluru"/>
    <x v="1"/>
    <x v="1"/>
    <x v="5"/>
    <x v="2"/>
    <n v="218000"/>
    <n v="39240"/>
    <n v="1"/>
    <n v="257240"/>
    <n v="226371.20000000001"/>
    <n v="30868.799999999988"/>
    <n v="8.6999999999999993"/>
  </r>
  <r>
    <x v="64"/>
    <s v="16:31"/>
    <s v="796-32-9050"/>
    <x v="0"/>
    <s v="Bengaluru"/>
    <x v="1"/>
    <x v="1"/>
    <x v="4"/>
    <x v="1"/>
    <n v="280000"/>
    <n v="50400"/>
    <n v="1"/>
    <n v="330400"/>
    <n v="290752"/>
    <n v="39648"/>
    <n v="6.5"/>
  </r>
  <r>
    <x v="60"/>
    <s v="15:10"/>
    <s v="105-31-1824"/>
    <x v="0"/>
    <s v="Bengaluru"/>
    <x v="0"/>
    <x v="1"/>
    <x v="3"/>
    <x v="2"/>
    <n v="183000"/>
    <n v="32940"/>
    <n v="1"/>
    <n v="215940"/>
    <n v="190027.2"/>
    <n v="25912.799999999988"/>
    <n v="8.5"/>
  </r>
  <r>
    <x v="75"/>
    <s v="11:36"/>
    <s v="249-42-3782"/>
    <x v="0"/>
    <s v="Bengaluru"/>
    <x v="1"/>
    <x v="1"/>
    <x v="0"/>
    <x v="0"/>
    <n v="290000"/>
    <n v="52200"/>
    <n v="1"/>
    <n v="342200"/>
    <n v="301136"/>
    <n v="41064"/>
    <n v="5.5"/>
  </r>
  <r>
    <x v="53"/>
    <s v="12:45"/>
    <s v="316-55-4634"/>
    <x v="2"/>
    <s v="Mumbai"/>
    <x v="0"/>
    <x v="1"/>
    <x v="4"/>
    <x v="2"/>
    <n v="283100"/>
    <n v="50958"/>
    <n v="1"/>
    <n v="334058"/>
    <n v="293971.03999999998"/>
    <n v="40086.960000000021"/>
    <n v="9.4"/>
  </r>
  <r>
    <x v="2"/>
    <s v="19:17"/>
    <s v="733-33-4967"/>
    <x v="1"/>
    <s v="New Delhi"/>
    <x v="1"/>
    <x v="1"/>
    <x v="1"/>
    <x v="1"/>
    <n v="200.85"/>
    <n v="36.152999999999999"/>
    <n v="8"/>
    <n v="1896.0239999999999"/>
    <n v="1668.5011199999999"/>
    <n v="227.52287999999999"/>
    <n v="6.3"/>
  </r>
  <r>
    <x v="64"/>
    <s v="17:34"/>
    <s v="608-27-6295"/>
    <x v="2"/>
    <s v="Mumbai"/>
    <x v="0"/>
    <x v="1"/>
    <x v="1"/>
    <x v="2"/>
    <n v="3652.89"/>
    <n v="657.52019999999993"/>
    <n v="6"/>
    <n v="25862.461200000002"/>
    <n v="22758.965856000003"/>
    <n v="3103.495343999999"/>
    <n v="9.8000000000000007"/>
  </r>
  <r>
    <x v="68"/>
    <s v="12:04"/>
    <s v="414-12-7047"/>
    <x v="2"/>
    <s v="Mumbai"/>
    <x v="1"/>
    <x v="1"/>
    <x v="4"/>
    <x v="0"/>
    <n v="287800"/>
    <n v="51804"/>
    <n v="1"/>
    <n v="339604"/>
    <n v="298851.52"/>
    <n v="40752.479999999981"/>
    <n v="8.6999999999999993"/>
  </r>
  <r>
    <x v="76"/>
    <s v="16:21"/>
    <s v="827-26-2100"/>
    <x v="0"/>
    <s v="Bengaluru"/>
    <x v="0"/>
    <x v="1"/>
    <x v="2"/>
    <x v="3"/>
    <n v="1433.84"/>
    <n v="258.09119999999996"/>
    <n v="9"/>
    <n v="15227.380799999999"/>
    <n v="13400.095104"/>
    <n v="1827.285695999999"/>
    <n v="8.8000000000000007"/>
  </r>
  <r>
    <x v="2"/>
    <s v="17:01"/>
    <s v="175-54-2529"/>
    <x v="0"/>
    <s v="Bengaluru"/>
    <x v="0"/>
    <x v="1"/>
    <x v="4"/>
    <x v="2"/>
    <n v="278000"/>
    <n v="50040"/>
    <n v="1"/>
    <n v="328040"/>
    <n v="288675.20000000001"/>
    <n v="39364.799999999988"/>
    <n v="9.6"/>
  </r>
  <r>
    <x v="77"/>
    <s v="10:50"/>
    <s v="139-52-2867"/>
    <x v="1"/>
    <s v="New Delhi"/>
    <x v="1"/>
    <x v="0"/>
    <x v="5"/>
    <x v="2"/>
    <n v="221800"/>
    <n v="39924"/>
    <n v="1"/>
    <n v="261724"/>
    <n v="230317.12"/>
    <n v="31406.880000000005"/>
    <n v="4.8"/>
  </r>
  <r>
    <x v="28"/>
    <s v="19:16"/>
    <s v="407-63-8975"/>
    <x v="0"/>
    <s v="Bengaluru"/>
    <x v="1"/>
    <x v="1"/>
    <x v="4"/>
    <x v="0"/>
    <n v="281500"/>
    <n v="50670"/>
    <n v="1"/>
    <n v="332170"/>
    <n v="292309.59999999998"/>
    <n v="39860.400000000023"/>
    <n v="4.4000000000000004"/>
  </r>
  <r>
    <x v="26"/>
    <s v="16:47"/>
    <s v="342-65-4817"/>
    <x v="1"/>
    <s v="New Delhi"/>
    <x v="0"/>
    <x v="1"/>
    <x v="0"/>
    <x v="0"/>
    <n v="295200"/>
    <n v="53136"/>
    <n v="1"/>
    <n v="348336"/>
    <n v="306535.67999999999"/>
    <n v="41800.320000000007"/>
    <n v="9.9"/>
  </r>
  <r>
    <x v="57"/>
    <s v="10:00"/>
    <s v="130-98-8941"/>
    <x v="1"/>
    <s v="New Delhi"/>
    <x v="1"/>
    <x v="1"/>
    <x v="5"/>
    <x v="1"/>
    <n v="223200"/>
    <n v="40176"/>
    <n v="1"/>
    <n v="263376"/>
    <n v="231770.88"/>
    <n v="31605.119999999995"/>
    <n v="5.7"/>
  </r>
  <r>
    <x v="54"/>
    <s v="11:51"/>
    <s v="434-83-9547"/>
    <x v="1"/>
    <s v="New Delhi"/>
    <x v="0"/>
    <x v="1"/>
    <x v="4"/>
    <x v="1"/>
    <n v="286700"/>
    <n v="51606"/>
    <n v="1"/>
    <n v="338306"/>
    <n v="297709.28000000003"/>
    <n v="40596.719999999972"/>
    <n v="7.7"/>
  </r>
  <r>
    <x v="28"/>
    <s v="10:55"/>
    <s v="851-28-6367"/>
    <x v="0"/>
    <s v="Bengaluru"/>
    <x v="0"/>
    <x v="1"/>
    <x v="3"/>
    <x v="0"/>
    <n v="186000"/>
    <n v="33480"/>
    <n v="1"/>
    <n v="219480"/>
    <n v="193142.39999999999"/>
    <n v="26337.600000000006"/>
    <n v="8"/>
  </r>
  <r>
    <x v="25"/>
    <s v="15:00"/>
    <s v="824-88-3614"/>
    <x v="1"/>
    <s v="New Delhi"/>
    <x v="1"/>
    <x v="1"/>
    <x v="0"/>
    <x v="0"/>
    <n v="295200"/>
    <n v="53136"/>
    <n v="1"/>
    <n v="348336"/>
    <n v="306535.67999999999"/>
    <n v="41800.320000000007"/>
    <n v="5.7"/>
  </r>
  <r>
    <x v="31"/>
    <s v="11:19"/>
    <s v="586-25-0848"/>
    <x v="0"/>
    <s v="Bengaluru"/>
    <x v="1"/>
    <x v="0"/>
    <x v="3"/>
    <x v="2"/>
    <n v="183000"/>
    <n v="32940"/>
    <n v="1"/>
    <n v="215940"/>
    <n v="190027.2"/>
    <n v="25912.799999999988"/>
    <n v="6.7"/>
  </r>
  <r>
    <x v="19"/>
    <s v="19:46"/>
    <s v="895-66-0685"/>
    <x v="2"/>
    <s v="Mumbai"/>
    <x v="0"/>
    <x v="1"/>
    <x v="4"/>
    <x v="0"/>
    <n v="287800"/>
    <n v="51804"/>
    <n v="1"/>
    <n v="339604"/>
    <n v="298851.52"/>
    <n v="40752.479999999981"/>
    <n v="8"/>
  </r>
  <r>
    <x v="2"/>
    <s v="19:00"/>
    <s v="305-14-0245"/>
    <x v="2"/>
    <s v="Mumbai"/>
    <x v="0"/>
    <x v="0"/>
    <x v="2"/>
    <x v="3"/>
    <n v="4194.49"/>
    <n v="755.00819999999999"/>
    <n v="8"/>
    <n v="39595.9856"/>
    <n v="34844.467327999999"/>
    <n v="4751.5182720000012"/>
    <n v="7.5"/>
  </r>
  <r>
    <x v="4"/>
    <s v="10:53"/>
    <s v="732-04-5373"/>
    <x v="2"/>
    <s v="Mumbai"/>
    <x v="0"/>
    <x v="1"/>
    <x v="2"/>
    <x v="1"/>
    <n v="7146.47"/>
    <n v="1286.3646000000001"/>
    <n v="4"/>
    <n v="33731.338400000001"/>
    <n v="29683.577792"/>
    <n v="4047.7606080000005"/>
    <n v="7"/>
  </r>
  <r>
    <x v="34"/>
    <s v="12:50"/>
    <s v="400-60-7251"/>
    <x v="0"/>
    <s v="Bengaluru"/>
    <x v="1"/>
    <x v="1"/>
    <x v="2"/>
    <x v="3"/>
    <n v="7674.07"/>
    <n v="1381.3326"/>
    <n v="1"/>
    <n v="9055.4025999999994"/>
    <n v="7968.7542879999992"/>
    <n v="1086.6483120000003"/>
    <n v="9.9"/>
  </r>
  <r>
    <x v="26"/>
    <s v="20:50"/>
    <s v="593-65-1552"/>
    <x v="1"/>
    <s v="New Delhi"/>
    <x v="1"/>
    <x v="0"/>
    <x v="2"/>
    <x v="2"/>
    <n v="698.81"/>
    <n v="125.78579999999998"/>
    <n v="4"/>
    <n v="3298.3831999999998"/>
    <n v="2902.5772159999997"/>
    <n v="395.80598400000008"/>
    <n v="5.9"/>
  </r>
  <r>
    <x v="48"/>
    <s v="10:39"/>
    <s v="284-34-9626"/>
    <x v="2"/>
    <s v="Mumbai"/>
    <x v="1"/>
    <x v="0"/>
    <x v="2"/>
    <x v="2"/>
    <n v="1477.04"/>
    <n v="265.86719999999997"/>
    <n v="3"/>
    <n v="5228.7215999999999"/>
    <n v="4601.2750079999996"/>
    <n v="627.44659200000024"/>
    <n v="7.2"/>
  </r>
  <r>
    <x v="15"/>
    <s v="13:41"/>
    <s v="437-58-8131"/>
    <x v="2"/>
    <s v="Mumbai"/>
    <x v="1"/>
    <x v="0"/>
    <x v="5"/>
    <x v="0"/>
    <n v="225000"/>
    <n v="40500"/>
    <n v="1"/>
    <n v="265500"/>
    <n v="233640"/>
    <n v="31860"/>
    <n v="4.5999999999999996"/>
  </r>
  <r>
    <x v="32"/>
    <s v="19:08"/>
    <s v="286-43-6208"/>
    <x v="1"/>
    <s v="New Delhi"/>
    <x v="1"/>
    <x v="0"/>
    <x v="4"/>
    <x v="1"/>
    <n v="286700"/>
    <n v="51606"/>
    <n v="1"/>
    <n v="338306"/>
    <n v="297709.28000000003"/>
    <n v="40596.719999999972"/>
    <n v="9.1999999999999993"/>
  </r>
  <r>
    <x v="53"/>
    <s v="20:23"/>
    <s v="641-43-2399"/>
    <x v="2"/>
    <s v="Mumbai"/>
    <x v="1"/>
    <x v="1"/>
    <x v="2"/>
    <x v="3"/>
    <n v="725.55"/>
    <n v="130.59899999999999"/>
    <n v="4"/>
    <n v="3424.5959999999995"/>
    <n v="3013.6444799999995"/>
    <n v="410.95152000000007"/>
    <n v="5.7"/>
  </r>
  <r>
    <x v="35"/>
    <s v="11:30"/>
    <s v="831-07-6050"/>
    <x v="0"/>
    <s v="Bengaluru"/>
    <x v="1"/>
    <x v="1"/>
    <x v="1"/>
    <x v="2"/>
    <n v="332.71"/>
    <n v="59.887799999999991"/>
    <n v="5"/>
    <n v="1962.9889999999998"/>
    <n v="1727.4303199999999"/>
    <n v="235.55867999999987"/>
    <n v="9.9"/>
  </r>
  <r>
    <x v="50"/>
    <s v="19:30"/>
    <s v="556-86-3144"/>
    <x v="1"/>
    <s v="New Delhi"/>
    <x v="0"/>
    <x v="0"/>
    <x v="5"/>
    <x v="1"/>
    <n v="223200"/>
    <n v="40176"/>
    <n v="1"/>
    <n v="263376"/>
    <n v="231770.88"/>
    <n v="31605.119999999995"/>
    <n v="5"/>
  </r>
  <r>
    <x v="58"/>
    <s v="18:03"/>
    <s v="848-24-9445"/>
    <x v="1"/>
    <s v="New Delhi"/>
    <x v="0"/>
    <x v="1"/>
    <x v="0"/>
    <x v="1"/>
    <n v="294000"/>
    <n v="52920"/>
    <n v="1"/>
    <n v="346920"/>
    <n v="305289.59999999998"/>
    <n v="41630.400000000023"/>
    <n v="4.9000000000000004"/>
  </r>
  <r>
    <x v="28"/>
    <s v="10:13"/>
    <s v="856-22-8149"/>
    <x v="0"/>
    <s v="Bengaluru"/>
    <x v="1"/>
    <x v="0"/>
    <x v="2"/>
    <x v="3"/>
    <n v="3425.29"/>
    <n v="616.55219999999997"/>
    <n v="1"/>
    <n v="4041.8422"/>
    <n v="3556.821136"/>
    <n v="485.02106400000002"/>
    <n v="6.1"/>
  </r>
  <r>
    <x v="41"/>
    <s v="19:58"/>
    <s v="699-01-4164"/>
    <x v="1"/>
    <s v="New Delhi"/>
    <x v="1"/>
    <x v="1"/>
    <x v="0"/>
    <x v="2"/>
    <n v="292500"/>
    <n v="52650"/>
    <n v="1"/>
    <n v="345150"/>
    <n v="303732"/>
    <n v="41418"/>
    <n v="8.1999999999999993"/>
  </r>
  <r>
    <x v="21"/>
    <s v="19:57"/>
    <s v="420-11-4919"/>
    <x v="1"/>
    <s v="New Delhi"/>
    <x v="0"/>
    <x v="0"/>
    <x v="4"/>
    <x v="2"/>
    <n v="285400"/>
    <n v="51372"/>
    <n v="1"/>
    <n v="336772"/>
    <n v="296359.36"/>
    <n v="40412.640000000014"/>
    <n v="5.5"/>
  </r>
  <r>
    <x v="71"/>
    <s v="10:01"/>
    <s v="606-80-4905"/>
    <x v="1"/>
    <s v="New Delhi"/>
    <x v="0"/>
    <x v="0"/>
    <x v="3"/>
    <x v="2"/>
    <n v="190500"/>
    <n v="34290"/>
    <n v="1"/>
    <n v="224790"/>
    <n v="197815.2"/>
    <n v="26974.799999999988"/>
    <n v="6.8"/>
  </r>
  <r>
    <x v="20"/>
    <s v="11:57"/>
    <s v="542-41-0513"/>
    <x v="2"/>
    <s v="Mumbai"/>
    <x v="0"/>
    <x v="0"/>
    <x v="1"/>
    <x v="1"/>
    <n v="9657.49"/>
    <n v="1738.3481999999999"/>
    <n v="4"/>
    <n v="45583.352800000001"/>
    <n v="40113.350464000003"/>
    <n v="5470.0023359999977"/>
    <n v="6.6"/>
  </r>
  <r>
    <x v="78"/>
    <s v="10:02"/>
    <s v="426-39-2418"/>
    <x v="1"/>
    <s v="New Delhi"/>
    <x v="1"/>
    <x v="1"/>
    <x v="1"/>
    <x v="1"/>
    <n v="611.41"/>
    <n v="110.0538"/>
    <n v="7"/>
    <n v="5050.2466000000004"/>
    <n v="4444.2170080000005"/>
    <n v="606.02959199999987"/>
    <n v="9.8000000000000007"/>
  </r>
  <r>
    <x v="10"/>
    <s v="14:51"/>
    <s v="875-46-5808"/>
    <x v="2"/>
    <s v="Mumbai"/>
    <x v="0"/>
    <x v="1"/>
    <x v="0"/>
    <x v="0"/>
    <n v="295000"/>
    <n v="53100"/>
    <n v="1"/>
    <n v="348100"/>
    <n v="306328"/>
    <n v="41772"/>
    <n v="8.6999999999999993"/>
  </r>
  <r>
    <x v="42"/>
    <s v="12:42"/>
    <s v="394-43-4238"/>
    <x v="2"/>
    <s v="Mumbai"/>
    <x v="0"/>
    <x v="1"/>
    <x v="2"/>
    <x v="2"/>
    <n v="117.77"/>
    <n v="21.198599999999999"/>
    <n v="5"/>
    <n v="694.84299999999985"/>
    <n v="611.46183999999982"/>
    <n v="83.381160000000023"/>
    <n v="5.4"/>
  </r>
  <r>
    <x v="75"/>
    <s v="12:02"/>
    <s v="749-24-1565"/>
    <x v="0"/>
    <s v="Bengaluru"/>
    <x v="1"/>
    <x v="0"/>
    <x v="0"/>
    <x v="0"/>
    <n v="290000"/>
    <n v="52200"/>
    <n v="1"/>
    <n v="342200"/>
    <n v="301136"/>
    <n v="41064"/>
    <n v="7.9"/>
  </r>
  <r>
    <x v="72"/>
    <s v="18:19"/>
    <s v="672-51-8681"/>
    <x v="1"/>
    <s v="New Delhi"/>
    <x v="0"/>
    <x v="0"/>
    <x v="1"/>
    <x v="2"/>
    <n v="266.64999999999998"/>
    <n v="47.996999999999993"/>
    <n v="9"/>
    <n v="2831.8229999999999"/>
    <n v="2492.0042399999998"/>
    <n v="339.81876000000011"/>
    <n v="9.6999999999999993"/>
  </r>
  <r>
    <x v="79"/>
    <s v="17:38"/>
    <s v="263-87-5680"/>
    <x v="1"/>
    <s v="New Delhi"/>
    <x v="0"/>
    <x v="0"/>
    <x v="2"/>
    <x v="3"/>
    <n v="289.52999999999997"/>
    <n v="52.115399999999994"/>
    <n v="10"/>
    <n v="3416.4539999999997"/>
    <n v="3006.4795199999999"/>
    <n v="409.97447999999986"/>
    <n v="7.8"/>
  </r>
  <r>
    <x v="61"/>
    <s v="13:41"/>
    <s v="573-58-9734"/>
    <x v="2"/>
    <s v="Mumbai"/>
    <x v="1"/>
    <x v="0"/>
    <x v="5"/>
    <x v="0"/>
    <n v="225000"/>
    <n v="40500"/>
    <n v="1"/>
    <n v="265500"/>
    <n v="233640"/>
    <n v="31860"/>
    <n v="5.0999999999999996"/>
  </r>
  <r>
    <x v="22"/>
    <s v="19:42"/>
    <s v="817-69-8206"/>
    <x v="2"/>
    <s v="Mumbai"/>
    <x v="1"/>
    <x v="0"/>
    <x v="1"/>
    <x v="2"/>
    <n v="7899.73"/>
    <n v="1421.9513999999999"/>
    <n v="9"/>
    <n v="83895.132599999997"/>
    <n v="73827.716688"/>
    <n v="10067.415911999997"/>
    <n v="6.5"/>
  </r>
  <r>
    <x v="25"/>
    <s v="20:24"/>
    <s v="888-02-0338"/>
    <x v="0"/>
    <s v="Bengaluru"/>
    <x v="1"/>
    <x v="1"/>
    <x v="1"/>
    <x v="3"/>
    <n v="226.23"/>
    <n v="40.721399999999996"/>
    <n v="9"/>
    <n v="2402.5625999999997"/>
    <n v="2114.2550879999999"/>
    <n v="288.30751199999986"/>
    <n v="5.9"/>
  </r>
  <r>
    <x v="65"/>
    <s v="18:08"/>
    <s v="677-11-0152"/>
    <x v="1"/>
    <s v="New Delhi"/>
    <x v="1"/>
    <x v="0"/>
    <x v="4"/>
    <x v="1"/>
    <n v="286700"/>
    <n v="51606"/>
    <n v="1"/>
    <n v="338306"/>
    <n v="297709.28000000003"/>
    <n v="40596.719999999972"/>
    <n v="8.8000000000000007"/>
  </r>
  <r>
    <x v="80"/>
    <s v="19:17"/>
    <s v="142-63-6033"/>
    <x v="2"/>
    <s v="Mumbai"/>
    <x v="1"/>
    <x v="1"/>
    <x v="2"/>
    <x v="3"/>
    <n v="2392.36"/>
    <n v="430.62479999999999"/>
    <n v="5"/>
    <n v="14114.924000000001"/>
    <n v="12421.13312"/>
    <n v="1693.7908800000005"/>
    <n v="4.9000000000000004"/>
  </r>
  <r>
    <x v="72"/>
    <s v="13:24"/>
    <s v="656-16-1063"/>
    <x v="2"/>
    <s v="Mumbai"/>
    <x v="1"/>
    <x v="1"/>
    <x v="3"/>
    <x v="2"/>
    <n v="189000"/>
    <n v="34020"/>
    <n v="1"/>
    <n v="223020"/>
    <n v="196257.6"/>
    <n v="26762.399999999994"/>
    <n v="4.4000000000000004"/>
  </r>
  <r>
    <x v="16"/>
    <s v="15:53"/>
    <s v="891-58-8335"/>
    <x v="2"/>
    <s v="Mumbai"/>
    <x v="0"/>
    <x v="0"/>
    <x v="3"/>
    <x v="1"/>
    <n v="192000"/>
    <n v="34560"/>
    <n v="1"/>
    <n v="226560"/>
    <n v="199372.79999999999"/>
    <n v="27187.200000000012"/>
    <n v="6.5"/>
  </r>
  <r>
    <x v="23"/>
    <s v="15:05"/>
    <s v="802-43-8934"/>
    <x v="0"/>
    <s v="Bengaluru"/>
    <x v="1"/>
    <x v="1"/>
    <x v="2"/>
    <x v="2"/>
    <n v="6318.28"/>
    <n v="1137.2903999999999"/>
    <n v="1"/>
    <n v="7455.5703999999996"/>
    <n v="6560.9019519999993"/>
    <n v="894.66844800000035"/>
    <n v="8.3000000000000007"/>
  </r>
  <r>
    <x v="62"/>
    <s v="18:27"/>
    <s v="560-30-5617"/>
    <x v="2"/>
    <s v="Mumbai"/>
    <x v="1"/>
    <x v="0"/>
    <x v="3"/>
    <x v="1"/>
    <n v="192000"/>
    <n v="34560"/>
    <n v="1"/>
    <n v="226560"/>
    <n v="199372.79999999999"/>
    <n v="27187.200000000012"/>
    <n v="8.5"/>
  </r>
  <r>
    <x v="81"/>
    <s v="16:55"/>
    <s v="319-74-2561"/>
    <x v="0"/>
    <s v="Bengaluru"/>
    <x v="0"/>
    <x v="0"/>
    <x v="1"/>
    <x v="1"/>
    <n v="7894.64"/>
    <n v="1421.0352"/>
    <n v="3"/>
    <n v="27947.025600000001"/>
    <n v="24593.382528000002"/>
    <n v="3353.6430719999989"/>
    <n v="5.5"/>
  </r>
  <r>
    <x v="12"/>
    <s v="12:58"/>
    <s v="549-03-9315"/>
    <x v="2"/>
    <s v="Mumbai"/>
    <x v="1"/>
    <x v="1"/>
    <x v="5"/>
    <x v="0"/>
    <n v="225000"/>
    <n v="40500"/>
    <n v="1"/>
    <n v="265500"/>
    <n v="233640"/>
    <n v="31860"/>
    <n v="8.6999999999999993"/>
  </r>
  <r>
    <x v="24"/>
    <s v="18:59"/>
    <s v="790-29-1172"/>
    <x v="2"/>
    <s v="Mumbai"/>
    <x v="1"/>
    <x v="0"/>
    <x v="4"/>
    <x v="2"/>
    <n v="283100"/>
    <n v="50958"/>
    <n v="1"/>
    <n v="334058"/>
    <n v="293971.03999999998"/>
    <n v="40086.960000000021"/>
    <n v="7.9"/>
  </r>
  <r>
    <x v="82"/>
    <s v="13:44"/>
    <s v="239-36-3640"/>
    <x v="2"/>
    <s v="Mumbai"/>
    <x v="1"/>
    <x v="1"/>
    <x v="1"/>
    <x v="3"/>
    <n v="4545.3500000000004"/>
    <n v="818.16300000000001"/>
    <n v="6"/>
    <n v="32181.078000000005"/>
    <n v="28319.348640000004"/>
    <n v="3861.7293600000012"/>
    <n v="6.1"/>
  </r>
  <r>
    <x v="43"/>
    <s v="13:46"/>
    <s v="468-01-2051"/>
    <x v="2"/>
    <s v="Mumbai"/>
    <x v="1"/>
    <x v="1"/>
    <x v="4"/>
    <x v="0"/>
    <n v="287800"/>
    <n v="51804"/>
    <n v="1"/>
    <n v="339604"/>
    <n v="298851.52"/>
    <n v="40752.479999999981"/>
    <n v="5.4"/>
  </r>
  <r>
    <x v="21"/>
    <s v="18:06"/>
    <s v="389-25-3394"/>
    <x v="1"/>
    <s v="New Delhi"/>
    <x v="1"/>
    <x v="1"/>
    <x v="1"/>
    <x v="1"/>
    <n v="131.81"/>
    <n v="23.7258"/>
    <n v="5"/>
    <n v="777.67899999999997"/>
    <n v="684.35752000000002"/>
    <n v="93.321479999999951"/>
    <n v="9.4"/>
  </r>
  <r>
    <x v="81"/>
    <s v="12:38"/>
    <s v="279-62-1445"/>
    <x v="1"/>
    <s v="New Delhi"/>
    <x v="0"/>
    <x v="0"/>
    <x v="5"/>
    <x v="1"/>
    <n v="223200"/>
    <n v="40176"/>
    <n v="1"/>
    <n v="263376"/>
    <n v="231770.88"/>
    <n v="31605.119999999995"/>
    <n v="8.1999999999999993"/>
  </r>
  <r>
    <x v="80"/>
    <s v="15:56"/>
    <s v="213-72-6612"/>
    <x v="0"/>
    <s v="Bengaluru"/>
    <x v="1"/>
    <x v="1"/>
    <x v="4"/>
    <x v="1"/>
    <n v="280000"/>
    <n v="50400"/>
    <n v="1"/>
    <n v="330400"/>
    <n v="290752"/>
    <n v="39648"/>
    <n v="6.2"/>
  </r>
  <r>
    <x v="83"/>
    <s v="14:29"/>
    <s v="746-68-6593"/>
    <x v="1"/>
    <s v="New Delhi"/>
    <x v="0"/>
    <x v="0"/>
    <x v="3"/>
    <x v="2"/>
    <n v="190500"/>
    <n v="34290"/>
    <n v="1"/>
    <n v="224790"/>
    <n v="197815.2"/>
    <n v="26974.799999999988"/>
    <n v="9.6999999999999993"/>
  </r>
  <r>
    <x v="53"/>
    <s v="19:14"/>
    <s v="836-82-5858"/>
    <x v="2"/>
    <s v="Mumbai"/>
    <x v="0"/>
    <x v="1"/>
    <x v="0"/>
    <x v="0"/>
    <n v="295000"/>
    <n v="53100"/>
    <n v="1"/>
    <n v="348100"/>
    <n v="306328"/>
    <n v="41772"/>
    <n v="4"/>
  </r>
  <r>
    <x v="82"/>
    <s v="16:24"/>
    <s v="583-72-1480"/>
    <x v="1"/>
    <s v="New Delhi"/>
    <x v="0"/>
    <x v="1"/>
    <x v="1"/>
    <x v="3"/>
    <n v="374.06"/>
    <n v="67.330799999999996"/>
    <n v="4"/>
    <n v="1765.5632000000001"/>
    <n v="1553.695616"/>
    <n v="211.86758400000008"/>
    <n v="9.6999999999999993"/>
  </r>
  <r>
    <x v="84"/>
    <s v="10:52"/>
    <s v="466-61-5506"/>
    <x v="2"/>
    <s v="Mumbai"/>
    <x v="0"/>
    <x v="0"/>
    <x v="1"/>
    <x v="1"/>
    <n v="9690.7000000000007"/>
    <n v="1744.326"/>
    <n v="6"/>
    <n v="68610.156000000017"/>
    <n v="60376.937280000013"/>
    <n v="8233.2187200000044"/>
    <n v="5.3"/>
  </r>
  <r>
    <x v="16"/>
    <s v="12:55"/>
    <s v="721-86-6247"/>
    <x v="0"/>
    <s v="Bengaluru"/>
    <x v="1"/>
    <x v="0"/>
    <x v="2"/>
    <x v="3"/>
    <n v="7463.42"/>
    <n v="1343.4156"/>
    <n v="8"/>
    <n v="70454.684800000003"/>
    <n v="62000.122624000003"/>
    <n v="8454.5621759999995"/>
    <n v="7.4"/>
  </r>
  <r>
    <x v="53"/>
    <s v="19:28"/>
    <s v="289-65-5721"/>
    <x v="2"/>
    <s v="Mumbai"/>
    <x v="1"/>
    <x v="0"/>
    <x v="5"/>
    <x v="1"/>
    <n v="223100"/>
    <n v="40158"/>
    <n v="1"/>
    <n v="263258"/>
    <n v="231667.04"/>
    <n v="31590.959999999992"/>
    <n v="6.5"/>
  </r>
  <r>
    <x v="41"/>
    <s v="13:52"/>
    <s v="545-46-3100"/>
    <x v="2"/>
    <s v="Mumbai"/>
    <x v="0"/>
    <x v="0"/>
    <x v="1"/>
    <x v="2"/>
    <n v="4710.59"/>
    <n v="847.90620000000001"/>
    <n v="3"/>
    <n v="16675.488600000001"/>
    <n v="14674.429968"/>
    <n v="2001.0586320000002"/>
    <n v="8.6999999999999993"/>
  </r>
  <r>
    <x v="48"/>
    <s v="10:54"/>
    <s v="418-02-5978"/>
    <x v="2"/>
    <s v="Mumbai"/>
    <x v="1"/>
    <x v="0"/>
    <x v="0"/>
    <x v="1"/>
    <n v="292400"/>
    <n v="52632"/>
    <n v="1"/>
    <n v="345032"/>
    <n v="303628.15999999997"/>
    <n v="41403.840000000026"/>
    <n v="8"/>
  </r>
  <r>
    <x v="81"/>
    <s v="18:31"/>
    <s v="269-04-5750"/>
    <x v="2"/>
    <s v="Mumbai"/>
    <x v="0"/>
    <x v="1"/>
    <x v="5"/>
    <x v="1"/>
    <n v="223100"/>
    <n v="40158"/>
    <n v="1"/>
    <n v="263258"/>
    <n v="231667.04"/>
    <n v="31590.959999999992"/>
    <n v="6.7"/>
  </r>
  <r>
    <x v="11"/>
    <s v="18:24"/>
    <s v="157-13-5295"/>
    <x v="0"/>
    <s v="Bengaluru"/>
    <x v="0"/>
    <x v="1"/>
    <x v="0"/>
    <x v="0"/>
    <n v="290000"/>
    <n v="52200"/>
    <n v="1"/>
    <n v="342200"/>
    <n v="301136"/>
    <n v="41064"/>
    <n v="6.5"/>
  </r>
  <r>
    <x v="40"/>
    <s v="18:09"/>
    <s v="645-78-8093"/>
    <x v="0"/>
    <s v="Bengaluru"/>
    <x v="1"/>
    <x v="0"/>
    <x v="3"/>
    <x v="0"/>
    <n v="186000"/>
    <n v="33480"/>
    <n v="1"/>
    <n v="219480"/>
    <n v="193142.39999999999"/>
    <n v="26337.600000000006"/>
    <n v="4.0999999999999996"/>
  </r>
  <r>
    <x v="26"/>
    <s v="15:16"/>
    <s v="211-30-9270"/>
    <x v="1"/>
    <s v="New Delhi"/>
    <x v="1"/>
    <x v="1"/>
    <x v="0"/>
    <x v="2"/>
    <n v="292500"/>
    <n v="52650"/>
    <n v="1"/>
    <n v="345150"/>
    <n v="303732"/>
    <n v="41418"/>
    <n v="4.9000000000000004"/>
  </r>
  <r>
    <x v="19"/>
    <s v="17:07"/>
    <s v="755-12-3214"/>
    <x v="1"/>
    <s v="New Delhi"/>
    <x v="0"/>
    <x v="0"/>
    <x v="5"/>
    <x v="2"/>
    <n v="221800"/>
    <n v="39924"/>
    <n v="1"/>
    <n v="261724"/>
    <n v="230317.12"/>
    <n v="31406.880000000005"/>
    <n v="8.6"/>
  </r>
  <r>
    <x v="22"/>
    <s v="19:26"/>
    <s v="346-84-3103"/>
    <x v="2"/>
    <s v="Mumbai"/>
    <x v="0"/>
    <x v="0"/>
    <x v="1"/>
    <x v="1"/>
    <n v="1313.22"/>
    <n v="236.37959999999998"/>
    <n v="5"/>
    <n v="7747.9979999999996"/>
    <n v="6818.2382399999997"/>
    <n v="929.75975999999991"/>
    <n v="4.3"/>
  </r>
  <r>
    <x v="83"/>
    <s v="11:20"/>
    <s v="478-06-7835"/>
    <x v="0"/>
    <s v="Bengaluru"/>
    <x v="1"/>
    <x v="1"/>
    <x v="5"/>
    <x v="0"/>
    <n v="223000"/>
    <n v="40140"/>
    <n v="1"/>
    <n v="263140"/>
    <n v="231563.2"/>
    <n v="31576.799999999988"/>
    <n v="4.9000000000000004"/>
  </r>
  <r>
    <x v="83"/>
    <s v="16:49"/>
    <s v="540-11-4336"/>
    <x v="0"/>
    <s v="Bengaluru"/>
    <x v="1"/>
    <x v="1"/>
    <x v="4"/>
    <x v="2"/>
    <n v="278000"/>
    <n v="50040"/>
    <n v="1"/>
    <n v="328040"/>
    <n v="288675.20000000001"/>
    <n v="39364.799999999988"/>
    <n v="5.6"/>
  </r>
  <r>
    <x v="16"/>
    <s v="12:01"/>
    <s v="448-81-5016"/>
    <x v="0"/>
    <s v="Bengaluru"/>
    <x v="1"/>
    <x v="1"/>
    <x v="0"/>
    <x v="2"/>
    <n v="286000"/>
    <n v="51480"/>
    <n v="1"/>
    <n v="337480"/>
    <n v="296982.40000000002"/>
    <n v="40497.599999999977"/>
    <n v="5.8"/>
  </r>
  <r>
    <x v="38"/>
    <s v="18:37"/>
    <s v="142-72-4741"/>
    <x v="1"/>
    <s v="New Delhi"/>
    <x v="0"/>
    <x v="1"/>
    <x v="5"/>
    <x v="2"/>
    <n v="221800"/>
    <n v="39924"/>
    <n v="1"/>
    <n v="261724"/>
    <n v="230317.12"/>
    <n v="31406.880000000005"/>
    <n v="6"/>
  </r>
  <r>
    <x v="0"/>
    <s v="11:25"/>
    <s v="217-58-1179"/>
    <x v="0"/>
    <s v="Bengaluru"/>
    <x v="0"/>
    <x v="1"/>
    <x v="2"/>
    <x v="1"/>
    <n v="1462.65"/>
    <n v="263.27699999999999"/>
    <n v="4"/>
    <n v="6903.7080000000005"/>
    <n v="6075.2630400000007"/>
    <n v="828.44495999999981"/>
    <n v="4.2"/>
  </r>
  <r>
    <x v="30"/>
    <s v="18:42"/>
    <s v="376-02-8238"/>
    <x v="2"/>
    <s v="Mumbai"/>
    <x v="1"/>
    <x v="1"/>
    <x v="2"/>
    <x v="2"/>
    <n v="4893.87"/>
    <n v="880.89659999999992"/>
    <n v="8"/>
    <n v="46198.132799999999"/>
    <n v="40654.356864000001"/>
    <n v="5543.7759359999982"/>
    <n v="8.3000000000000007"/>
  </r>
  <r>
    <x v="17"/>
    <s v="14:47"/>
    <s v="530-90-9855"/>
    <x v="0"/>
    <s v="Bengaluru"/>
    <x v="0"/>
    <x v="1"/>
    <x v="2"/>
    <x v="1"/>
    <n v="2547.59"/>
    <n v="458.56620000000004"/>
    <n v="8"/>
    <n v="24049.249600000003"/>
    <n v="21163.339648000001"/>
    <n v="2885.9099520000018"/>
    <n v="5.7"/>
  </r>
  <r>
    <x v="57"/>
    <s v="19:43"/>
    <s v="866-05-7563"/>
    <x v="2"/>
    <s v="Mumbai"/>
    <x v="0"/>
    <x v="0"/>
    <x v="1"/>
    <x v="1"/>
    <n v="7881.4"/>
    <n v="1418.6519999999998"/>
    <n v="3"/>
    <n v="27900.155999999999"/>
    <n v="24552.137279999999"/>
    <n v="3348.01872"/>
    <n v="4.8"/>
  </r>
  <r>
    <x v="54"/>
    <s v="14:04"/>
    <s v="604-70-6476"/>
    <x v="0"/>
    <s v="Bengaluru"/>
    <x v="0"/>
    <x v="1"/>
    <x v="5"/>
    <x v="0"/>
    <n v="223000"/>
    <n v="40140"/>
    <n v="1"/>
    <n v="263140"/>
    <n v="231563.2"/>
    <n v="31576.799999999988"/>
    <n v="6.8"/>
  </r>
  <r>
    <x v="27"/>
    <s v="16:11"/>
    <s v="799-71-1548"/>
    <x v="0"/>
    <s v="Bengaluru"/>
    <x v="0"/>
    <x v="1"/>
    <x v="1"/>
    <x v="2"/>
    <n v="1177.72"/>
    <n v="211.9896"/>
    <n v="4"/>
    <n v="5558.8384000000005"/>
    <n v="4891.7777920000008"/>
    <n v="667.06060799999977"/>
    <n v="8.8000000000000007"/>
  </r>
  <r>
    <x v="78"/>
    <s v="19:06"/>
    <s v="785-13-7708"/>
    <x v="2"/>
    <s v="Mumbai"/>
    <x v="1"/>
    <x v="1"/>
    <x v="4"/>
    <x v="2"/>
    <n v="283100"/>
    <n v="50958"/>
    <n v="1"/>
    <n v="334058"/>
    <n v="293971.03999999998"/>
    <n v="40086.960000000021"/>
    <n v="4.2"/>
  </r>
  <r>
    <x v="30"/>
    <s v="15:34"/>
    <s v="845-51-0542"/>
    <x v="2"/>
    <s v="Mumbai"/>
    <x v="0"/>
    <x v="1"/>
    <x v="4"/>
    <x v="0"/>
    <n v="287800"/>
    <n v="51804"/>
    <n v="1"/>
    <n v="339604"/>
    <n v="298851.52"/>
    <n v="40752.479999999981"/>
    <n v="6.4"/>
  </r>
  <r>
    <x v="85"/>
    <s v="19:06"/>
    <s v="662-47-5456"/>
    <x v="1"/>
    <s v="New Delhi"/>
    <x v="0"/>
    <x v="1"/>
    <x v="5"/>
    <x v="2"/>
    <n v="221800"/>
    <n v="39924"/>
    <n v="1"/>
    <n v="261724"/>
    <n v="230317.12"/>
    <n v="31406.880000000005"/>
    <n v="8.4"/>
  </r>
  <r>
    <x v="22"/>
    <s v="19:44"/>
    <s v="883-17-4236"/>
    <x v="1"/>
    <s v="New Delhi"/>
    <x v="1"/>
    <x v="0"/>
    <x v="3"/>
    <x v="2"/>
    <n v="190500"/>
    <n v="34290"/>
    <n v="1"/>
    <n v="224790"/>
    <n v="197815.2"/>
    <n v="26974.799999999988"/>
    <n v="7.2"/>
  </r>
  <r>
    <x v="32"/>
    <s v="11:22"/>
    <s v="290-68-2984"/>
    <x v="0"/>
    <s v="Bengaluru"/>
    <x v="1"/>
    <x v="1"/>
    <x v="2"/>
    <x v="1"/>
    <n v="8523.75"/>
    <n v="1534.2749999999999"/>
    <n v="4"/>
    <n v="40232.1"/>
    <n v="35404.248"/>
    <n v="4827.851999999999"/>
    <n v="5.2"/>
  </r>
  <r>
    <x v="47"/>
    <s v="11:23"/>
    <s v="704-11-6354"/>
    <x v="0"/>
    <s v="Bengaluru"/>
    <x v="0"/>
    <x v="1"/>
    <x v="2"/>
    <x v="1"/>
    <n v="8958.9"/>
    <n v="1612.6019999999999"/>
    <n v="8"/>
    <n v="84572.016000000003"/>
    <n v="74423.374080000009"/>
    <n v="10148.641919999995"/>
    <n v="8.9"/>
  </r>
  <r>
    <x v="71"/>
    <s v="14:12"/>
    <s v="110-48-7033"/>
    <x v="2"/>
    <s v="Mumbai"/>
    <x v="0"/>
    <x v="1"/>
    <x v="5"/>
    <x v="1"/>
    <n v="223100"/>
    <n v="40158"/>
    <n v="1"/>
    <n v="263258"/>
    <n v="231667.04"/>
    <n v="31590.959999999992"/>
    <n v="9"/>
  </r>
  <r>
    <x v="82"/>
    <s v="10:46"/>
    <s v="366-93-0948"/>
    <x v="0"/>
    <s v="Bengaluru"/>
    <x v="0"/>
    <x v="1"/>
    <x v="1"/>
    <x v="2"/>
    <n v="266.35000000000002"/>
    <n v="47.943000000000005"/>
    <n v="1"/>
    <n v="314.29300000000001"/>
    <n v="276.57783999999998"/>
    <n v="37.715160000000026"/>
    <n v="9.6999999999999993"/>
  </r>
  <r>
    <x v="63"/>
    <s v="10:16"/>
    <s v="729-09-9681"/>
    <x v="0"/>
    <s v="Bengaluru"/>
    <x v="0"/>
    <x v="1"/>
    <x v="2"/>
    <x v="3"/>
    <n v="6525.91"/>
    <n v="1174.6638"/>
    <n v="6"/>
    <n v="46203.442800000004"/>
    <n v="40659.029664000002"/>
    <n v="5544.4131360000029"/>
    <n v="8.6999999999999993"/>
  </r>
  <r>
    <x v="77"/>
    <s v="12:38"/>
    <s v="151-16-1484"/>
    <x v="0"/>
    <s v="Bengaluru"/>
    <x v="0"/>
    <x v="1"/>
    <x v="1"/>
    <x v="3"/>
    <n v="632.25"/>
    <n v="113.80499999999999"/>
    <n v="4"/>
    <n v="2984.22"/>
    <n v="2626.1135999999997"/>
    <n v="358.10640000000012"/>
    <n v="6.5"/>
  </r>
  <r>
    <x v="13"/>
    <s v="13:05"/>
    <s v="380-94-4661"/>
    <x v="1"/>
    <s v="New Delhi"/>
    <x v="0"/>
    <x v="1"/>
    <x v="1"/>
    <x v="2"/>
    <n v="655.94"/>
    <n v="118.06920000000001"/>
    <n v="4"/>
    <n v="3096.0368000000003"/>
    <n v="2724.5123840000001"/>
    <n v="371.5244160000002"/>
    <n v="6.9"/>
  </r>
  <r>
    <x v="35"/>
    <s v="13:25"/>
    <s v="850-41-9669"/>
    <x v="0"/>
    <s v="Bengaluru"/>
    <x v="1"/>
    <x v="0"/>
    <x v="1"/>
    <x v="3"/>
    <n v="4575.0600000000004"/>
    <n v="823.51080000000002"/>
    <n v="9"/>
    <n v="48587.137200000005"/>
    <n v="42756.680736000002"/>
    <n v="5830.4564640000026"/>
    <n v="6.2"/>
  </r>
  <r>
    <x v="37"/>
    <s v="14:53"/>
    <s v="821-07-3596"/>
    <x v="1"/>
    <s v="New Delhi"/>
    <x v="1"/>
    <x v="0"/>
    <x v="5"/>
    <x v="0"/>
    <n v="224200"/>
    <n v="40356"/>
    <n v="1"/>
    <n v="264556"/>
    <n v="232809.28"/>
    <n v="31746.720000000001"/>
    <n v="5.6"/>
  </r>
  <r>
    <x v="45"/>
    <s v="19:22"/>
    <s v="655-85-5130"/>
    <x v="2"/>
    <s v="Mumbai"/>
    <x v="0"/>
    <x v="0"/>
    <x v="5"/>
    <x v="1"/>
    <n v="223100"/>
    <n v="40158"/>
    <n v="1"/>
    <n v="263258"/>
    <n v="231667.04"/>
    <n v="31590.959999999992"/>
    <n v="5.7"/>
  </r>
  <r>
    <x v="57"/>
    <s v="11:00"/>
    <s v="447-15-7839"/>
    <x v="0"/>
    <s v="Bengaluru"/>
    <x v="0"/>
    <x v="0"/>
    <x v="3"/>
    <x v="1"/>
    <n v="185000"/>
    <n v="33300"/>
    <n v="1"/>
    <n v="218300"/>
    <n v="192104"/>
    <n v="26196"/>
    <n v="4.2"/>
  </r>
  <r>
    <x v="84"/>
    <s v="19:24"/>
    <s v="154-74-7179"/>
    <x v="2"/>
    <s v="Mumbai"/>
    <x v="1"/>
    <x v="1"/>
    <x v="3"/>
    <x v="0"/>
    <n v="194500"/>
    <n v="35010"/>
    <n v="1"/>
    <n v="229510"/>
    <n v="201968.8"/>
    <n v="27541.200000000012"/>
    <n v="7.9"/>
  </r>
  <r>
    <x v="41"/>
    <s v="12:43"/>
    <s v="253-12-6086"/>
    <x v="0"/>
    <s v="Bengaluru"/>
    <x v="0"/>
    <x v="0"/>
    <x v="3"/>
    <x v="2"/>
    <n v="183000"/>
    <n v="32940"/>
    <n v="1"/>
    <n v="215940"/>
    <n v="190027.2"/>
    <n v="25912.799999999988"/>
    <n v="8.6999999999999993"/>
  </r>
  <r>
    <x v="86"/>
    <s v="17:22"/>
    <s v="808-65-0703"/>
    <x v="1"/>
    <s v="New Delhi"/>
    <x v="1"/>
    <x v="1"/>
    <x v="2"/>
    <x v="2"/>
    <n v="350.47"/>
    <n v="63.084600000000002"/>
    <n v="4"/>
    <n v="1654.2184000000002"/>
    <n v="1455.7121920000002"/>
    <n v="198.50620800000002"/>
    <n v="6.9"/>
  </r>
  <r>
    <x v="66"/>
    <s v="20:55"/>
    <s v="571-94-0759"/>
    <x v="2"/>
    <s v="Mumbai"/>
    <x v="0"/>
    <x v="0"/>
    <x v="4"/>
    <x v="1"/>
    <n v="286325"/>
    <n v="51538.5"/>
    <n v="1"/>
    <n v="337863.5"/>
    <n v="297319.88"/>
    <n v="40543.619999999995"/>
    <n v="9.5"/>
  </r>
  <r>
    <x v="0"/>
    <s v="16:05"/>
    <s v="144-51-6085"/>
    <x v="0"/>
    <s v="Bengaluru"/>
    <x v="0"/>
    <x v="1"/>
    <x v="2"/>
    <x v="2"/>
    <n v="4670.74"/>
    <n v="840.7331999999999"/>
    <n v="4"/>
    <n v="22045.892799999998"/>
    <n v="19400.385663999998"/>
    <n v="2645.5071360000002"/>
    <n v="4.4000000000000004"/>
  </r>
  <r>
    <x v="72"/>
    <s v="13:34"/>
    <s v="731-14-2199"/>
    <x v="0"/>
    <s v="Bengaluru"/>
    <x v="0"/>
    <x v="0"/>
    <x v="2"/>
    <x v="3"/>
    <n v="1335.54"/>
    <n v="240.3972"/>
    <n v="10"/>
    <n v="15759.371999999999"/>
    <n v="13868.247359999999"/>
    <n v="1891.12464"/>
    <n v="7"/>
  </r>
  <r>
    <x v="43"/>
    <s v="18:13"/>
    <s v="783-09-1637"/>
    <x v="2"/>
    <s v="Mumbai"/>
    <x v="1"/>
    <x v="0"/>
    <x v="3"/>
    <x v="0"/>
    <n v="194500"/>
    <n v="35010"/>
    <n v="1"/>
    <n v="229510"/>
    <n v="201968.8"/>
    <n v="27541.200000000012"/>
    <n v="6.3"/>
  </r>
  <r>
    <x v="75"/>
    <s v="19:17"/>
    <s v="687-15-1097"/>
    <x v="1"/>
    <s v="New Delhi"/>
    <x v="0"/>
    <x v="0"/>
    <x v="0"/>
    <x v="1"/>
    <n v="294000"/>
    <n v="52920"/>
    <n v="1"/>
    <n v="346920"/>
    <n v="305289.59999999998"/>
    <n v="41630.400000000023"/>
    <n v="9.6999999999999993"/>
  </r>
  <r>
    <x v="27"/>
    <s v="11:44"/>
    <s v="126-54-1082"/>
    <x v="0"/>
    <s v="Bengaluru"/>
    <x v="0"/>
    <x v="0"/>
    <x v="2"/>
    <x v="2"/>
    <n v="7921.54"/>
    <n v="1425.8771999999999"/>
    <n v="9"/>
    <n v="84126.754799999995"/>
    <n v="74031.544223999997"/>
    <n v="10095.210575999998"/>
    <n v="8.8000000000000007"/>
  </r>
  <r>
    <x v="3"/>
    <s v="15:51"/>
    <s v="633-91-1052"/>
    <x v="0"/>
    <s v="Bengaluru"/>
    <x v="1"/>
    <x v="0"/>
    <x v="2"/>
    <x v="1"/>
    <n v="7112.03"/>
    <n v="1280.1653999999999"/>
    <n v="2"/>
    <n v="16784.390800000001"/>
    <n v="14770.263904000001"/>
    <n v="2014.1268959999998"/>
    <n v="5.0999999999999996"/>
  </r>
  <r>
    <x v="84"/>
    <s v="16:52"/>
    <s v="477-24-6490"/>
    <x v="2"/>
    <s v="Mumbai"/>
    <x v="1"/>
    <x v="0"/>
    <x v="0"/>
    <x v="0"/>
    <n v="295000"/>
    <n v="53100"/>
    <n v="1"/>
    <n v="348100"/>
    <n v="306328"/>
    <n v="41772"/>
    <n v="7.9"/>
  </r>
  <r>
    <x v="27"/>
    <s v="20:52"/>
    <s v="566-19-5475"/>
    <x v="2"/>
    <s v="Mumbai"/>
    <x v="1"/>
    <x v="1"/>
    <x v="5"/>
    <x v="1"/>
    <n v="223100"/>
    <n v="40158"/>
    <n v="1"/>
    <n v="263258"/>
    <n v="231667.04"/>
    <n v="31590.959999999992"/>
    <n v="6.2"/>
  </r>
  <r>
    <x v="27"/>
    <s v="17:36"/>
    <s v="526-86-8552"/>
    <x v="1"/>
    <s v="New Delhi"/>
    <x v="0"/>
    <x v="0"/>
    <x v="2"/>
    <x v="1"/>
    <n v="121.82"/>
    <n v="21.927599999999998"/>
    <n v="10"/>
    <n v="1437.4759999999997"/>
    <n v="1264.9788799999997"/>
    <n v="172.49712"/>
    <n v="7.1"/>
  </r>
  <r>
    <x v="30"/>
    <s v="13:23"/>
    <s v="376-56-3573"/>
    <x v="1"/>
    <s v="New Delhi"/>
    <x v="1"/>
    <x v="0"/>
    <x v="5"/>
    <x v="0"/>
    <n v="224200"/>
    <n v="40356"/>
    <n v="1"/>
    <n v="264556"/>
    <n v="232809.28"/>
    <n v="31746.720000000001"/>
    <n v="6.4"/>
  </r>
  <r>
    <x v="80"/>
    <s v="16:28"/>
    <s v="537-72-0426"/>
    <x v="1"/>
    <s v="New Delhi"/>
    <x v="0"/>
    <x v="1"/>
    <x v="5"/>
    <x v="1"/>
    <n v="223200"/>
    <n v="40176"/>
    <n v="1"/>
    <n v="263376"/>
    <n v="231770.88"/>
    <n v="31605.119999999995"/>
    <n v="5.7"/>
  </r>
  <r>
    <x v="80"/>
    <s v="19:57"/>
    <s v="828-61-5674"/>
    <x v="0"/>
    <s v="Bengaluru"/>
    <x v="0"/>
    <x v="1"/>
    <x v="3"/>
    <x v="2"/>
    <n v="183000"/>
    <n v="32940"/>
    <n v="1"/>
    <n v="215940"/>
    <n v="190027.2"/>
    <n v="25912.799999999988"/>
    <n v="9.6"/>
  </r>
  <r>
    <x v="42"/>
    <s v="17:01"/>
    <s v="136-08-6195"/>
    <x v="0"/>
    <s v="Bengaluru"/>
    <x v="1"/>
    <x v="0"/>
    <x v="2"/>
    <x v="2"/>
    <n v="8269.9599999999991"/>
    <n v="1488.5927999999999"/>
    <n v="8"/>
    <n v="78068.422399999996"/>
    <n v="68700.211712000004"/>
    <n v="9368.2106879999919"/>
    <n v="6.4"/>
  </r>
  <r>
    <x v="43"/>
    <s v="13:29"/>
    <s v="523-38-0215"/>
    <x v="1"/>
    <s v="New Delhi"/>
    <x v="1"/>
    <x v="1"/>
    <x v="2"/>
    <x v="2"/>
    <n v="237"/>
    <n v="42.66"/>
    <n v="1"/>
    <n v="279.65999999999997"/>
    <n v="246.10079999999996"/>
    <n v="33.559200000000004"/>
    <n v="7.9"/>
  </r>
  <r>
    <x v="47"/>
    <s v="11:09"/>
    <s v="490-29-1201"/>
    <x v="0"/>
    <s v="Bengaluru"/>
    <x v="1"/>
    <x v="0"/>
    <x v="3"/>
    <x v="1"/>
    <n v="185000"/>
    <n v="33300"/>
    <n v="1"/>
    <n v="218300"/>
    <n v="192104"/>
    <n v="26196"/>
    <n v="6.5"/>
  </r>
  <r>
    <x v="31"/>
    <s v="15:02"/>
    <s v="667-92-0055"/>
    <x v="0"/>
    <s v="Bengaluru"/>
    <x v="0"/>
    <x v="1"/>
    <x v="0"/>
    <x v="0"/>
    <n v="290000"/>
    <n v="52200"/>
    <n v="1"/>
    <n v="342200"/>
    <n v="301136"/>
    <n v="41064"/>
    <n v="8.5"/>
  </r>
  <r>
    <x v="41"/>
    <s v="14:21"/>
    <s v="565-17-3836"/>
    <x v="0"/>
    <s v="Bengaluru"/>
    <x v="0"/>
    <x v="0"/>
    <x v="0"/>
    <x v="1"/>
    <n v="288000"/>
    <n v="51840"/>
    <n v="1"/>
    <n v="339840"/>
    <n v="299059.20000000001"/>
    <n v="40780.799999999988"/>
    <n v="9.1"/>
  </r>
  <r>
    <x v="9"/>
    <s v="18:01"/>
    <s v="498-41-1961"/>
    <x v="2"/>
    <s v="Mumbai"/>
    <x v="1"/>
    <x v="1"/>
    <x v="0"/>
    <x v="1"/>
    <n v="292400"/>
    <n v="52632"/>
    <n v="1"/>
    <n v="345032"/>
    <n v="303628.15999999997"/>
    <n v="41403.840000000026"/>
    <n v="7.6"/>
  </r>
  <r>
    <x v="62"/>
    <s v="14:49"/>
    <s v="593-95-4461"/>
    <x v="1"/>
    <s v="New Delhi"/>
    <x v="0"/>
    <x v="1"/>
    <x v="2"/>
    <x v="1"/>
    <n v="374.86"/>
    <n v="67.474800000000002"/>
    <n v="1"/>
    <n v="442.33480000000003"/>
    <n v="389.25462400000004"/>
    <n v="53.080175999999994"/>
    <n v="6.9"/>
  </r>
  <r>
    <x v="82"/>
    <s v="12:02"/>
    <s v="226-71-3580"/>
    <x v="1"/>
    <s v="New Delhi"/>
    <x v="1"/>
    <x v="0"/>
    <x v="3"/>
    <x v="1"/>
    <n v="191500"/>
    <n v="34470"/>
    <n v="1"/>
    <n v="225970"/>
    <n v="198853.6"/>
    <n v="27116.399999999994"/>
    <n v="9.5"/>
  </r>
  <r>
    <x v="25"/>
    <s v="13:30"/>
    <s v="283-79-9594"/>
    <x v="2"/>
    <s v="Mumbai"/>
    <x v="1"/>
    <x v="0"/>
    <x v="4"/>
    <x v="2"/>
    <n v="283100"/>
    <n v="50958"/>
    <n v="1"/>
    <n v="334058"/>
    <n v="293971.03999999998"/>
    <n v="40086.960000000021"/>
    <n v="5.2"/>
  </r>
  <r>
    <x v="36"/>
    <s v="14:38"/>
    <s v="430-60-3493"/>
    <x v="0"/>
    <s v="Bengaluru"/>
    <x v="0"/>
    <x v="0"/>
    <x v="2"/>
    <x v="1"/>
    <n v="9394.8799999999992"/>
    <n v="1691.0783999999999"/>
    <n v="7"/>
    <n v="77601.708799999993"/>
    <n v="68289.503744000001"/>
    <n v="9312.2050559999916"/>
    <n v="4.2"/>
  </r>
  <r>
    <x v="46"/>
    <s v="17:37"/>
    <s v="139-20-0155"/>
    <x v="2"/>
    <s v="Mumbai"/>
    <x v="0"/>
    <x v="1"/>
    <x v="1"/>
    <x v="2"/>
    <n v="640.29999999999995"/>
    <n v="115.25399999999999"/>
    <n v="10"/>
    <n v="7555.54"/>
    <n v="6648.8752000000004"/>
    <n v="906.66479999999956"/>
    <n v="7"/>
  </r>
  <r>
    <x v="86"/>
    <s v="17:20"/>
    <s v="558-80-4082"/>
    <x v="1"/>
    <s v="New Delhi"/>
    <x v="1"/>
    <x v="1"/>
    <x v="1"/>
    <x v="3"/>
    <n v="627.85"/>
    <n v="113.01300000000001"/>
    <n v="7"/>
    <n v="5186.0410000000002"/>
    <n v="4563.7160800000001"/>
    <n v="622.32492000000002"/>
    <n v="6"/>
  </r>
  <r>
    <x v="67"/>
    <s v="20:29"/>
    <s v="278-97-7759"/>
    <x v="0"/>
    <s v="Bengaluru"/>
    <x v="0"/>
    <x v="0"/>
    <x v="1"/>
    <x v="1"/>
    <n v="1262.48"/>
    <n v="227.24639999999999"/>
    <n v="1"/>
    <n v="1489.7264"/>
    <n v="1310.9592319999999"/>
    <n v="178.76716800000008"/>
    <n v="4.7"/>
  </r>
  <r>
    <x v="18"/>
    <s v="10:00"/>
    <s v="316-68-6352"/>
    <x v="0"/>
    <s v="Bengaluru"/>
    <x v="0"/>
    <x v="0"/>
    <x v="4"/>
    <x v="1"/>
    <n v="280000"/>
    <n v="50400"/>
    <n v="1"/>
    <n v="330400"/>
    <n v="290752"/>
    <n v="39648"/>
    <n v="7.1"/>
  </r>
  <r>
    <x v="45"/>
    <s v="11:46"/>
    <s v="585-03-5943"/>
    <x v="2"/>
    <s v="Mumbai"/>
    <x v="1"/>
    <x v="1"/>
    <x v="0"/>
    <x v="0"/>
    <n v="295000"/>
    <n v="53100"/>
    <n v="1"/>
    <n v="348100"/>
    <n v="306328"/>
    <n v="41772"/>
    <n v="5.9"/>
  </r>
  <r>
    <x v="2"/>
    <s v="13:42"/>
    <s v="211-05-0490"/>
    <x v="1"/>
    <s v="New Delhi"/>
    <x v="0"/>
    <x v="0"/>
    <x v="1"/>
    <x v="1"/>
    <n v="571.91999999999996"/>
    <n v="102.94559999999998"/>
    <n v="5"/>
    <n v="3374.328"/>
    <n v="2969.4086400000001"/>
    <n v="404.91935999999987"/>
    <n v="7.5"/>
  </r>
  <r>
    <x v="14"/>
    <s v="14:44"/>
    <s v="727-75-6477"/>
    <x v="1"/>
    <s v="New Delhi"/>
    <x v="1"/>
    <x v="1"/>
    <x v="1"/>
    <x v="1"/>
    <n v="288.83999999999997"/>
    <n v="51.991199999999992"/>
    <n v="4"/>
    <n v="1363.3247999999999"/>
    <n v="1199.7258239999999"/>
    <n v="163.59897599999999"/>
    <n v="6.4"/>
  </r>
  <r>
    <x v="8"/>
    <s v="14:16"/>
    <s v="744-02-5987"/>
    <x v="0"/>
    <s v="Bengaluru"/>
    <x v="0"/>
    <x v="1"/>
    <x v="2"/>
    <x v="3"/>
    <n v="748.38"/>
    <n v="134.70839999999998"/>
    <n v="6"/>
    <n v="5298.5303999999996"/>
    <n v="4662.7067520000001"/>
    <n v="635.82364799999959"/>
    <n v="5.8"/>
  </r>
  <r>
    <x v="25"/>
    <s v="15:54"/>
    <s v="307-83-9164"/>
    <x v="0"/>
    <s v="Bengaluru"/>
    <x v="0"/>
    <x v="1"/>
    <x v="2"/>
    <x v="1"/>
    <n v="650.01"/>
    <n v="117.00179999999999"/>
    <n v="4"/>
    <n v="3068.0472"/>
    <n v="2699.8815359999999"/>
    <n v="368.16566400000011"/>
    <n v="4.5"/>
  </r>
  <r>
    <x v="64"/>
    <s v="10:21"/>
    <s v="779-06-0012"/>
    <x v="1"/>
    <s v="New Delhi"/>
    <x v="0"/>
    <x v="0"/>
    <x v="2"/>
    <x v="1"/>
    <n v="688.61"/>
    <n v="123.9498"/>
    <n v="1"/>
    <n v="812.5598"/>
    <n v="715.05262400000004"/>
    <n v="97.507175999999959"/>
    <n v="7.7"/>
  </r>
  <r>
    <x v="56"/>
    <s v="18:09"/>
    <s v="446-47-6729"/>
    <x v="1"/>
    <s v="New Delhi"/>
    <x v="1"/>
    <x v="1"/>
    <x v="5"/>
    <x v="2"/>
    <n v="221800"/>
    <n v="39924"/>
    <n v="1"/>
    <n v="261724"/>
    <n v="230317.12"/>
    <n v="31406.880000000005"/>
    <n v="6.7"/>
  </r>
  <r>
    <x v="41"/>
    <s v="16:46"/>
    <s v="573-10-3877"/>
    <x v="2"/>
    <s v="Mumbai"/>
    <x v="0"/>
    <x v="1"/>
    <x v="0"/>
    <x v="2"/>
    <n v="292200"/>
    <n v="52596"/>
    <n v="1"/>
    <n v="344796"/>
    <n v="303420.48"/>
    <n v="41375.520000000019"/>
    <n v="4.7"/>
  </r>
  <r>
    <x v="6"/>
    <s v="15:31"/>
    <s v="735-06-4124"/>
    <x v="1"/>
    <s v="New Delhi"/>
    <x v="1"/>
    <x v="1"/>
    <x v="4"/>
    <x v="1"/>
    <n v="286700"/>
    <n v="51606"/>
    <n v="1"/>
    <n v="338306"/>
    <n v="297709.28000000003"/>
    <n v="40596.719999999972"/>
    <n v="4.4000000000000004"/>
  </r>
  <r>
    <x v="79"/>
    <s v="17:15"/>
    <s v="439-54-7422"/>
    <x v="0"/>
    <s v="Bengaluru"/>
    <x v="1"/>
    <x v="0"/>
    <x v="1"/>
    <x v="2"/>
    <n v="7451.19"/>
    <n v="1341.2141999999999"/>
    <n v="4"/>
    <n v="35169.616799999996"/>
    <n v="30949.262783999995"/>
    <n v="4220.3540160000011"/>
    <n v="4.7"/>
  </r>
  <r>
    <x v="55"/>
    <s v="12:29"/>
    <s v="396-90-2219"/>
    <x v="2"/>
    <s v="Mumbai"/>
    <x v="1"/>
    <x v="0"/>
    <x v="1"/>
    <x v="1"/>
    <n v="714.96"/>
    <n v="128.69280000000001"/>
    <n v="8"/>
    <n v="6749.2224000000006"/>
    <n v="5939.3157120000005"/>
    <n v="809.90668800000003"/>
    <n v="8.6"/>
  </r>
  <r>
    <x v="58"/>
    <s v="20:14"/>
    <s v="411-77-0180"/>
    <x v="0"/>
    <s v="Bengaluru"/>
    <x v="0"/>
    <x v="1"/>
    <x v="1"/>
    <x v="3"/>
    <n v="9772.2000000000007"/>
    <n v="1758.9960000000001"/>
    <n v="7"/>
    <n v="80718.372000000003"/>
    <n v="71032.167360000007"/>
    <n v="9686.2046399999963"/>
    <n v="4.3"/>
  </r>
  <r>
    <x v="73"/>
    <s v="13:22"/>
    <s v="286-01-5402"/>
    <x v="0"/>
    <s v="Bengaluru"/>
    <x v="1"/>
    <x v="0"/>
    <x v="3"/>
    <x v="1"/>
    <n v="185000"/>
    <n v="33300"/>
    <n v="1"/>
    <n v="218300"/>
    <n v="192104"/>
    <n v="26196"/>
    <n v="9.6"/>
  </r>
  <r>
    <x v="21"/>
    <s v="17:09"/>
    <s v="803-17-8013"/>
    <x v="0"/>
    <s v="Bengaluru"/>
    <x v="0"/>
    <x v="0"/>
    <x v="2"/>
    <x v="1"/>
    <n v="878.79"/>
    <n v="158.18219999999999"/>
    <n v="8"/>
    <n v="8295.7775999999994"/>
    <n v="7300.2842879999998"/>
    <n v="995.49331199999961"/>
    <n v="4.0999999999999996"/>
  </r>
  <r>
    <x v="76"/>
    <s v="10:40"/>
    <s v="512-98-1403"/>
    <x v="0"/>
    <s v="Bengaluru"/>
    <x v="0"/>
    <x v="0"/>
    <x v="1"/>
    <x v="3"/>
    <n v="3226.48"/>
    <n v="580.76639999999998"/>
    <n v="3"/>
    <n v="11421.7392"/>
    <n v="10051.130496"/>
    <n v="1370.6087040000002"/>
    <n v="4.7"/>
  </r>
  <r>
    <x v="19"/>
    <s v="17:43"/>
    <s v="848-42-2560"/>
    <x v="0"/>
    <s v="Bengaluru"/>
    <x v="1"/>
    <x v="0"/>
    <x v="5"/>
    <x v="1"/>
    <n v="220000"/>
    <n v="39600"/>
    <n v="1"/>
    <n v="259600"/>
    <n v="228448"/>
    <n v="31152"/>
    <n v="7.8"/>
  </r>
  <r>
    <x v="82"/>
    <s v="14:04"/>
    <s v="532-59-7201"/>
    <x v="2"/>
    <s v="Mumbai"/>
    <x v="0"/>
    <x v="1"/>
    <x v="3"/>
    <x v="1"/>
    <n v="192000"/>
    <n v="34560"/>
    <n v="1"/>
    <n v="226560"/>
    <n v="199372.79999999999"/>
    <n v="27187.200000000012"/>
    <n v="5.5"/>
  </r>
  <r>
    <x v="63"/>
    <s v="19:05"/>
    <s v="181-94-6432"/>
    <x v="1"/>
    <s v="New Delhi"/>
    <x v="0"/>
    <x v="1"/>
    <x v="5"/>
    <x v="0"/>
    <n v="224200"/>
    <n v="40356"/>
    <n v="1"/>
    <n v="264556"/>
    <n v="232809.28"/>
    <n v="31746.720000000001"/>
    <n v="9.6999999999999993"/>
  </r>
  <r>
    <x v="60"/>
    <s v="10:08"/>
    <s v="870-76-1733"/>
    <x v="0"/>
    <s v="Bengaluru"/>
    <x v="0"/>
    <x v="0"/>
    <x v="4"/>
    <x v="2"/>
    <n v="278000"/>
    <n v="50040"/>
    <n v="1"/>
    <n v="328040"/>
    <n v="288675.20000000001"/>
    <n v="39364.799999999988"/>
    <n v="4.4000000000000004"/>
  </r>
  <r>
    <x v="37"/>
    <s v="13:12"/>
    <s v="423-64-4619"/>
    <x v="0"/>
    <s v="Bengaluru"/>
    <x v="0"/>
    <x v="0"/>
    <x v="0"/>
    <x v="1"/>
    <n v="288000"/>
    <n v="51840"/>
    <n v="1"/>
    <n v="339840"/>
    <n v="299059.20000000001"/>
    <n v="40780.799999999988"/>
    <n v="5"/>
  </r>
  <r>
    <x v="34"/>
    <s v="20:51"/>
    <s v="227-07-4446"/>
    <x v="1"/>
    <s v="New Delhi"/>
    <x v="0"/>
    <x v="0"/>
    <x v="1"/>
    <x v="1"/>
    <n v="789.13"/>
    <n v="142.04339999999999"/>
    <n v="10"/>
    <n v="9311.7340000000004"/>
    <n v="8194.3259200000011"/>
    <n v="1117.4080799999992"/>
    <n v="4.4000000000000004"/>
  </r>
  <r>
    <x v="44"/>
    <s v="17:29"/>
    <s v="174-36-3675"/>
    <x v="1"/>
    <s v="New Delhi"/>
    <x v="0"/>
    <x v="1"/>
    <x v="4"/>
    <x v="1"/>
    <n v="286700"/>
    <n v="51606"/>
    <n v="1"/>
    <n v="338306"/>
    <n v="297709.28000000003"/>
    <n v="40596.719999999972"/>
    <n v="5.2"/>
  </r>
  <r>
    <x v="57"/>
    <s v="10:25"/>
    <s v="428-83-5800"/>
    <x v="1"/>
    <s v="New Delhi"/>
    <x v="0"/>
    <x v="0"/>
    <x v="4"/>
    <x v="1"/>
    <n v="286700"/>
    <n v="51606"/>
    <n v="1"/>
    <n v="338306"/>
    <n v="297709.28000000003"/>
    <n v="40596.719999999972"/>
    <n v="7.3"/>
  </r>
  <r>
    <x v="8"/>
    <s v="11:34"/>
    <s v="603-07-0961"/>
    <x v="1"/>
    <s v="New Delhi"/>
    <x v="0"/>
    <x v="1"/>
    <x v="1"/>
    <x v="1"/>
    <n v="704.79"/>
    <n v="126.86219999999999"/>
    <n v="5"/>
    <n v="4158.2610000000004"/>
    <n v="3659.2696800000003"/>
    <n v="498.99132000000009"/>
    <n v="4.9000000000000004"/>
  </r>
  <r>
    <x v="16"/>
    <s v="18:58"/>
    <s v="704-20-4138"/>
    <x v="1"/>
    <s v="New Delhi"/>
    <x v="0"/>
    <x v="0"/>
    <x v="0"/>
    <x v="2"/>
    <n v="292500"/>
    <n v="52650"/>
    <n v="1"/>
    <n v="345150"/>
    <n v="303732"/>
    <n v="41418"/>
    <n v="8.1"/>
  </r>
  <r>
    <x v="67"/>
    <s v="16:28"/>
    <s v="787-15-1757"/>
    <x v="1"/>
    <s v="New Delhi"/>
    <x v="0"/>
    <x v="1"/>
    <x v="0"/>
    <x v="0"/>
    <n v="295200"/>
    <n v="53136"/>
    <n v="1"/>
    <n v="348336"/>
    <n v="306535.67999999999"/>
    <n v="41800.320000000007"/>
    <n v="8.4"/>
  </r>
  <r>
    <x v="84"/>
    <s v="20:26"/>
    <s v="649-11-3678"/>
    <x v="1"/>
    <s v="New Delhi"/>
    <x v="1"/>
    <x v="0"/>
    <x v="4"/>
    <x v="1"/>
    <n v="286700"/>
    <n v="51606"/>
    <n v="1"/>
    <n v="338306"/>
    <n v="297709.28000000003"/>
    <n v="40596.719999999972"/>
    <n v="5.5"/>
  </r>
  <r>
    <x v="68"/>
    <s v="15:08"/>
    <s v="622-20-1945"/>
    <x v="1"/>
    <s v="New Delhi"/>
    <x v="1"/>
    <x v="0"/>
    <x v="0"/>
    <x v="1"/>
    <n v="294000"/>
    <n v="52920"/>
    <n v="1"/>
    <n v="346920"/>
    <n v="305289.59999999998"/>
    <n v="41630.400000000023"/>
    <n v="8.4"/>
  </r>
  <r>
    <x v="42"/>
    <s v="18:03"/>
    <s v="372-94-8041"/>
    <x v="0"/>
    <s v="Bengaluru"/>
    <x v="1"/>
    <x v="1"/>
    <x v="0"/>
    <x v="0"/>
    <n v="290000"/>
    <n v="52200"/>
    <n v="1"/>
    <n v="342200"/>
    <n v="301136"/>
    <n v="41064"/>
    <n v="9.8000000000000007"/>
  </r>
  <r>
    <x v="1"/>
    <s v="13:21"/>
    <s v="563-91-7120"/>
    <x v="0"/>
    <s v="Bengaluru"/>
    <x v="1"/>
    <x v="0"/>
    <x v="5"/>
    <x v="1"/>
    <n v="220000"/>
    <n v="39600"/>
    <n v="1"/>
    <n v="259600"/>
    <n v="228448"/>
    <n v="31152"/>
    <n v="6.7"/>
  </r>
  <r>
    <x v="29"/>
    <s v="12:48"/>
    <s v="746-54-5508"/>
    <x v="0"/>
    <s v="Bengaluru"/>
    <x v="1"/>
    <x v="1"/>
    <x v="2"/>
    <x v="2"/>
    <n v="219.52"/>
    <n v="39.513600000000004"/>
    <n v="6"/>
    <n v="1554.2016000000003"/>
    <n v="1367.6974080000002"/>
    <n v="186.5041920000001"/>
    <n v="9.4"/>
  </r>
  <r>
    <x v="41"/>
    <s v="19:53"/>
    <s v="276-54-0879"/>
    <x v="2"/>
    <s v="Mumbai"/>
    <x v="1"/>
    <x v="1"/>
    <x v="3"/>
    <x v="0"/>
    <n v="194500"/>
    <n v="35010"/>
    <n v="1"/>
    <n v="229510"/>
    <n v="201968.8"/>
    <n v="27541.200000000012"/>
    <n v="6.4"/>
  </r>
  <r>
    <x v="11"/>
    <s v="19:09"/>
    <s v="815-11-1168"/>
    <x v="0"/>
    <s v="Bengaluru"/>
    <x v="0"/>
    <x v="1"/>
    <x v="4"/>
    <x v="1"/>
    <n v="280000"/>
    <n v="50400"/>
    <n v="1"/>
    <n v="330400"/>
    <n v="290752"/>
    <n v="39648"/>
    <n v="5.4"/>
  </r>
  <r>
    <x v="41"/>
    <s v="16:30"/>
    <s v="719-76-3868"/>
    <x v="1"/>
    <s v="New Delhi"/>
    <x v="0"/>
    <x v="1"/>
    <x v="4"/>
    <x v="1"/>
    <n v="286700"/>
    <n v="51606"/>
    <n v="1"/>
    <n v="338306"/>
    <n v="297709.28000000003"/>
    <n v="40596.719999999972"/>
    <n v="8.6"/>
  </r>
  <r>
    <x v="25"/>
    <s v="10:11"/>
    <s v="730-61-8757"/>
    <x v="2"/>
    <s v="Mumbai"/>
    <x v="0"/>
    <x v="1"/>
    <x v="0"/>
    <x v="2"/>
    <n v="292200"/>
    <n v="52596"/>
    <n v="1"/>
    <n v="344796"/>
    <n v="303420.48"/>
    <n v="41375.520000000019"/>
    <n v="4"/>
  </r>
  <r>
    <x v="5"/>
    <s v="13:07"/>
    <s v="340-66-0321"/>
    <x v="0"/>
    <s v="Bengaluru"/>
    <x v="0"/>
    <x v="1"/>
    <x v="1"/>
    <x v="1"/>
    <n v="1336.36"/>
    <n v="240.54479999999998"/>
    <n v="4"/>
    <n v="6307.6191999999992"/>
    <n v="5550.7048959999993"/>
    <n v="756.9143039999999"/>
    <n v="7.6"/>
  </r>
  <r>
    <x v="13"/>
    <s v="18:48"/>
    <s v="868-81-1752"/>
    <x v="2"/>
    <s v="Mumbai"/>
    <x v="1"/>
    <x v="1"/>
    <x v="2"/>
    <x v="1"/>
    <n v="7422.02"/>
    <n v="1335.9636"/>
    <n v="9"/>
    <n v="78821.852400000003"/>
    <n v="69363.230112000005"/>
    <n v="9458.6222879999987"/>
    <n v="6.8"/>
  </r>
  <r>
    <x v="21"/>
    <s v="17:27"/>
    <s v="634-97-8956"/>
    <x v="0"/>
    <s v="Bengaluru"/>
    <x v="1"/>
    <x v="1"/>
    <x v="4"/>
    <x v="2"/>
    <n v="278000"/>
    <n v="50040"/>
    <n v="1"/>
    <n v="328040"/>
    <n v="288675.20000000001"/>
    <n v="39364.799999999988"/>
    <n v="9.1"/>
  </r>
  <r>
    <x v="36"/>
    <s v="15:59"/>
    <s v="566-71-1091"/>
    <x v="0"/>
    <s v="Bengaluru"/>
    <x v="1"/>
    <x v="1"/>
    <x v="5"/>
    <x v="1"/>
    <n v="220000"/>
    <n v="39600"/>
    <n v="1"/>
    <n v="259600"/>
    <n v="228448"/>
    <n v="31152"/>
    <n v="5.5"/>
  </r>
  <r>
    <x v="86"/>
    <s v="11:21"/>
    <s v="442-48-3607"/>
    <x v="0"/>
    <s v="Bengaluru"/>
    <x v="0"/>
    <x v="1"/>
    <x v="4"/>
    <x v="2"/>
    <n v="278000"/>
    <n v="50040"/>
    <n v="1"/>
    <n v="328040"/>
    <n v="288675.20000000001"/>
    <n v="39364.799999999988"/>
    <n v="7.9"/>
  </r>
  <r>
    <x v="62"/>
    <s v="13:48"/>
    <s v="835-16-0096"/>
    <x v="1"/>
    <s v="New Delhi"/>
    <x v="0"/>
    <x v="1"/>
    <x v="3"/>
    <x v="0"/>
    <n v="193100"/>
    <n v="34758"/>
    <n v="1"/>
    <n v="227858"/>
    <n v="200515.04"/>
    <n v="27342.959999999992"/>
    <n v="8.5"/>
  </r>
  <r>
    <x v="76"/>
    <s v="10:17"/>
    <s v="527-09-6272"/>
    <x v="0"/>
    <s v="Bengaluru"/>
    <x v="0"/>
    <x v="0"/>
    <x v="1"/>
    <x v="2"/>
    <n v="3228.45"/>
    <n v="581.12099999999998"/>
    <n v="5"/>
    <n v="19047.855"/>
    <n v="16762.112399999998"/>
    <n v="2285.7426000000014"/>
    <n v="9.1"/>
  </r>
  <r>
    <x v="35"/>
    <s v="15:49"/>
    <s v="898-04-2717"/>
    <x v="0"/>
    <s v="Bengaluru"/>
    <x v="1"/>
    <x v="1"/>
    <x v="5"/>
    <x v="0"/>
    <n v="223000"/>
    <n v="40140"/>
    <n v="1"/>
    <n v="263140"/>
    <n v="231563.2"/>
    <n v="31576.799999999988"/>
    <n v="7.5"/>
  </r>
  <r>
    <x v="7"/>
    <s v="13:02"/>
    <s v="692-27-8933"/>
    <x v="2"/>
    <s v="Mumbai"/>
    <x v="1"/>
    <x v="0"/>
    <x v="3"/>
    <x v="1"/>
    <n v="192000"/>
    <n v="34560"/>
    <n v="1"/>
    <n v="226560"/>
    <n v="199372.79999999999"/>
    <n v="27187.200000000012"/>
    <n v="5.2"/>
  </r>
  <r>
    <x v="61"/>
    <s v="12:58"/>
    <s v="633-09-3463"/>
    <x v="1"/>
    <s v="New Delhi"/>
    <x v="1"/>
    <x v="0"/>
    <x v="1"/>
    <x v="2"/>
    <n v="147.65"/>
    <n v="26.577000000000002"/>
    <n v="3"/>
    <n v="522.68100000000004"/>
    <n v="459.95928000000004"/>
    <n v="62.721720000000005"/>
    <n v="9.5"/>
  </r>
  <r>
    <x v="63"/>
    <s v="15:26"/>
    <s v="374-17-3652"/>
    <x v="2"/>
    <s v="Mumbai"/>
    <x v="0"/>
    <x v="0"/>
    <x v="4"/>
    <x v="2"/>
    <n v="283100"/>
    <n v="50958"/>
    <n v="1"/>
    <n v="334058"/>
    <n v="293971.03999999998"/>
    <n v="40086.960000000021"/>
    <n v="8.9"/>
  </r>
  <r>
    <x v="34"/>
    <s v="18:23"/>
    <s v="378-07-7001"/>
    <x v="2"/>
    <s v="Mumbai"/>
    <x v="0"/>
    <x v="1"/>
    <x v="1"/>
    <x v="2"/>
    <n v="848.09"/>
    <n v="152.65620000000001"/>
    <n v="3"/>
    <n v="3002.2386000000001"/>
    <n v="2641.9699680000003"/>
    <n v="360.2686319999998"/>
    <n v="7.8"/>
  </r>
  <r>
    <x v="19"/>
    <s v="19:06"/>
    <s v="433-75-6987"/>
    <x v="2"/>
    <s v="Mumbai"/>
    <x v="0"/>
    <x v="0"/>
    <x v="0"/>
    <x v="0"/>
    <n v="295000"/>
    <n v="53100"/>
    <n v="1"/>
    <n v="348100"/>
    <n v="306328"/>
    <n v="41772"/>
    <n v="8.9"/>
  </r>
  <r>
    <x v="42"/>
    <s v="20:21"/>
    <s v="873-95-4984"/>
    <x v="2"/>
    <s v="Mumbai"/>
    <x v="0"/>
    <x v="0"/>
    <x v="0"/>
    <x v="1"/>
    <n v="292400"/>
    <n v="52632"/>
    <n v="1"/>
    <n v="345032"/>
    <n v="303628.15999999997"/>
    <n v="41403.840000000026"/>
    <n v="7.7"/>
  </r>
  <r>
    <x v="74"/>
    <s v="16:24"/>
    <s v="416-13-5917"/>
    <x v="1"/>
    <s v="New Delhi"/>
    <x v="1"/>
    <x v="0"/>
    <x v="4"/>
    <x v="0"/>
    <n v="288500"/>
    <n v="51930"/>
    <n v="1"/>
    <n v="340430"/>
    <n v="299578.40000000002"/>
    <n v="40851.599999999977"/>
    <n v="9.3000000000000007"/>
  </r>
  <r>
    <x v="44"/>
    <s v="15:04"/>
    <s v="150-89-8043"/>
    <x v="0"/>
    <s v="Bengaluru"/>
    <x v="1"/>
    <x v="1"/>
    <x v="3"/>
    <x v="1"/>
    <n v="185000"/>
    <n v="33300"/>
    <n v="1"/>
    <n v="218300"/>
    <n v="192104"/>
    <n v="26196"/>
    <n v="6.2"/>
  </r>
  <r>
    <x v="33"/>
    <s v="16:10"/>
    <s v="135-84-8019"/>
    <x v="0"/>
    <s v="Bengaluru"/>
    <x v="1"/>
    <x v="0"/>
    <x v="5"/>
    <x v="0"/>
    <n v="223000"/>
    <n v="40140"/>
    <n v="1"/>
    <n v="263140"/>
    <n v="231563.2"/>
    <n v="31576.799999999988"/>
    <n v="7.6"/>
  </r>
  <r>
    <x v="87"/>
    <s v="12:14"/>
    <s v="441-94-7118"/>
    <x v="0"/>
    <s v="Bengaluru"/>
    <x v="0"/>
    <x v="1"/>
    <x v="1"/>
    <x v="1"/>
    <n v="4171.95"/>
    <n v="750.95099999999991"/>
    <n v="1"/>
    <n v="4922.9009999999998"/>
    <n v="4332.1528799999996"/>
    <n v="590.7481200000002"/>
    <n v="7.3"/>
  </r>
  <r>
    <x v="40"/>
    <s v="10:13"/>
    <s v="725-96-3778"/>
    <x v="1"/>
    <s v="New Delhi"/>
    <x v="0"/>
    <x v="0"/>
    <x v="2"/>
    <x v="1"/>
    <n v="890.25"/>
    <n v="160.245"/>
    <n v="8"/>
    <n v="8403.9599999999991"/>
    <n v="7395.4847999999993"/>
    <n v="1008.4751999999999"/>
    <n v="4.7"/>
  </r>
  <r>
    <x v="61"/>
    <s v="17:38"/>
    <s v="531-80-1784"/>
    <x v="0"/>
    <s v="Bengaluru"/>
    <x v="1"/>
    <x v="1"/>
    <x v="1"/>
    <x v="1"/>
    <n v="3226.02"/>
    <n v="580.68359999999996"/>
    <n v="7"/>
    <n v="26646.925199999998"/>
    <n v="23449.294175999999"/>
    <n v="3197.6310239999984"/>
    <n v="5.0999999999999996"/>
  </r>
  <r>
    <x v="33"/>
    <s v="11:06"/>
    <s v="400-45-1220"/>
    <x v="2"/>
    <s v="Mumbai"/>
    <x v="1"/>
    <x v="0"/>
    <x v="0"/>
    <x v="2"/>
    <n v="292200"/>
    <n v="52596"/>
    <n v="1"/>
    <n v="344796"/>
    <n v="303420.48"/>
    <n v="41375.520000000019"/>
    <n v="4.8"/>
  </r>
  <r>
    <x v="42"/>
    <s v="14:53"/>
    <s v="860-79-0874"/>
    <x v="1"/>
    <s v="New Delhi"/>
    <x v="0"/>
    <x v="0"/>
    <x v="5"/>
    <x v="2"/>
    <n v="221800"/>
    <n v="39924"/>
    <n v="1"/>
    <n v="261724"/>
    <n v="230317.12"/>
    <n v="31406.880000000005"/>
    <n v="6.6"/>
  </r>
  <r>
    <x v="53"/>
    <s v="18:22"/>
    <s v="834-61-8124"/>
    <x v="0"/>
    <s v="Bengaluru"/>
    <x v="1"/>
    <x v="1"/>
    <x v="1"/>
    <x v="1"/>
    <n v="2751.69"/>
    <n v="495.30419999999998"/>
    <n v="7"/>
    <n v="22728.9594"/>
    <n v="20001.484272000002"/>
    <n v="2727.4751279999982"/>
    <n v="5.5"/>
  </r>
  <r>
    <x v="86"/>
    <s v="19:02"/>
    <s v="115-99-4379"/>
    <x v="2"/>
    <s v="Mumbai"/>
    <x v="0"/>
    <x v="0"/>
    <x v="5"/>
    <x v="2"/>
    <n v="221500"/>
    <n v="39870"/>
    <n v="1"/>
    <n v="261370"/>
    <n v="230005.6"/>
    <n v="31364.399999999994"/>
    <n v="8.5"/>
  </r>
  <r>
    <x v="22"/>
    <s v="14:16"/>
    <s v="565-67-6697"/>
    <x v="2"/>
    <s v="Mumbai"/>
    <x v="0"/>
    <x v="1"/>
    <x v="2"/>
    <x v="1"/>
    <n v="4127"/>
    <n v="742.86"/>
    <n v="9"/>
    <n v="43828.74"/>
    <n v="38569.2912"/>
    <n v="5259.4487999999983"/>
    <n v="4.8"/>
  </r>
  <r>
    <x v="31"/>
    <s v="15:44"/>
    <s v="320-49-6392"/>
    <x v="1"/>
    <s v="New Delhi"/>
    <x v="1"/>
    <x v="0"/>
    <x v="1"/>
    <x v="1"/>
    <n v="320.24"/>
    <n v="57.6432"/>
    <n v="1"/>
    <n v="377.88319999999999"/>
    <n v="332.537216"/>
    <n v="45.345983999999987"/>
    <n v="8.4"/>
  </r>
  <r>
    <x v="27"/>
    <s v="12:20"/>
    <s v="889-04-9723"/>
    <x v="2"/>
    <s v="Mumbai"/>
    <x v="0"/>
    <x v="0"/>
    <x v="4"/>
    <x v="2"/>
    <n v="283100"/>
    <n v="50958"/>
    <n v="1"/>
    <n v="334058"/>
    <n v="293971.03999999998"/>
    <n v="40086.960000000021"/>
    <n v="7.8"/>
  </r>
  <r>
    <x v="1"/>
    <s v="20:01"/>
    <s v="632-90-0281"/>
    <x v="1"/>
    <s v="New Delhi"/>
    <x v="1"/>
    <x v="0"/>
    <x v="5"/>
    <x v="2"/>
    <n v="221800"/>
    <n v="39924"/>
    <n v="1"/>
    <n v="261724"/>
    <n v="230317.12"/>
    <n v="31406.880000000005"/>
    <n v="9.3000000000000007"/>
  </r>
  <r>
    <x v="51"/>
    <s v="13:45"/>
    <s v="554-42-2417"/>
    <x v="1"/>
    <s v="New Delhi"/>
    <x v="1"/>
    <x v="0"/>
    <x v="3"/>
    <x v="1"/>
    <n v="191500"/>
    <n v="34470"/>
    <n v="1"/>
    <n v="225970"/>
    <n v="198853.6"/>
    <n v="27116.399999999994"/>
    <n v="5.2"/>
  </r>
  <r>
    <x v="59"/>
    <s v="15:40"/>
    <s v="453-63-6187"/>
    <x v="2"/>
    <s v="Mumbai"/>
    <x v="1"/>
    <x v="1"/>
    <x v="1"/>
    <x v="3"/>
    <n v="2227.5"/>
    <n v="400.95"/>
    <n v="3"/>
    <n v="7885.3499999999995"/>
    <n v="6939.1079999999993"/>
    <n v="946.24200000000019"/>
    <n v="6.5"/>
  </r>
  <r>
    <x v="32"/>
    <s v="16:58"/>
    <s v="578-80-7669"/>
    <x v="2"/>
    <s v="Mumbai"/>
    <x v="1"/>
    <x v="1"/>
    <x v="3"/>
    <x v="1"/>
    <n v="192000"/>
    <n v="34560"/>
    <n v="1"/>
    <n v="226560"/>
    <n v="199372.79999999999"/>
    <n v="27187.200000000012"/>
    <n v="5.6"/>
  </r>
  <r>
    <x v="21"/>
    <s v="11:12"/>
    <s v="612-36-5536"/>
    <x v="0"/>
    <s v="Bengaluru"/>
    <x v="0"/>
    <x v="1"/>
    <x v="4"/>
    <x v="2"/>
    <n v="278000"/>
    <n v="50040"/>
    <n v="1"/>
    <n v="328040"/>
    <n v="288675.20000000001"/>
    <n v="39364.799999999988"/>
    <n v="7.4"/>
  </r>
  <r>
    <x v="33"/>
    <s v="15:12"/>
    <s v="605-72-4132"/>
    <x v="1"/>
    <s v="New Delhi"/>
    <x v="1"/>
    <x v="0"/>
    <x v="4"/>
    <x v="1"/>
    <n v="286700"/>
    <n v="51606"/>
    <n v="1"/>
    <n v="338306"/>
    <n v="297709.28000000003"/>
    <n v="40596.719999999972"/>
    <n v="9.1"/>
  </r>
  <r>
    <x v="37"/>
    <s v="20:37"/>
    <s v="471-41-2823"/>
    <x v="1"/>
    <s v="New Delhi"/>
    <x v="1"/>
    <x v="1"/>
    <x v="4"/>
    <x v="0"/>
    <n v="288500"/>
    <n v="51930"/>
    <n v="1"/>
    <n v="340430"/>
    <n v="299578.40000000002"/>
    <n v="40851.599999999977"/>
    <n v="8"/>
  </r>
  <r>
    <x v="18"/>
    <s v="17:44"/>
    <s v="462-67-9126"/>
    <x v="0"/>
    <s v="Bengaluru"/>
    <x v="1"/>
    <x v="1"/>
    <x v="2"/>
    <x v="1"/>
    <n v="873.22"/>
    <n v="157.17959999999999"/>
    <n v="6"/>
    <n v="6182.3976000000002"/>
    <n v="5440.5098880000005"/>
    <n v="741.88771199999974"/>
    <n v="7.2"/>
  </r>
  <r>
    <x v="88"/>
    <s v="16:23"/>
    <s v="272-27-9238"/>
    <x v="1"/>
    <s v="New Delhi"/>
    <x v="1"/>
    <x v="0"/>
    <x v="4"/>
    <x v="1"/>
    <n v="286700"/>
    <n v="51606"/>
    <n v="1"/>
    <n v="338306"/>
    <n v="297709.28000000003"/>
    <n v="40596.719999999972"/>
    <n v="7.1"/>
  </r>
  <r>
    <x v="47"/>
    <s v="12:12"/>
    <s v="834-25-9262"/>
    <x v="1"/>
    <s v="New Delhi"/>
    <x v="1"/>
    <x v="0"/>
    <x v="5"/>
    <x v="1"/>
    <n v="223200"/>
    <n v="40176"/>
    <n v="1"/>
    <n v="263376"/>
    <n v="231770.88"/>
    <n v="31605.119999999995"/>
    <n v="9.1"/>
  </r>
  <r>
    <x v="86"/>
    <s v="19:33"/>
    <s v="122-61-9553"/>
    <x v="1"/>
    <s v="New Delhi"/>
    <x v="1"/>
    <x v="0"/>
    <x v="1"/>
    <x v="1"/>
    <n v="513.32000000000005"/>
    <n v="92.397600000000011"/>
    <n v="9"/>
    <n v="5451.4584000000004"/>
    <n v="4797.2833920000003"/>
    <n v="654.17500800000016"/>
    <n v="5.6"/>
  </r>
  <r>
    <x v="62"/>
    <s v="10:29"/>
    <s v="468-88-0009"/>
    <x v="0"/>
    <s v="Bengaluru"/>
    <x v="0"/>
    <x v="1"/>
    <x v="2"/>
    <x v="1"/>
    <n v="165.94"/>
    <n v="29.869199999999999"/>
    <n v="4"/>
    <n v="783.23680000000002"/>
    <n v="689.24838399999999"/>
    <n v="93.988416000000029"/>
    <n v="6"/>
  </r>
  <r>
    <x v="3"/>
    <s v="14:28"/>
    <s v="613-59-9758"/>
    <x v="1"/>
    <s v="New Delhi"/>
    <x v="1"/>
    <x v="0"/>
    <x v="3"/>
    <x v="1"/>
    <n v="191500"/>
    <n v="34470"/>
    <n v="1"/>
    <n v="225970"/>
    <n v="198853.6"/>
    <n v="27116.399999999994"/>
    <n v="5.4"/>
  </r>
  <r>
    <x v="43"/>
    <s v="12:46"/>
    <s v="254-31-0042"/>
    <x v="0"/>
    <s v="Bengaluru"/>
    <x v="0"/>
    <x v="1"/>
    <x v="1"/>
    <x v="2"/>
    <n v="1921.5"/>
    <n v="345.87"/>
    <n v="9"/>
    <n v="20406.329999999998"/>
    <n v="17957.570399999997"/>
    <n v="2448.7596000000012"/>
    <n v="7.8"/>
  </r>
  <r>
    <x v="30"/>
    <s v="19:40"/>
    <s v="201-86-2184"/>
    <x v="2"/>
    <s v="Mumbai"/>
    <x v="0"/>
    <x v="0"/>
    <x v="1"/>
    <x v="1"/>
    <n v="1926.26"/>
    <n v="346.72679999999997"/>
    <n v="7"/>
    <n v="15910.9076"/>
    <n v="14001.598688"/>
    <n v="1909.3089120000004"/>
    <n v="9.9"/>
  </r>
  <r>
    <x v="25"/>
    <s v="19:39"/>
    <s v="261-12-8671"/>
    <x v="2"/>
    <s v="Mumbai"/>
    <x v="1"/>
    <x v="0"/>
    <x v="5"/>
    <x v="2"/>
    <n v="221500"/>
    <n v="39870"/>
    <n v="1"/>
    <n v="261370"/>
    <n v="230005.6"/>
    <n v="31364.399999999994"/>
    <n v="4.9000000000000004"/>
  </r>
  <r>
    <x v="86"/>
    <s v="17:54"/>
    <s v="730-70-9830"/>
    <x v="1"/>
    <s v="New Delhi"/>
    <x v="1"/>
    <x v="0"/>
    <x v="2"/>
    <x v="3"/>
    <n v="270.11"/>
    <n v="48.619799999999998"/>
    <n v="6"/>
    <n v="1912.3788"/>
    <n v="1682.8933440000001"/>
    <n v="229.48545599999989"/>
    <n v="5.2"/>
  </r>
  <r>
    <x v="71"/>
    <s v="12:25"/>
    <s v="382-25-8917"/>
    <x v="1"/>
    <s v="New Delhi"/>
    <x v="1"/>
    <x v="1"/>
    <x v="5"/>
    <x v="1"/>
    <n v="223200"/>
    <n v="40176"/>
    <n v="1"/>
    <n v="263376"/>
    <n v="231770.88"/>
    <n v="31605.119999999995"/>
    <n v="8.9"/>
  </r>
  <r>
    <x v="75"/>
    <s v="16:47"/>
    <s v="422-29-8786"/>
    <x v="0"/>
    <s v="Bengaluru"/>
    <x v="1"/>
    <x v="0"/>
    <x v="2"/>
    <x v="2"/>
    <n v="167.09"/>
    <n v="30.0762"/>
    <n v="5"/>
    <n v="985.83100000000002"/>
    <n v="867.53128000000004"/>
    <n v="118.29971999999998"/>
    <n v="9.1"/>
  </r>
  <r>
    <x v="78"/>
    <s v="12:52"/>
    <s v="667-23-5919"/>
    <x v="0"/>
    <s v="Bengaluru"/>
    <x v="0"/>
    <x v="0"/>
    <x v="5"/>
    <x v="0"/>
    <n v="223000"/>
    <n v="40140"/>
    <n v="1"/>
    <n v="263140"/>
    <n v="231563.2"/>
    <n v="31576.799999999988"/>
    <n v="7"/>
  </r>
  <r>
    <x v="0"/>
    <s v="19:50"/>
    <s v="843-01-4703"/>
    <x v="2"/>
    <s v="Mumbai"/>
    <x v="0"/>
    <x v="0"/>
    <x v="2"/>
    <x v="2"/>
    <n v="9135.3799999999992"/>
    <n v="1644.3683999999998"/>
    <n v="9"/>
    <n v="97017.735599999985"/>
    <n v="85375.607327999984"/>
    <n v="11642.128272000002"/>
    <n v="9.6"/>
  </r>
  <r>
    <x v="70"/>
    <s v="18:17"/>
    <s v="743-88-1662"/>
    <x v="1"/>
    <s v="New Delhi"/>
    <x v="1"/>
    <x v="1"/>
    <x v="3"/>
    <x v="0"/>
    <n v="193100"/>
    <n v="34758"/>
    <n v="1"/>
    <n v="227858"/>
    <n v="200515.04"/>
    <n v="27342.959999999992"/>
    <n v="8.6999999999999993"/>
  </r>
  <r>
    <x v="10"/>
    <s v="17:20"/>
    <s v="595-86-2894"/>
    <x v="1"/>
    <s v="New Delhi"/>
    <x v="0"/>
    <x v="1"/>
    <x v="5"/>
    <x v="0"/>
    <n v="224200"/>
    <n v="40356"/>
    <n v="1"/>
    <n v="264556"/>
    <n v="232809.28"/>
    <n v="31746.720000000001"/>
    <n v="9.4"/>
  </r>
  <r>
    <x v="74"/>
    <s v="13:32"/>
    <s v="182-69-8360"/>
    <x v="2"/>
    <s v="Mumbai"/>
    <x v="1"/>
    <x v="0"/>
    <x v="1"/>
    <x v="2"/>
    <n v="5523.65"/>
    <n v="994.25699999999995"/>
    <n v="4"/>
    <n v="26071.627999999997"/>
    <n v="22943.032639999998"/>
    <n v="3128.5953599999993"/>
    <n v="4"/>
  </r>
  <r>
    <x v="83"/>
    <s v="10:37"/>
    <s v="289-15-7034"/>
    <x v="0"/>
    <s v="Bengaluru"/>
    <x v="0"/>
    <x v="1"/>
    <x v="3"/>
    <x v="2"/>
    <n v="183000"/>
    <n v="32940"/>
    <n v="1"/>
    <n v="215940"/>
    <n v="190027.2"/>
    <n v="25912.799999999988"/>
    <n v="7.5"/>
  </r>
  <r>
    <x v="35"/>
    <s v="14:35"/>
    <s v="462-78-5240"/>
    <x v="1"/>
    <s v="New Delhi"/>
    <x v="1"/>
    <x v="0"/>
    <x v="1"/>
    <x v="1"/>
    <n v="246.61"/>
    <n v="44.389800000000001"/>
    <n v="2"/>
    <n v="581.99959999999999"/>
    <n v="512.15964799999995"/>
    <n v="69.839952000000039"/>
    <n v="4.2"/>
  </r>
  <r>
    <x v="78"/>
    <s v="12:09"/>
    <s v="868-52-7573"/>
    <x v="2"/>
    <s v="Mumbai"/>
    <x v="1"/>
    <x v="0"/>
    <x v="4"/>
    <x v="1"/>
    <n v="286325"/>
    <n v="51538.5"/>
    <n v="1"/>
    <n v="337863.5"/>
    <n v="297319.88"/>
    <n v="40543.619999999995"/>
    <n v="9.9"/>
  </r>
  <r>
    <x v="59"/>
    <s v="15:32"/>
    <s v="153-58-4872"/>
    <x v="1"/>
    <s v="New Delhi"/>
    <x v="0"/>
    <x v="0"/>
    <x v="4"/>
    <x v="0"/>
    <n v="288500"/>
    <n v="51930"/>
    <n v="1"/>
    <n v="340430"/>
    <n v="299578.40000000002"/>
    <n v="40851.599999999977"/>
    <n v="4.2"/>
  </r>
  <r>
    <x v="47"/>
    <s v="13:58"/>
    <s v="662-72-2873"/>
    <x v="0"/>
    <s v="Bengaluru"/>
    <x v="1"/>
    <x v="0"/>
    <x v="4"/>
    <x v="0"/>
    <n v="281500"/>
    <n v="50670"/>
    <n v="1"/>
    <n v="332170"/>
    <n v="292309.59999999998"/>
    <n v="39860.400000000023"/>
    <n v="9.9"/>
  </r>
  <r>
    <x v="82"/>
    <s v="13:19"/>
    <s v="525-88-7307"/>
    <x v="2"/>
    <s v="Mumbai"/>
    <x v="0"/>
    <x v="1"/>
    <x v="3"/>
    <x v="1"/>
    <n v="192000"/>
    <n v="34560"/>
    <n v="1"/>
    <n v="226560"/>
    <n v="199372.79999999999"/>
    <n v="27187.200000000012"/>
    <n v="5.8"/>
  </r>
  <r>
    <x v="16"/>
    <s v="13:37"/>
    <s v="689-16-9784"/>
    <x v="1"/>
    <s v="New Delhi"/>
    <x v="1"/>
    <x v="1"/>
    <x v="4"/>
    <x v="1"/>
    <n v="286700"/>
    <n v="51606"/>
    <n v="1"/>
    <n v="338306"/>
    <n v="297709.28000000003"/>
    <n v="40596.719999999972"/>
    <n v="6"/>
  </r>
  <r>
    <x v="9"/>
    <s v="16:49"/>
    <s v="725-56-0833"/>
    <x v="0"/>
    <s v="Bengaluru"/>
    <x v="1"/>
    <x v="0"/>
    <x v="0"/>
    <x v="2"/>
    <n v="286000"/>
    <n v="51480"/>
    <n v="1"/>
    <n v="337480"/>
    <n v="296982.40000000002"/>
    <n v="40497.599999999977"/>
    <n v="10"/>
  </r>
  <r>
    <x v="3"/>
    <s v="14:55"/>
    <s v="394-41-0748"/>
    <x v="1"/>
    <s v="New Delhi"/>
    <x v="0"/>
    <x v="0"/>
    <x v="5"/>
    <x v="0"/>
    <n v="224200"/>
    <n v="40356"/>
    <n v="1"/>
    <n v="264556"/>
    <n v="232809.28"/>
    <n v="31746.720000000001"/>
    <n v="9.5"/>
  </r>
  <r>
    <x v="24"/>
    <s v="14:04"/>
    <s v="596-42-3999"/>
    <x v="2"/>
    <s v="Mumbai"/>
    <x v="1"/>
    <x v="1"/>
    <x v="4"/>
    <x v="2"/>
    <n v="283100"/>
    <n v="50958"/>
    <n v="1"/>
    <n v="334058"/>
    <n v="293971.03999999998"/>
    <n v="40086.960000000021"/>
    <n v="6.6"/>
  </r>
  <r>
    <x v="42"/>
    <s v="12:31"/>
    <s v="541-89-9860"/>
    <x v="1"/>
    <s v="New Delhi"/>
    <x v="0"/>
    <x v="0"/>
    <x v="5"/>
    <x v="1"/>
    <n v="223200"/>
    <n v="40176"/>
    <n v="1"/>
    <n v="263376"/>
    <n v="231770.88"/>
    <n v="31605.119999999995"/>
    <n v="8.1"/>
  </r>
  <r>
    <x v="53"/>
    <s v="14:51"/>
    <s v="173-82-9529"/>
    <x v="2"/>
    <s v="Mumbai"/>
    <x v="1"/>
    <x v="0"/>
    <x v="5"/>
    <x v="1"/>
    <n v="223100"/>
    <n v="40158"/>
    <n v="1"/>
    <n v="263258"/>
    <n v="231667.04"/>
    <n v="31590.959999999992"/>
    <n v="9.6999999999999993"/>
  </r>
  <r>
    <x v="77"/>
    <s v="18:27"/>
    <s v="563-36-9814"/>
    <x v="0"/>
    <s v="Bengaluru"/>
    <x v="0"/>
    <x v="1"/>
    <x v="1"/>
    <x v="3"/>
    <n v="3176.82"/>
    <n v="571.82759999999996"/>
    <n v="1"/>
    <n v="3748.6476000000002"/>
    <n v="3298.8098880000002"/>
    <n v="449.83771200000001"/>
    <n v="7.2"/>
  </r>
  <r>
    <x v="11"/>
    <s v="12:45"/>
    <s v="308-47-4913"/>
    <x v="0"/>
    <s v="Bengaluru"/>
    <x v="0"/>
    <x v="0"/>
    <x v="3"/>
    <x v="2"/>
    <n v="183000"/>
    <n v="32940"/>
    <n v="1"/>
    <n v="215940"/>
    <n v="190027.2"/>
    <n v="25912.799999999988"/>
    <n v="6.2"/>
  </r>
  <r>
    <x v="43"/>
    <s v="10:36"/>
    <s v="885-17-6250"/>
    <x v="0"/>
    <s v="Bengaluru"/>
    <x v="1"/>
    <x v="0"/>
    <x v="0"/>
    <x v="0"/>
    <n v="290000"/>
    <n v="52200"/>
    <n v="1"/>
    <n v="342200"/>
    <n v="301136"/>
    <n v="41064"/>
    <n v="7.3"/>
  </r>
  <r>
    <x v="46"/>
    <s v="20:36"/>
    <s v="726-27-2396"/>
    <x v="0"/>
    <s v="Bengaluru"/>
    <x v="1"/>
    <x v="0"/>
    <x v="0"/>
    <x v="0"/>
    <n v="290000"/>
    <n v="52200"/>
    <n v="1"/>
    <n v="342200"/>
    <n v="301136"/>
    <n v="41064"/>
    <n v="4.3"/>
  </r>
  <r>
    <x v="45"/>
    <s v="14:16"/>
    <s v="316-01-3952"/>
    <x v="0"/>
    <s v="Bengaluru"/>
    <x v="1"/>
    <x v="0"/>
    <x v="4"/>
    <x v="0"/>
    <n v="281500"/>
    <n v="50670"/>
    <n v="1"/>
    <n v="332170"/>
    <n v="292309.59999999998"/>
    <n v="39860.400000000023"/>
    <n v="4.5999999999999996"/>
  </r>
  <r>
    <x v="20"/>
    <s v="10:26"/>
    <s v="760-54-1821"/>
    <x v="2"/>
    <s v="Mumbai"/>
    <x v="1"/>
    <x v="1"/>
    <x v="2"/>
    <x v="1"/>
    <n v="1813.59"/>
    <n v="326.44619999999998"/>
    <n v="9"/>
    <n v="19260.325799999999"/>
    <n v="16949.086703999998"/>
    <n v="2311.2390960000012"/>
    <n v="5.8"/>
  </r>
  <r>
    <x v="19"/>
    <s v="13:30"/>
    <s v="793-10-3222"/>
    <x v="2"/>
    <s v="Mumbai"/>
    <x v="0"/>
    <x v="0"/>
    <x v="0"/>
    <x v="2"/>
    <n v="292200"/>
    <n v="52596"/>
    <n v="1"/>
    <n v="344796"/>
    <n v="303420.48"/>
    <n v="41375.520000000019"/>
    <n v="8.3000000000000007"/>
  </r>
  <r>
    <x v="31"/>
    <s v="16:28"/>
    <s v="346-12-3257"/>
    <x v="2"/>
    <s v="Mumbai"/>
    <x v="0"/>
    <x v="1"/>
    <x v="1"/>
    <x v="1"/>
    <n v="4519.24"/>
    <n v="813.46319999999992"/>
    <n v="9"/>
    <n v="47994.328800000003"/>
    <n v="42235.009344000006"/>
    <n v="5759.3194559999974"/>
    <n v="8"/>
  </r>
  <r>
    <x v="5"/>
    <s v="20:18"/>
    <s v="110-05-6330"/>
    <x v="1"/>
    <s v="New Delhi"/>
    <x v="1"/>
    <x v="0"/>
    <x v="4"/>
    <x v="2"/>
    <n v="285400"/>
    <n v="51372"/>
    <n v="1"/>
    <n v="336772"/>
    <n v="296359.36"/>
    <n v="40412.640000000014"/>
    <n v="9.4"/>
  </r>
  <r>
    <x v="41"/>
    <s v="20:04"/>
    <s v="651-61-0874"/>
    <x v="1"/>
    <s v="New Delhi"/>
    <x v="1"/>
    <x v="1"/>
    <x v="2"/>
    <x v="2"/>
    <n v="146.22"/>
    <n v="26.319599999999998"/>
    <n v="4"/>
    <n v="690.15840000000003"/>
    <n v="607.33939199999998"/>
    <n v="82.819008000000053"/>
    <n v="6.2"/>
  </r>
  <r>
    <x v="87"/>
    <s v="13:38"/>
    <s v="236-86-3015"/>
    <x v="1"/>
    <s v="New Delhi"/>
    <x v="0"/>
    <x v="1"/>
    <x v="2"/>
    <x v="3"/>
    <n v="132.97999999999999"/>
    <n v="23.936399999999999"/>
    <n v="1"/>
    <n v="156.91639999999998"/>
    <n v="138.08643199999997"/>
    <n v="18.829968000000008"/>
    <n v="9.8000000000000007"/>
  </r>
  <r>
    <x v="70"/>
    <s v="10:43"/>
    <s v="831-64-0259"/>
    <x v="2"/>
    <s v="Mumbai"/>
    <x v="1"/>
    <x v="0"/>
    <x v="5"/>
    <x v="0"/>
    <n v="225000"/>
    <n v="40500"/>
    <n v="1"/>
    <n v="265500"/>
    <n v="233640"/>
    <n v="31860"/>
    <n v="9.6"/>
  </r>
  <r>
    <x v="69"/>
    <s v="17:30"/>
    <s v="587-03-7455"/>
    <x v="1"/>
    <s v="New Delhi"/>
    <x v="0"/>
    <x v="0"/>
    <x v="5"/>
    <x v="0"/>
    <n v="224200"/>
    <n v="40356"/>
    <n v="1"/>
    <n v="264556"/>
    <n v="232809.28"/>
    <n v="31746.720000000001"/>
    <n v="4.9000000000000004"/>
  </r>
  <r>
    <x v="64"/>
    <s v="15:28"/>
    <s v="882-40-4577"/>
    <x v="0"/>
    <s v="Bengaluru"/>
    <x v="0"/>
    <x v="1"/>
    <x v="3"/>
    <x v="2"/>
    <n v="183000"/>
    <n v="32940"/>
    <n v="1"/>
    <n v="215940"/>
    <n v="190027.2"/>
    <n v="25912.799999999988"/>
    <n v="8"/>
  </r>
  <r>
    <x v="83"/>
    <s v="19:07"/>
    <s v="732-67-5346"/>
    <x v="0"/>
    <s v="Bengaluru"/>
    <x v="1"/>
    <x v="1"/>
    <x v="4"/>
    <x v="2"/>
    <n v="278000"/>
    <n v="50040"/>
    <n v="1"/>
    <n v="328040"/>
    <n v="288675.20000000001"/>
    <n v="39364.799999999988"/>
    <n v="7.8"/>
  </r>
  <r>
    <x v="72"/>
    <s v="19:01"/>
    <s v="725-32-9708"/>
    <x v="2"/>
    <s v="Mumbai"/>
    <x v="0"/>
    <x v="0"/>
    <x v="5"/>
    <x v="1"/>
    <n v="223100"/>
    <n v="40158"/>
    <n v="1"/>
    <n v="263258"/>
    <n v="231667.04"/>
    <n v="31590.959999999992"/>
    <n v="4.0999999999999996"/>
  </r>
  <r>
    <x v="31"/>
    <s v="19:48"/>
    <s v="256-08-8343"/>
    <x v="0"/>
    <s v="Bengaluru"/>
    <x v="1"/>
    <x v="0"/>
    <x v="2"/>
    <x v="3"/>
    <n v="562.53"/>
    <n v="101.25539999999999"/>
    <n v="4"/>
    <n v="2655.1415999999999"/>
    <n v="2336.5246080000002"/>
    <n v="318.61699199999975"/>
    <n v="5.5"/>
  </r>
  <r>
    <x v="26"/>
    <s v="19:24"/>
    <s v="372-26-1506"/>
    <x v="1"/>
    <s v="New Delhi"/>
    <x v="1"/>
    <x v="0"/>
    <x v="5"/>
    <x v="0"/>
    <n v="224200"/>
    <n v="40356"/>
    <n v="1"/>
    <n v="264556"/>
    <n v="232809.28"/>
    <n v="31746.720000000001"/>
    <n v="5.4"/>
  </r>
  <r>
    <x v="56"/>
    <s v="13:00"/>
    <s v="244-08-0162"/>
    <x v="2"/>
    <s v="Mumbai"/>
    <x v="1"/>
    <x v="0"/>
    <x v="0"/>
    <x v="1"/>
    <n v="292400"/>
    <n v="52632"/>
    <n v="1"/>
    <n v="345032"/>
    <n v="303628.15999999997"/>
    <n v="41403.840000000026"/>
    <n v="5.0999999999999996"/>
  </r>
  <r>
    <x v="25"/>
    <s v="14:29"/>
    <s v="569-71-4390"/>
    <x v="2"/>
    <s v="Mumbai"/>
    <x v="1"/>
    <x v="1"/>
    <x v="3"/>
    <x v="0"/>
    <n v="194500"/>
    <n v="35010"/>
    <n v="1"/>
    <n v="229510"/>
    <n v="201968.8"/>
    <n v="27541.200000000012"/>
    <n v="6.9"/>
  </r>
  <r>
    <x v="72"/>
    <s v="13:21"/>
    <s v="132-23-6451"/>
    <x v="0"/>
    <s v="Bengaluru"/>
    <x v="0"/>
    <x v="1"/>
    <x v="0"/>
    <x v="1"/>
    <n v="288000"/>
    <n v="51840"/>
    <n v="1"/>
    <n v="339840"/>
    <n v="299059.20000000001"/>
    <n v="40780.799999999988"/>
    <n v="7.8"/>
  </r>
  <r>
    <x v="24"/>
    <s v="18:55"/>
    <s v="696-90-2548"/>
    <x v="0"/>
    <s v="Bengaluru"/>
    <x v="1"/>
    <x v="1"/>
    <x v="3"/>
    <x v="0"/>
    <n v="186000"/>
    <n v="33480"/>
    <n v="1"/>
    <n v="219480"/>
    <n v="193142.39999999999"/>
    <n v="26337.600000000006"/>
    <n v="6.6"/>
  </r>
  <r>
    <x v="23"/>
    <s v="19:36"/>
    <s v="472-15-9636"/>
    <x v="0"/>
    <s v="Bengaluru"/>
    <x v="1"/>
    <x v="1"/>
    <x v="2"/>
    <x v="3"/>
    <n v="503.93"/>
    <n v="90.707399999999993"/>
    <n v="8"/>
    <n v="4757.0991999999997"/>
    <n v="4186.2472959999996"/>
    <n v="570.8519040000001"/>
    <n v="9.1999999999999993"/>
  </r>
  <r>
    <x v="25"/>
    <s v="16:28"/>
    <s v="268-03-6164"/>
    <x v="2"/>
    <s v="Mumbai"/>
    <x v="1"/>
    <x v="1"/>
    <x v="0"/>
    <x v="0"/>
    <n v="295000"/>
    <n v="53100"/>
    <n v="1"/>
    <n v="348100"/>
    <n v="306328"/>
    <n v="41772"/>
    <n v="7.8"/>
  </r>
  <r>
    <x v="66"/>
    <s v="13:48"/>
    <s v="750-57-9686"/>
    <x v="1"/>
    <s v="New Delhi"/>
    <x v="1"/>
    <x v="0"/>
    <x v="2"/>
    <x v="2"/>
    <n v="445.38"/>
    <n v="80.168399999999991"/>
    <n v="4"/>
    <n v="2102.1936000000001"/>
    <n v="1849.930368"/>
    <n v="252.26323200000002"/>
    <n v="8.6999999999999993"/>
  </r>
  <r>
    <x v="49"/>
    <s v="10:57"/>
    <s v="186-09-3669"/>
    <x v="1"/>
    <s v="New Delhi"/>
    <x v="0"/>
    <x v="0"/>
    <x v="0"/>
    <x v="0"/>
    <n v="295200"/>
    <n v="53136"/>
    <n v="1"/>
    <n v="348336"/>
    <n v="306535.67999999999"/>
    <n v="41800.320000000007"/>
    <n v="9.1999999999999993"/>
  </r>
  <r>
    <x v="52"/>
    <s v="17:13"/>
    <s v="848-07-1692"/>
    <x v="2"/>
    <s v="Mumbai"/>
    <x v="1"/>
    <x v="0"/>
    <x v="0"/>
    <x v="0"/>
    <n v="295000"/>
    <n v="53100"/>
    <n v="1"/>
    <n v="348100"/>
    <n v="306328"/>
    <n v="41772"/>
    <n v="8.3000000000000007"/>
  </r>
  <r>
    <x v="87"/>
    <s v="10:23"/>
    <s v="745-71-3520"/>
    <x v="0"/>
    <s v="Bengaluru"/>
    <x v="0"/>
    <x v="0"/>
    <x v="1"/>
    <x v="1"/>
    <n v="725.22"/>
    <n v="130.53960000000001"/>
    <n v="7"/>
    <n v="5990.3172000000004"/>
    <n v="5271.4791360000008"/>
    <n v="718.83806399999958"/>
    <n v="8.1999999999999993"/>
  </r>
  <r>
    <x v="61"/>
    <s v="13:57"/>
    <s v="266-76-6436"/>
    <x v="1"/>
    <s v="New Delhi"/>
    <x v="0"/>
    <x v="0"/>
    <x v="4"/>
    <x v="0"/>
    <n v="288500"/>
    <n v="51930"/>
    <n v="1"/>
    <n v="340430"/>
    <n v="299578.40000000002"/>
    <n v="40851.599999999977"/>
    <n v="7.5"/>
  </r>
  <r>
    <x v="54"/>
    <s v="13:29"/>
    <s v="740-22-2500"/>
    <x v="1"/>
    <s v="New Delhi"/>
    <x v="1"/>
    <x v="0"/>
    <x v="1"/>
    <x v="1"/>
    <n v="584.04999999999995"/>
    <n v="105.12899999999999"/>
    <n v="3"/>
    <n v="2067.5369999999998"/>
    <n v="1819.4325599999997"/>
    <n v="248.10444000000007"/>
    <n v="9.8000000000000007"/>
  </r>
  <r>
    <x v="4"/>
    <s v="13:00"/>
    <s v="271-88-8734"/>
    <x v="1"/>
    <s v="New Delhi"/>
    <x v="0"/>
    <x v="0"/>
    <x v="5"/>
    <x v="2"/>
    <n v="221800"/>
    <n v="39924"/>
    <n v="1"/>
    <n v="261724"/>
    <n v="230317.12"/>
    <n v="31406.880000000005"/>
    <n v="8.6999999999999993"/>
  </r>
  <r>
    <x v="35"/>
    <s v="19:42"/>
    <s v="301-81-8610"/>
    <x v="2"/>
    <s v="Mumbai"/>
    <x v="0"/>
    <x v="1"/>
    <x v="5"/>
    <x v="2"/>
    <n v="221500"/>
    <n v="39870"/>
    <n v="1"/>
    <n v="261370"/>
    <n v="230005.6"/>
    <n v="31364.399999999994"/>
    <n v="6.7"/>
  </r>
  <r>
    <x v="11"/>
    <s v="15:36"/>
    <s v="489-64-4354"/>
    <x v="1"/>
    <s v="New Delhi"/>
    <x v="1"/>
    <x v="1"/>
    <x v="5"/>
    <x v="1"/>
    <n v="223200"/>
    <n v="40176"/>
    <n v="1"/>
    <n v="263376"/>
    <n v="231770.88"/>
    <n v="31605.119999999995"/>
    <n v="5"/>
  </r>
  <r>
    <x v="56"/>
    <s v="13:40"/>
    <s v="198-84-7132"/>
    <x v="2"/>
    <s v="Mumbai"/>
    <x v="0"/>
    <x v="1"/>
    <x v="5"/>
    <x v="1"/>
    <n v="223100"/>
    <n v="40158"/>
    <n v="1"/>
    <n v="263258"/>
    <n v="231667.04"/>
    <n v="31590.959999999992"/>
    <n v="7"/>
  </r>
  <r>
    <x v="18"/>
    <s v="18:01"/>
    <s v="269-10-8440"/>
    <x v="0"/>
    <s v="Bengaluru"/>
    <x v="0"/>
    <x v="1"/>
    <x v="0"/>
    <x v="1"/>
    <n v="288000"/>
    <n v="51840"/>
    <n v="1"/>
    <n v="339840"/>
    <n v="299059.20000000001"/>
    <n v="40780.799999999988"/>
    <n v="8.9"/>
  </r>
  <r>
    <x v="80"/>
    <s v="13:53"/>
    <s v="650-98-6268"/>
    <x v="2"/>
    <s v="Mumbai"/>
    <x v="0"/>
    <x v="0"/>
    <x v="4"/>
    <x v="2"/>
    <n v="283100"/>
    <n v="50958"/>
    <n v="1"/>
    <n v="334058"/>
    <n v="293971.03999999998"/>
    <n v="40086.960000000021"/>
    <n v="8"/>
  </r>
  <r>
    <x v="33"/>
    <s v="17:27"/>
    <s v="741-73-3559"/>
    <x v="2"/>
    <s v="Mumbai"/>
    <x v="1"/>
    <x v="1"/>
    <x v="3"/>
    <x v="1"/>
    <n v="192000"/>
    <n v="34560"/>
    <n v="1"/>
    <n v="226560"/>
    <n v="199372.79999999999"/>
    <n v="27187.200000000012"/>
    <n v="6.9"/>
  </r>
  <r>
    <x v="1"/>
    <s v="10:53"/>
    <s v="325-77-6186"/>
    <x v="0"/>
    <s v="Bengaluru"/>
    <x v="0"/>
    <x v="0"/>
    <x v="2"/>
    <x v="3"/>
    <n v="950.65"/>
    <n v="171.11699999999999"/>
    <n v="10"/>
    <n v="11217.67"/>
    <n v="9871.5496000000003"/>
    <n v="1346.1203999999998"/>
    <n v="7.3"/>
  </r>
  <r>
    <x v="82"/>
    <s v="19:48"/>
    <s v="286-75-7818"/>
    <x v="2"/>
    <s v="Mumbai"/>
    <x v="1"/>
    <x v="1"/>
    <x v="5"/>
    <x v="2"/>
    <n v="221500"/>
    <n v="39870"/>
    <n v="1"/>
    <n v="261370"/>
    <n v="230005.6"/>
    <n v="31364.399999999994"/>
    <n v="6.9"/>
  </r>
  <r>
    <x v="1"/>
    <s v="16:53"/>
    <s v="574-57-9721"/>
    <x v="1"/>
    <s v="New Delhi"/>
    <x v="1"/>
    <x v="1"/>
    <x v="4"/>
    <x v="0"/>
    <n v="288500"/>
    <n v="51930"/>
    <n v="1"/>
    <n v="340430"/>
    <n v="299578.40000000002"/>
    <n v="40851.599999999977"/>
    <n v="5.7"/>
  </r>
  <r>
    <x v="50"/>
    <s v="19:14"/>
    <s v="459-50-7686"/>
    <x v="0"/>
    <s v="Bengaluru"/>
    <x v="1"/>
    <x v="0"/>
    <x v="1"/>
    <x v="3"/>
    <n v="623.46"/>
    <n v="112.22280000000001"/>
    <n v="6"/>
    <n v="4414.0968000000003"/>
    <n v="3884.4051840000002"/>
    <n v="529.69161600000007"/>
    <n v="6.4"/>
  </r>
  <r>
    <x v="11"/>
    <s v="14:36"/>
    <s v="616-87-0016"/>
    <x v="2"/>
    <s v="Mumbai"/>
    <x v="1"/>
    <x v="1"/>
    <x v="5"/>
    <x v="2"/>
    <n v="221500"/>
    <n v="39870"/>
    <n v="1"/>
    <n v="261370"/>
    <n v="230005.6"/>
    <n v="31364.399999999994"/>
    <n v="9.6"/>
  </r>
  <r>
    <x v="70"/>
    <s v="18:19"/>
    <s v="837-55-7229"/>
    <x v="2"/>
    <s v="Mumbai"/>
    <x v="1"/>
    <x v="0"/>
    <x v="5"/>
    <x v="2"/>
    <n v="221500"/>
    <n v="39870"/>
    <n v="1"/>
    <n v="261370"/>
    <n v="230005.6"/>
    <n v="31364.399999999994"/>
    <n v="6.8"/>
  </r>
  <r>
    <x v="35"/>
    <s v="19:09"/>
    <s v="751-69-0068"/>
    <x v="1"/>
    <s v="New Delhi"/>
    <x v="1"/>
    <x v="1"/>
    <x v="3"/>
    <x v="0"/>
    <n v="193100"/>
    <n v="34758"/>
    <n v="1"/>
    <n v="227858"/>
    <n v="200515.04"/>
    <n v="27342.959999999992"/>
    <n v="9"/>
  </r>
  <r>
    <x v="40"/>
    <s v="16:51"/>
    <s v="257-73-1380"/>
    <x v="1"/>
    <s v="New Delhi"/>
    <x v="0"/>
    <x v="1"/>
    <x v="3"/>
    <x v="0"/>
    <n v="193100"/>
    <n v="34758"/>
    <n v="1"/>
    <n v="227858"/>
    <n v="200515.04"/>
    <n v="27342.959999999992"/>
    <n v="9.6"/>
  </r>
  <r>
    <x v="1"/>
    <s v="15:37"/>
    <s v="345-08-4992"/>
    <x v="0"/>
    <s v="Bengaluru"/>
    <x v="1"/>
    <x v="1"/>
    <x v="2"/>
    <x v="2"/>
    <n v="336.99"/>
    <n v="60.658200000000001"/>
    <n v="6"/>
    <n v="2385.8892000000001"/>
    <n v="2099.582496"/>
    <n v="286.30670400000008"/>
    <n v="7.7"/>
  </r>
  <r>
    <x v="1"/>
    <s v="20:15"/>
    <s v="549-96-4200"/>
    <x v="1"/>
    <s v="New Delhi"/>
    <x v="0"/>
    <x v="1"/>
    <x v="4"/>
    <x v="0"/>
    <n v="288500"/>
    <n v="51930"/>
    <n v="1"/>
    <n v="340430"/>
    <n v="299578.40000000002"/>
    <n v="40851.599999999977"/>
    <n v="7"/>
  </r>
  <r>
    <x v="13"/>
    <s v="14:38"/>
    <s v="810-60-6344"/>
    <x v="1"/>
    <s v="New Delhi"/>
    <x v="1"/>
    <x v="0"/>
    <x v="1"/>
    <x v="2"/>
    <n v="460.86"/>
    <n v="82.954800000000006"/>
    <n v="8"/>
    <n v="4350.5183999999999"/>
    <n v="3828.4561920000001"/>
    <n v="522.06220799999983"/>
    <n v="6.5"/>
  </r>
  <r>
    <x v="15"/>
    <s v="19:25"/>
    <s v="450-28-2866"/>
    <x v="1"/>
    <s v="New Delhi"/>
    <x v="0"/>
    <x v="1"/>
    <x v="4"/>
    <x v="1"/>
    <n v="286700"/>
    <n v="51606"/>
    <n v="1"/>
    <n v="338306"/>
    <n v="297709.28000000003"/>
    <n v="40596.719999999972"/>
    <n v="8.1"/>
  </r>
  <r>
    <x v="23"/>
    <s v="19:35"/>
    <s v="394-30-3170"/>
    <x v="2"/>
    <s v="Mumbai"/>
    <x v="0"/>
    <x v="0"/>
    <x v="3"/>
    <x v="2"/>
    <n v="189000"/>
    <n v="34020"/>
    <n v="1"/>
    <n v="223020"/>
    <n v="196257.6"/>
    <n v="26762.399999999994"/>
    <n v="4.3"/>
  </r>
  <r>
    <x v="15"/>
    <s v="15:42"/>
    <s v="138-17-5109"/>
    <x v="0"/>
    <s v="Bengaluru"/>
    <x v="0"/>
    <x v="0"/>
    <x v="2"/>
    <x v="2"/>
    <n v="898.21"/>
    <n v="161.67779999999999"/>
    <n v="9"/>
    <n v="9538.9902000000002"/>
    <n v="8394.3113759999997"/>
    <n v="1144.6788240000005"/>
    <n v="6.5"/>
  </r>
  <r>
    <x v="66"/>
    <s v="14:11"/>
    <s v="192-98-7397"/>
    <x v="1"/>
    <s v="New Delhi"/>
    <x v="1"/>
    <x v="1"/>
    <x v="5"/>
    <x v="0"/>
    <n v="224200"/>
    <n v="40356"/>
    <n v="1"/>
    <n v="264556"/>
    <n v="232809.28"/>
    <n v="31746.720000000001"/>
    <n v="9.5"/>
  </r>
  <r>
    <x v="15"/>
    <s v="10:43"/>
    <s v="301-11-9629"/>
    <x v="0"/>
    <s v="Bengaluru"/>
    <x v="1"/>
    <x v="0"/>
    <x v="3"/>
    <x v="1"/>
    <n v="185000"/>
    <n v="33300"/>
    <n v="1"/>
    <n v="218300"/>
    <n v="192104"/>
    <n v="26196"/>
    <n v="9.6999999999999993"/>
  </r>
  <r>
    <x v="26"/>
    <s v="17:58"/>
    <s v="390-80-5128"/>
    <x v="2"/>
    <s v="Mumbai"/>
    <x v="0"/>
    <x v="0"/>
    <x v="0"/>
    <x v="2"/>
    <n v="292200"/>
    <n v="52596"/>
    <n v="1"/>
    <n v="344796"/>
    <n v="303420.48"/>
    <n v="41375.520000000019"/>
    <n v="9.5"/>
  </r>
  <r>
    <x v="44"/>
    <s v="11:26"/>
    <s v="235-46-8343"/>
    <x v="1"/>
    <s v="New Delhi"/>
    <x v="0"/>
    <x v="1"/>
    <x v="4"/>
    <x v="2"/>
    <n v="285400"/>
    <n v="51372"/>
    <n v="1"/>
    <n v="336772"/>
    <n v="296359.36"/>
    <n v="40412.640000000014"/>
    <n v="8.9"/>
  </r>
  <r>
    <x v="24"/>
    <s v="17:38"/>
    <s v="453-12-7053"/>
    <x v="1"/>
    <s v="New Delhi"/>
    <x v="1"/>
    <x v="1"/>
    <x v="5"/>
    <x v="2"/>
    <n v="221800"/>
    <n v="39924"/>
    <n v="1"/>
    <n v="261724"/>
    <n v="230317.12"/>
    <n v="31406.880000000005"/>
    <n v="6.5"/>
  </r>
  <r>
    <x v="52"/>
    <s v="20:07"/>
    <s v="296-11-7041"/>
    <x v="2"/>
    <s v="Mumbai"/>
    <x v="0"/>
    <x v="0"/>
    <x v="0"/>
    <x v="2"/>
    <n v="292200"/>
    <n v="52596"/>
    <n v="1"/>
    <n v="344796"/>
    <n v="303420.48"/>
    <n v="41375.520000000019"/>
    <n v="5.3"/>
  </r>
  <r>
    <x v="58"/>
    <s v="11:02"/>
    <s v="449-27-2918"/>
    <x v="2"/>
    <s v="Mumbai"/>
    <x v="0"/>
    <x v="0"/>
    <x v="3"/>
    <x v="2"/>
    <n v="189000"/>
    <n v="34020"/>
    <n v="1"/>
    <n v="223020"/>
    <n v="196257.6"/>
    <n v="26762.399999999994"/>
    <n v="9.6"/>
  </r>
  <r>
    <x v="17"/>
    <s v="19:07"/>
    <s v="891-01-7034"/>
    <x v="2"/>
    <s v="Mumbai"/>
    <x v="1"/>
    <x v="0"/>
    <x v="1"/>
    <x v="1"/>
    <n v="774.71"/>
    <n v="139.4478"/>
    <n v="6"/>
    <n v="5484.9468000000006"/>
    <n v="4826.7531840000001"/>
    <n v="658.19361600000047"/>
    <n v="6.7"/>
  </r>
  <r>
    <x v="56"/>
    <s v="18:50"/>
    <s v="744-09-5786"/>
    <x v="2"/>
    <s v="Mumbai"/>
    <x v="1"/>
    <x v="1"/>
    <x v="1"/>
    <x v="1"/>
    <n v="8822.01"/>
    <n v="1587.9618"/>
    <n v="6"/>
    <n v="62459.830799999996"/>
    <n v="54964.651103999997"/>
    <n v="7495.1796959999992"/>
    <n v="7.6"/>
  </r>
  <r>
    <x v="32"/>
    <s v="12:43"/>
    <s v="727-17-0390"/>
    <x v="0"/>
    <s v="Bengaluru"/>
    <x v="1"/>
    <x v="0"/>
    <x v="4"/>
    <x v="0"/>
    <n v="281500"/>
    <n v="50670"/>
    <n v="1"/>
    <n v="332170"/>
    <n v="292309.59999999998"/>
    <n v="39860.400000000023"/>
    <n v="4.8"/>
  </r>
  <r>
    <x v="2"/>
    <s v="15:09"/>
    <s v="568-88-3448"/>
    <x v="0"/>
    <s v="Bengaluru"/>
    <x v="1"/>
    <x v="1"/>
    <x v="0"/>
    <x v="0"/>
    <n v="290000"/>
    <n v="52200"/>
    <n v="1"/>
    <n v="342200"/>
    <n v="301136"/>
    <n v="41064"/>
    <n v="5.5"/>
  </r>
  <r>
    <x v="82"/>
    <s v="13:47"/>
    <s v="187-83-5490"/>
    <x v="0"/>
    <s v="Bengaluru"/>
    <x v="0"/>
    <x v="1"/>
    <x v="1"/>
    <x v="1"/>
    <n v="520.77"/>
    <n v="93.738599999999991"/>
    <n v="4"/>
    <n v="2458.0344"/>
    <n v="2163.0702719999999"/>
    <n v="294.96412800000007"/>
    <n v="4.7"/>
  </r>
  <r>
    <x v="77"/>
    <s v="16:59"/>
    <s v="767-54-1907"/>
    <x v="2"/>
    <s v="Mumbai"/>
    <x v="0"/>
    <x v="0"/>
    <x v="5"/>
    <x v="1"/>
    <n v="223100"/>
    <n v="40158"/>
    <n v="1"/>
    <n v="263258"/>
    <n v="231667.04"/>
    <n v="31590.959999999992"/>
    <n v="6.9"/>
  </r>
  <r>
    <x v="42"/>
    <s v="14:15"/>
    <s v="710-46-4433"/>
    <x v="2"/>
    <s v="Mumbai"/>
    <x v="0"/>
    <x v="0"/>
    <x v="4"/>
    <x v="2"/>
    <n v="283100"/>
    <n v="50958"/>
    <n v="1"/>
    <n v="334058"/>
    <n v="293971.03999999998"/>
    <n v="40086.960000000021"/>
    <n v="4.5"/>
  </r>
  <r>
    <x v="13"/>
    <s v="20:24"/>
    <s v="533-33-5337"/>
    <x v="2"/>
    <s v="Mumbai"/>
    <x v="1"/>
    <x v="1"/>
    <x v="1"/>
    <x v="1"/>
    <n v="9379.39"/>
    <n v="1688.2901999999999"/>
    <n v="10"/>
    <n v="110676.802"/>
    <n v="97395.585760000002"/>
    <n v="13281.216239999994"/>
    <n v="6.2"/>
  </r>
  <r>
    <x v="3"/>
    <s v="13:58"/>
    <s v="325-90-8763"/>
    <x v="1"/>
    <s v="New Delhi"/>
    <x v="0"/>
    <x v="0"/>
    <x v="1"/>
    <x v="1"/>
    <n v="467.57"/>
    <n v="84.162599999999998"/>
    <n v="10"/>
    <n v="5517.3260000000009"/>
    <n v="4855.2468800000006"/>
    <n v="662.07912000000033"/>
    <n v="7.6"/>
  </r>
  <r>
    <x v="55"/>
    <s v="16:52"/>
    <s v="729-46-7422"/>
    <x v="1"/>
    <s v="New Delhi"/>
    <x v="1"/>
    <x v="1"/>
    <x v="4"/>
    <x v="2"/>
    <n v="285400"/>
    <n v="51372"/>
    <n v="1"/>
    <n v="336772"/>
    <n v="296359.36"/>
    <n v="40412.640000000014"/>
    <n v="7.9"/>
  </r>
  <r>
    <x v="36"/>
    <s v="15:19"/>
    <s v="639-76-1242"/>
    <x v="1"/>
    <s v="New Delhi"/>
    <x v="1"/>
    <x v="1"/>
    <x v="4"/>
    <x v="1"/>
    <n v="286700"/>
    <n v="51606"/>
    <n v="1"/>
    <n v="338306"/>
    <n v="297709.28000000003"/>
    <n v="40596.719999999972"/>
    <n v="4.5"/>
  </r>
  <r>
    <x v="2"/>
    <s v="12:25"/>
    <s v="234-03-4040"/>
    <x v="2"/>
    <s v="Mumbai"/>
    <x v="0"/>
    <x v="0"/>
    <x v="4"/>
    <x v="2"/>
    <n v="283100"/>
    <n v="50958"/>
    <n v="1"/>
    <n v="334058"/>
    <n v="293971.03999999998"/>
    <n v="40086.960000000021"/>
    <n v="8.6999999999999993"/>
  </r>
  <r>
    <x v="36"/>
    <s v="10:02"/>
    <s v="326-71-2155"/>
    <x v="1"/>
    <s v="New Delhi"/>
    <x v="1"/>
    <x v="0"/>
    <x v="3"/>
    <x v="1"/>
    <n v="191500"/>
    <n v="34470"/>
    <n v="1"/>
    <n v="225970"/>
    <n v="198853.6"/>
    <n v="27116.399999999994"/>
    <n v="6.1"/>
  </r>
  <r>
    <x v="85"/>
    <s v="18:58"/>
    <s v="320-32-8842"/>
    <x v="1"/>
    <s v="New Delhi"/>
    <x v="0"/>
    <x v="0"/>
    <x v="4"/>
    <x v="1"/>
    <n v="286700"/>
    <n v="51606"/>
    <n v="1"/>
    <n v="338306"/>
    <n v="297709.28000000003"/>
    <n v="40596.719999999972"/>
    <n v="6.4"/>
  </r>
  <r>
    <x v="61"/>
    <s v="15:31"/>
    <s v="470-32-9057"/>
    <x v="0"/>
    <s v="Bengaluru"/>
    <x v="0"/>
    <x v="1"/>
    <x v="4"/>
    <x v="2"/>
    <n v="278000"/>
    <n v="50040"/>
    <n v="1"/>
    <n v="328040"/>
    <n v="288675.20000000001"/>
    <n v="39364.799999999988"/>
    <n v="9.1"/>
  </r>
  <r>
    <x v="22"/>
    <s v="11:22"/>
    <s v="878-30-2331"/>
    <x v="1"/>
    <s v="New Delhi"/>
    <x v="0"/>
    <x v="0"/>
    <x v="3"/>
    <x v="2"/>
    <n v="190500"/>
    <n v="34290"/>
    <n v="1"/>
    <n v="224790"/>
    <n v="197815.2"/>
    <n v="26974.799999999988"/>
    <n v="7.1"/>
  </r>
  <r>
    <x v="4"/>
    <s v="13:12"/>
    <s v="440-59-5691"/>
    <x v="1"/>
    <s v="New Delhi"/>
    <x v="0"/>
    <x v="0"/>
    <x v="0"/>
    <x v="2"/>
    <n v="292500"/>
    <n v="52650"/>
    <n v="1"/>
    <n v="345150"/>
    <n v="303732"/>
    <n v="41418"/>
    <n v="7.7"/>
  </r>
  <r>
    <x v="23"/>
    <s v="18:33"/>
    <s v="554-53-3790"/>
    <x v="2"/>
    <s v="Mumbai"/>
    <x v="1"/>
    <x v="1"/>
    <x v="3"/>
    <x v="1"/>
    <n v="192000"/>
    <n v="34560"/>
    <n v="1"/>
    <n v="226560"/>
    <n v="199372.79999999999"/>
    <n v="27187.200000000012"/>
    <n v="4.5"/>
  </r>
  <r>
    <x v="57"/>
    <s v="10:02"/>
    <s v="746-19-0921"/>
    <x v="1"/>
    <s v="New Delhi"/>
    <x v="1"/>
    <x v="1"/>
    <x v="4"/>
    <x v="0"/>
    <n v="288500"/>
    <n v="51930"/>
    <n v="1"/>
    <n v="340430"/>
    <n v="299578.40000000002"/>
    <n v="40851.599999999977"/>
    <n v="7.2"/>
  </r>
  <r>
    <x v="42"/>
    <s v="11:21"/>
    <s v="233-34-0817"/>
    <x v="1"/>
    <s v="New Delhi"/>
    <x v="0"/>
    <x v="0"/>
    <x v="1"/>
    <x v="1"/>
    <n v="898.84"/>
    <n v="161.7912"/>
    <n v="1"/>
    <n v="1060.6312"/>
    <n v="933.355456"/>
    <n v="127.27574400000003"/>
    <n v="8.4"/>
  </r>
  <r>
    <x v="54"/>
    <s v="12:10"/>
    <s v="767-05-1286"/>
    <x v="1"/>
    <s v="New Delhi"/>
    <x v="0"/>
    <x v="0"/>
    <x v="2"/>
    <x v="3"/>
    <n v="839.77"/>
    <n v="151.15859999999998"/>
    <n v="6"/>
    <n v="5945.5715999999993"/>
    <n v="5232.1030079999991"/>
    <n v="713.46859200000017"/>
    <n v="5.4"/>
  </r>
  <r>
    <x v="25"/>
    <s v="11:40"/>
    <s v="340-21-9136"/>
    <x v="0"/>
    <s v="Bengaluru"/>
    <x v="0"/>
    <x v="0"/>
    <x v="3"/>
    <x v="1"/>
    <n v="185000"/>
    <n v="33300"/>
    <n v="1"/>
    <n v="218300"/>
    <n v="192104"/>
    <n v="26196"/>
    <n v="9.6999999999999993"/>
  </r>
  <r>
    <x v="30"/>
    <s v="18:31"/>
    <s v="405-31-3305"/>
    <x v="0"/>
    <s v="Bengaluru"/>
    <x v="0"/>
    <x v="1"/>
    <x v="5"/>
    <x v="2"/>
    <n v="218000"/>
    <n v="39240"/>
    <n v="1"/>
    <n v="257240"/>
    <n v="226371.20000000001"/>
    <n v="30868.799999999988"/>
    <n v="5.5"/>
  </r>
  <r>
    <x v="73"/>
    <s v="17:58"/>
    <s v="731-59-7531"/>
    <x v="2"/>
    <s v="Mumbai"/>
    <x v="0"/>
    <x v="1"/>
    <x v="0"/>
    <x v="1"/>
    <n v="292400"/>
    <n v="52632"/>
    <n v="1"/>
    <n v="345032"/>
    <n v="303628.15999999997"/>
    <n v="41403.840000000026"/>
    <n v="4.5999999999999996"/>
  </r>
  <r>
    <x v="73"/>
    <s v="17:04"/>
    <s v="676-39-6028"/>
    <x v="0"/>
    <s v="Bengaluru"/>
    <x v="0"/>
    <x v="0"/>
    <x v="1"/>
    <x v="1"/>
    <n v="464.44"/>
    <n v="83.599199999999996"/>
    <n v="5"/>
    <n v="2740.1959999999999"/>
    <n v="2411.37248"/>
    <n v="328.82351999999992"/>
    <n v="6.6"/>
  </r>
  <r>
    <x v="6"/>
    <s v="20:35"/>
    <s v="502-05-1910"/>
    <x v="0"/>
    <s v="Bengaluru"/>
    <x v="1"/>
    <x v="1"/>
    <x v="0"/>
    <x v="2"/>
    <n v="286000"/>
    <n v="51480"/>
    <n v="1"/>
    <n v="337480"/>
    <n v="296982.40000000002"/>
    <n v="40497.599999999977"/>
    <n v="6.3"/>
  </r>
  <r>
    <x v="79"/>
    <s v="16:10"/>
    <s v="485-30-8700"/>
    <x v="0"/>
    <s v="Bengaluru"/>
    <x v="1"/>
    <x v="0"/>
    <x v="3"/>
    <x v="2"/>
    <n v="183000"/>
    <n v="32940"/>
    <n v="1"/>
    <n v="215940"/>
    <n v="190027.2"/>
    <n v="25912.799999999988"/>
    <n v="4.2"/>
  </r>
  <r>
    <x v="37"/>
    <s v="16:54"/>
    <s v="598-47-9715"/>
    <x v="1"/>
    <s v="New Delhi"/>
    <x v="1"/>
    <x v="1"/>
    <x v="1"/>
    <x v="3"/>
    <n v="894.07"/>
    <n v="160.93260000000001"/>
    <n v="4"/>
    <n v="4220.0104000000001"/>
    <n v="3713.609152"/>
    <n v="506.40124800000012"/>
    <n v="4.4000000000000004"/>
  </r>
  <r>
    <x v="32"/>
    <s v="10:11"/>
    <s v="701-69-8742"/>
    <x v="2"/>
    <s v="Mumbai"/>
    <x v="1"/>
    <x v="1"/>
    <x v="3"/>
    <x v="0"/>
    <n v="194500"/>
    <n v="35010"/>
    <n v="1"/>
    <n v="229510"/>
    <n v="201968.8"/>
    <n v="27541.200000000012"/>
    <n v="6.7"/>
  </r>
  <r>
    <x v="71"/>
    <s v="11:26"/>
    <s v="575-67-1508"/>
    <x v="0"/>
    <s v="Bengaluru"/>
    <x v="1"/>
    <x v="1"/>
    <x v="1"/>
    <x v="3"/>
    <n v="2638.6"/>
    <n v="474.94799999999998"/>
    <n v="1"/>
    <n v="3113.5479999999998"/>
    <n v="2739.9222399999999"/>
    <n v="373.6257599999999"/>
    <n v="6.7"/>
  </r>
  <r>
    <x v="30"/>
    <s v="20:29"/>
    <s v="541-08-3113"/>
    <x v="1"/>
    <s v="New Delhi"/>
    <x v="1"/>
    <x v="1"/>
    <x v="4"/>
    <x v="1"/>
    <n v="286700"/>
    <n v="51606"/>
    <n v="1"/>
    <n v="338306"/>
    <n v="297709.28000000003"/>
    <n v="40596.719999999972"/>
    <n v="8.4"/>
  </r>
  <r>
    <x v="42"/>
    <s v="12:12"/>
    <s v="246-11-3901"/>
    <x v="1"/>
    <s v="New Delhi"/>
    <x v="1"/>
    <x v="0"/>
    <x v="1"/>
    <x v="1"/>
    <n v="320.8"/>
    <n v="57.744"/>
    <n v="10"/>
    <n v="3785.4399999999996"/>
    <n v="3331.1871999999998"/>
    <n v="454.25279999999975"/>
    <n v="6.2"/>
  </r>
  <r>
    <x v="66"/>
    <s v="13:05"/>
    <s v="674-15-9296"/>
    <x v="0"/>
    <s v="Bengaluru"/>
    <x v="1"/>
    <x v="1"/>
    <x v="3"/>
    <x v="0"/>
    <n v="186000"/>
    <n v="33480"/>
    <n v="1"/>
    <n v="219480"/>
    <n v="193142.39999999999"/>
    <n v="26337.600000000006"/>
    <n v="5"/>
  </r>
  <r>
    <x v="12"/>
    <s v="16:19"/>
    <s v="305-18-3552"/>
    <x v="2"/>
    <s v="Mumbai"/>
    <x v="0"/>
    <x v="1"/>
    <x v="2"/>
    <x v="1"/>
    <n v="2460.38"/>
    <n v="442.86840000000001"/>
    <n v="10"/>
    <n v="29032.484"/>
    <n v="25548.585920000001"/>
    <n v="3483.898079999999"/>
    <n v="6"/>
  </r>
  <r>
    <x v="17"/>
    <s v="19:48"/>
    <s v="493-65-6248"/>
    <x v="1"/>
    <s v="New Delhi"/>
    <x v="0"/>
    <x v="0"/>
    <x v="3"/>
    <x v="2"/>
    <n v="190500"/>
    <n v="34290"/>
    <n v="1"/>
    <n v="224790"/>
    <n v="197815.2"/>
    <n v="26974.799999999988"/>
    <n v="7"/>
  </r>
  <r>
    <x v="76"/>
    <s v="15:25"/>
    <s v="438-01-4015"/>
    <x v="2"/>
    <s v="Mumbai"/>
    <x v="0"/>
    <x v="0"/>
    <x v="3"/>
    <x v="0"/>
    <n v="194500"/>
    <n v="35010"/>
    <n v="1"/>
    <n v="229510"/>
    <n v="201968.8"/>
    <n v="27541.200000000012"/>
    <n v="6.6"/>
  </r>
  <r>
    <x v="38"/>
    <s v="14:42"/>
    <s v="709-58-4068"/>
    <x v="2"/>
    <s v="Mumbai"/>
    <x v="1"/>
    <x v="0"/>
    <x v="5"/>
    <x v="1"/>
    <n v="223100"/>
    <n v="40158"/>
    <n v="1"/>
    <n v="263258"/>
    <n v="231667.04"/>
    <n v="31590.959999999992"/>
    <n v="7.3"/>
  </r>
  <r>
    <x v="28"/>
    <s v="18:59"/>
    <s v="795-49-7276"/>
    <x v="0"/>
    <s v="Bengaluru"/>
    <x v="1"/>
    <x v="1"/>
    <x v="5"/>
    <x v="0"/>
    <n v="223000"/>
    <n v="40140"/>
    <n v="1"/>
    <n v="263140"/>
    <n v="231563.2"/>
    <n v="31576.799999999988"/>
    <n v="8.3000000000000007"/>
  </r>
  <r>
    <x v="74"/>
    <s v="20:47"/>
    <s v="556-72-8512"/>
    <x v="1"/>
    <s v="New Delhi"/>
    <x v="1"/>
    <x v="1"/>
    <x v="2"/>
    <x v="1"/>
    <n v="220.96"/>
    <n v="39.772799999999997"/>
    <n v="1"/>
    <n v="260.7328"/>
    <n v="229.444864"/>
    <n v="31.287936000000002"/>
    <n v="4.3"/>
  </r>
  <r>
    <x v="87"/>
    <s v="13:21"/>
    <s v="627-95-3243"/>
    <x v="2"/>
    <s v="Mumbai"/>
    <x v="0"/>
    <x v="0"/>
    <x v="2"/>
    <x v="3"/>
    <n v="9177.68"/>
    <n v="1651.9824000000001"/>
    <n v="9"/>
    <n v="97466.96160000001"/>
    <n v="85770.926208000004"/>
    <n v="11696.035392000005"/>
    <n v="9.8000000000000007"/>
  </r>
  <r>
    <x v="45"/>
    <s v="19:48"/>
    <s v="686-41-0932"/>
    <x v="2"/>
    <s v="Mumbai"/>
    <x v="1"/>
    <x v="0"/>
    <x v="5"/>
    <x v="0"/>
    <n v="225000"/>
    <n v="40500"/>
    <n v="1"/>
    <n v="265500"/>
    <n v="233640"/>
    <n v="31860"/>
    <n v="8.1999999999999993"/>
  </r>
  <r>
    <x v="20"/>
    <s v="18:20"/>
    <s v="510-09-5628"/>
    <x v="0"/>
    <s v="Bengaluru"/>
    <x v="0"/>
    <x v="0"/>
    <x v="5"/>
    <x v="2"/>
    <n v="218000"/>
    <n v="39240"/>
    <n v="1"/>
    <n v="257240"/>
    <n v="226371.20000000001"/>
    <n v="30868.799999999988"/>
    <n v="7.2"/>
  </r>
  <r>
    <x v="19"/>
    <s v="20:24"/>
    <s v="608-04-3797"/>
    <x v="2"/>
    <s v="Mumbai"/>
    <x v="0"/>
    <x v="0"/>
    <x v="0"/>
    <x v="0"/>
    <n v="295000"/>
    <n v="53100"/>
    <n v="1"/>
    <n v="348100"/>
    <n v="306328"/>
    <n v="41772"/>
    <n v="8.6999999999999993"/>
  </r>
  <r>
    <x v="19"/>
    <s v="13:44"/>
    <s v="148-82-2527"/>
    <x v="1"/>
    <s v="New Delhi"/>
    <x v="0"/>
    <x v="0"/>
    <x v="2"/>
    <x v="2"/>
    <n v="112.12"/>
    <n v="20.1816"/>
    <n v="10"/>
    <n v="1323.0160000000001"/>
    <n v="1164.2540800000002"/>
    <n v="158.76191999999992"/>
    <n v="8.4"/>
  </r>
  <r>
    <x v="84"/>
    <s v="11:48"/>
    <s v="437-53-3084"/>
    <x v="2"/>
    <s v="Mumbai"/>
    <x v="1"/>
    <x v="1"/>
    <x v="5"/>
    <x v="0"/>
    <n v="225000"/>
    <n v="40500"/>
    <n v="1"/>
    <n v="265500"/>
    <n v="233640"/>
    <n v="31860"/>
    <n v="7.1"/>
  </r>
  <r>
    <x v="80"/>
    <s v="14:14"/>
    <s v="632-32-4574"/>
    <x v="2"/>
    <s v="Mumbai"/>
    <x v="1"/>
    <x v="1"/>
    <x v="3"/>
    <x v="1"/>
    <n v="192000"/>
    <n v="34560"/>
    <n v="1"/>
    <n v="226560"/>
    <n v="199372.79999999999"/>
    <n v="27187.200000000012"/>
    <n v="5.5"/>
  </r>
  <r>
    <x v="17"/>
    <s v="15:51"/>
    <s v="556-97-7101"/>
    <x v="1"/>
    <s v="New Delhi"/>
    <x v="1"/>
    <x v="0"/>
    <x v="1"/>
    <x v="1"/>
    <n v="1163.22"/>
    <n v="209.37960000000001"/>
    <n v="2"/>
    <n v="2745.1992"/>
    <n v="2415.7752960000003"/>
    <n v="329.42390399999977"/>
    <n v="8.5"/>
  </r>
  <r>
    <x v="3"/>
    <s v="11:17"/>
    <s v="862-59-8517"/>
    <x v="1"/>
    <s v="New Delhi"/>
    <x v="1"/>
    <x v="0"/>
    <x v="4"/>
    <x v="1"/>
    <n v="286700"/>
    <n v="51606"/>
    <n v="1"/>
    <n v="338306"/>
    <n v="297709.28000000003"/>
    <n v="40596.719999999972"/>
    <n v="6.2"/>
  </r>
  <r>
    <x v="18"/>
    <s v="17:36"/>
    <s v="401-18-8016"/>
    <x v="2"/>
    <s v="Mumbai"/>
    <x v="0"/>
    <x v="0"/>
    <x v="3"/>
    <x v="1"/>
    <n v="192000"/>
    <n v="34560"/>
    <n v="1"/>
    <n v="226560"/>
    <n v="199372.79999999999"/>
    <n v="27187.200000000012"/>
    <n v="8.9"/>
  </r>
  <r>
    <x v="30"/>
    <s v="15:47"/>
    <s v="420-18-8989"/>
    <x v="0"/>
    <s v="Bengaluru"/>
    <x v="0"/>
    <x v="0"/>
    <x v="3"/>
    <x v="1"/>
    <n v="185000"/>
    <n v="33300"/>
    <n v="1"/>
    <n v="218300"/>
    <n v="192104"/>
    <n v="26196"/>
    <n v="9.6"/>
  </r>
  <r>
    <x v="36"/>
    <s v="15:53"/>
    <s v="277-63-2961"/>
    <x v="2"/>
    <s v="Mumbai"/>
    <x v="0"/>
    <x v="1"/>
    <x v="3"/>
    <x v="2"/>
    <n v="189000"/>
    <n v="34020"/>
    <n v="1"/>
    <n v="223020"/>
    <n v="196257.6"/>
    <n v="26762.399999999994"/>
    <n v="5.4"/>
  </r>
  <r>
    <x v="0"/>
    <s v="12:40"/>
    <s v="573-98-8548"/>
    <x v="1"/>
    <s v="New Delhi"/>
    <x v="0"/>
    <x v="0"/>
    <x v="5"/>
    <x v="0"/>
    <n v="224200"/>
    <n v="40356"/>
    <n v="1"/>
    <n v="264556"/>
    <n v="232809.28"/>
    <n v="31746.720000000001"/>
    <n v="9.1"/>
  </r>
  <r>
    <x v="3"/>
    <s v="19:48"/>
    <s v="620-02-2046"/>
    <x v="1"/>
    <s v="New Delhi"/>
    <x v="1"/>
    <x v="1"/>
    <x v="2"/>
    <x v="3"/>
    <n v="629.4"/>
    <n v="113.29199999999999"/>
    <n v="2"/>
    <n v="1485.384"/>
    <n v="1307.1379200000001"/>
    <n v="178.24607999999989"/>
    <n v="9"/>
  </r>
  <r>
    <x v="5"/>
    <s v="17:53"/>
    <s v="282-35-2475"/>
    <x v="2"/>
    <s v="Mumbai"/>
    <x v="1"/>
    <x v="0"/>
    <x v="3"/>
    <x v="1"/>
    <n v="192000"/>
    <n v="34560"/>
    <n v="1"/>
    <n v="226560"/>
    <n v="199372.79999999999"/>
    <n v="27187.200000000012"/>
    <n v="6.3"/>
  </r>
  <r>
    <x v="6"/>
    <s v="16:36"/>
    <s v="511-54-3087"/>
    <x v="2"/>
    <s v="Mumbai"/>
    <x v="1"/>
    <x v="1"/>
    <x v="3"/>
    <x v="2"/>
    <n v="189000"/>
    <n v="34020"/>
    <n v="1"/>
    <n v="223020"/>
    <n v="196257.6"/>
    <n v="26762.399999999994"/>
    <n v="9.5"/>
  </r>
  <r>
    <x v="26"/>
    <s v="20:54"/>
    <s v="726-29-6793"/>
    <x v="0"/>
    <s v="Bengaluru"/>
    <x v="0"/>
    <x v="1"/>
    <x v="1"/>
    <x v="3"/>
    <n v="1624.18"/>
    <n v="292.35239999999999"/>
    <n v="8"/>
    <n v="15332.2592"/>
    <n v="13492.388096000001"/>
    <n v="1839.8711039999998"/>
    <n v="9.8000000000000007"/>
  </r>
  <r>
    <x v="66"/>
    <s v="12:50"/>
    <s v="387-49-4215"/>
    <x v="2"/>
    <s v="Mumbai"/>
    <x v="0"/>
    <x v="0"/>
    <x v="3"/>
    <x v="1"/>
    <n v="192000"/>
    <n v="34560"/>
    <n v="1"/>
    <n v="226560"/>
    <n v="199372.79999999999"/>
    <n v="27187.200000000012"/>
    <n v="6.7"/>
  </r>
  <r>
    <x v="71"/>
    <s v="10:48"/>
    <s v="862-17-9201"/>
    <x v="2"/>
    <s v="Mumbai"/>
    <x v="1"/>
    <x v="0"/>
    <x v="4"/>
    <x v="2"/>
    <n v="283100"/>
    <n v="50958"/>
    <n v="1"/>
    <n v="334058"/>
    <n v="293971.03999999998"/>
    <n v="40086.960000000021"/>
    <n v="7.7"/>
  </r>
  <r>
    <x v="14"/>
    <s v="14:28"/>
    <s v="291-21-5991"/>
    <x v="2"/>
    <s v="Mumbai"/>
    <x v="0"/>
    <x v="1"/>
    <x v="0"/>
    <x v="1"/>
    <n v="292400"/>
    <n v="52632"/>
    <n v="1"/>
    <n v="345032"/>
    <n v="303628.15999999997"/>
    <n v="41403.840000000026"/>
    <n v="7"/>
  </r>
  <r>
    <x v="57"/>
    <s v="17:15"/>
    <s v="602-80-9671"/>
    <x v="1"/>
    <s v="New Delhi"/>
    <x v="0"/>
    <x v="0"/>
    <x v="2"/>
    <x v="2"/>
    <n v="135.94999999999999"/>
    <n v="24.470999999999997"/>
    <n v="6"/>
    <n v="962.52599999999995"/>
    <n v="847.02287999999999"/>
    <n v="115.50311999999997"/>
    <n v="5.0999999999999996"/>
  </r>
  <r>
    <x v="65"/>
    <s v="18:03"/>
    <s v="347-72-6115"/>
    <x v="2"/>
    <s v="Mumbai"/>
    <x v="0"/>
    <x v="0"/>
    <x v="3"/>
    <x v="2"/>
    <n v="189000"/>
    <n v="34020"/>
    <n v="1"/>
    <n v="223020"/>
    <n v="196257.6"/>
    <n v="26762.399999999994"/>
    <n v="6.2"/>
  </r>
  <r>
    <x v="0"/>
    <s v="17:29"/>
    <s v="209-61-0206"/>
    <x v="0"/>
    <s v="Bengaluru"/>
    <x v="1"/>
    <x v="0"/>
    <x v="2"/>
    <x v="3"/>
    <n v="442.91"/>
    <n v="79.723799999999997"/>
    <n v="5"/>
    <n v="2613.1690000000003"/>
    <n v="2299.5887200000002"/>
    <n v="313.58028000000013"/>
    <n v="6.1"/>
  </r>
  <r>
    <x v="3"/>
    <s v="18:05"/>
    <s v="595-27-4851"/>
    <x v="0"/>
    <s v="Bengaluru"/>
    <x v="1"/>
    <x v="0"/>
    <x v="5"/>
    <x v="0"/>
    <n v="223000"/>
    <n v="40140"/>
    <n v="1"/>
    <n v="263140"/>
    <n v="231563.2"/>
    <n v="31576.799999999988"/>
    <n v="9.3000000000000007"/>
  </r>
  <r>
    <x v="86"/>
    <s v="12:07"/>
    <s v="189-52-0236"/>
    <x v="0"/>
    <s v="Bengaluru"/>
    <x v="1"/>
    <x v="1"/>
    <x v="1"/>
    <x v="1"/>
    <n v="199.55"/>
    <n v="35.919000000000004"/>
    <n v="7"/>
    <n v="1648.2830000000001"/>
    <n v="1450.4890400000002"/>
    <n v="197.79395999999997"/>
    <n v="7.6"/>
  </r>
  <r>
    <x v="55"/>
    <s v="19:49"/>
    <s v="503-07-0930"/>
    <x v="1"/>
    <s v="New Delhi"/>
    <x v="0"/>
    <x v="1"/>
    <x v="3"/>
    <x v="2"/>
    <n v="190500"/>
    <n v="34290"/>
    <n v="1"/>
    <n v="224790"/>
    <n v="197815.2"/>
    <n v="26974.799999999988"/>
    <n v="8.1999999999999993"/>
  </r>
  <r>
    <x v="79"/>
    <s v="15:52"/>
    <s v="413-20-6708"/>
    <x v="1"/>
    <s v="New Delhi"/>
    <x v="0"/>
    <x v="0"/>
    <x v="5"/>
    <x v="0"/>
    <n v="224200"/>
    <n v="40356"/>
    <n v="1"/>
    <n v="264556"/>
    <n v="232809.28"/>
    <n v="31746.720000000001"/>
    <n v="8.5"/>
  </r>
  <r>
    <x v="14"/>
    <s v="16:48"/>
    <s v="425-85-2085"/>
    <x v="2"/>
    <s v="Mumbai"/>
    <x v="0"/>
    <x v="1"/>
    <x v="0"/>
    <x v="0"/>
    <n v="295000"/>
    <n v="53100"/>
    <n v="1"/>
    <n v="348100"/>
    <n v="306328"/>
    <n v="41772"/>
    <n v="9.8000000000000007"/>
  </r>
  <r>
    <x v="49"/>
    <s v="20:46"/>
    <s v="521-18-7827"/>
    <x v="1"/>
    <s v="New Delhi"/>
    <x v="0"/>
    <x v="1"/>
    <x v="2"/>
    <x v="2"/>
    <n v="395.39"/>
    <n v="71.170199999999994"/>
    <n v="5"/>
    <n v="2332.8009999999999"/>
    <n v="2052.8648800000001"/>
    <n v="279.93611999999985"/>
    <n v="8.6999999999999993"/>
  </r>
  <r>
    <x v="59"/>
    <s v="18:14"/>
    <s v="220-28-1851"/>
    <x v="0"/>
    <s v="Bengaluru"/>
    <x v="1"/>
    <x v="1"/>
    <x v="2"/>
    <x v="3"/>
    <n v="346.73"/>
    <n v="62.4114"/>
    <n v="2"/>
    <n v="818.28280000000007"/>
    <n v="720.08886400000006"/>
    <n v="98.193936000000008"/>
    <n v="9.6999999999999993"/>
  </r>
  <r>
    <x v="29"/>
    <s v="15:05"/>
    <s v="600-38-9738"/>
    <x v="1"/>
    <s v="New Delhi"/>
    <x v="0"/>
    <x v="1"/>
    <x v="3"/>
    <x v="2"/>
    <n v="190500"/>
    <n v="34290"/>
    <n v="1"/>
    <n v="224790"/>
    <n v="197815.2"/>
    <n v="26974.799999999988"/>
    <n v="4.3"/>
  </r>
  <r>
    <x v="58"/>
    <s v="10:34"/>
    <s v="734-91-1155"/>
    <x v="2"/>
    <s v="Mumbai"/>
    <x v="1"/>
    <x v="0"/>
    <x v="1"/>
    <x v="2"/>
    <n v="7445.71"/>
    <n v="1340.2277999999999"/>
    <n v="3"/>
    <n v="26357.813399999999"/>
    <n v="23194.875791999999"/>
    <n v="3162.9376080000002"/>
    <n v="7.7"/>
  </r>
  <r>
    <x v="80"/>
    <s v="11:23"/>
    <s v="451-28-5717"/>
    <x v="1"/>
    <s v="New Delhi"/>
    <x v="0"/>
    <x v="0"/>
    <x v="2"/>
    <x v="1"/>
    <n v="783.17"/>
    <n v="140.97059999999999"/>
    <n v="6"/>
    <n v="5544.8436000000002"/>
    <n v="4879.4623680000004"/>
    <n v="665.38123199999973"/>
    <n v="7.3"/>
  </r>
  <r>
    <x v="10"/>
    <s v="13:55"/>
    <s v="609-81-8548"/>
    <x v="0"/>
    <s v="Bengaluru"/>
    <x v="0"/>
    <x v="0"/>
    <x v="2"/>
    <x v="2"/>
    <n v="378.44"/>
    <n v="68.119199999999992"/>
    <n v="6"/>
    <n v="2679.3552"/>
    <n v="2357.8325759999998"/>
    <n v="321.52262400000018"/>
    <n v="5.9"/>
  </r>
  <r>
    <x v="17"/>
    <s v="11:43"/>
    <s v="133-14-7229"/>
    <x v="1"/>
    <s v="New Delhi"/>
    <x v="1"/>
    <x v="1"/>
    <x v="0"/>
    <x v="1"/>
    <n v="294000"/>
    <n v="52920"/>
    <n v="1"/>
    <n v="346920"/>
    <n v="305289.59999999998"/>
    <n v="41630.400000000023"/>
    <n v="5"/>
  </r>
  <r>
    <x v="3"/>
    <s v="14:36"/>
    <s v="534-01-4457"/>
    <x v="0"/>
    <s v="Bengaluru"/>
    <x v="1"/>
    <x v="1"/>
    <x v="4"/>
    <x v="2"/>
    <n v="278000"/>
    <n v="50040"/>
    <n v="1"/>
    <n v="328040"/>
    <n v="288675.20000000001"/>
    <n v="39364.799999999988"/>
    <n v="8"/>
  </r>
  <r>
    <x v="6"/>
    <s v="16:03"/>
    <s v="719-89-8991"/>
    <x v="0"/>
    <s v="Bengaluru"/>
    <x v="0"/>
    <x v="0"/>
    <x v="3"/>
    <x v="0"/>
    <n v="186000"/>
    <n v="33480"/>
    <n v="1"/>
    <n v="219480"/>
    <n v="193142.39999999999"/>
    <n v="26337.600000000006"/>
    <n v="7.1"/>
  </r>
  <r>
    <x v="65"/>
    <s v="20:03"/>
    <s v="286-62-6248"/>
    <x v="2"/>
    <s v="Mumbai"/>
    <x v="1"/>
    <x v="1"/>
    <x v="5"/>
    <x v="2"/>
    <n v="221500"/>
    <n v="39870"/>
    <n v="1"/>
    <n v="261370"/>
    <n v="230005.6"/>
    <n v="31364.399999999994"/>
    <n v="9"/>
  </r>
  <r>
    <x v="50"/>
    <s v="14:55"/>
    <s v="339-38-9982"/>
    <x v="2"/>
    <s v="Mumbai"/>
    <x v="0"/>
    <x v="1"/>
    <x v="5"/>
    <x v="0"/>
    <n v="225000"/>
    <n v="40500"/>
    <n v="1"/>
    <n v="265500"/>
    <n v="233640"/>
    <n v="31860"/>
    <n v="6.7"/>
  </r>
  <r>
    <x v="13"/>
    <s v="11:28"/>
    <s v="827-44-5872"/>
    <x v="2"/>
    <s v="Mumbai"/>
    <x v="0"/>
    <x v="0"/>
    <x v="4"/>
    <x v="2"/>
    <n v="283100"/>
    <n v="50958"/>
    <n v="1"/>
    <n v="334058"/>
    <n v="293971.03999999998"/>
    <n v="40086.960000000021"/>
    <n v="6.1"/>
  </r>
  <r>
    <x v="21"/>
    <s v="19:41"/>
    <s v="827-77-7633"/>
    <x v="0"/>
    <s v="Bengaluru"/>
    <x v="1"/>
    <x v="1"/>
    <x v="3"/>
    <x v="1"/>
    <n v="185000"/>
    <n v="33300"/>
    <n v="1"/>
    <n v="218300"/>
    <n v="192104"/>
    <n v="26196"/>
    <n v="9.3000000000000007"/>
  </r>
  <r>
    <x v="12"/>
    <s v="19:01"/>
    <s v="287-83-1405"/>
    <x v="0"/>
    <s v="Bengaluru"/>
    <x v="1"/>
    <x v="1"/>
    <x v="0"/>
    <x v="0"/>
    <n v="290000"/>
    <n v="52200"/>
    <n v="1"/>
    <n v="342200"/>
    <n v="301136"/>
    <n v="41064"/>
    <n v="7"/>
  </r>
  <r>
    <x v="46"/>
    <s v="18:04"/>
    <s v="435-13-4908"/>
    <x v="0"/>
    <s v="Bengaluru"/>
    <x v="0"/>
    <x v="1"/>
    <x v="5"/>
    <x v="2"/>
    <n v="218000"/>
    <n v="39240"/>
    <n v="1"/>
    <n v="257240"/>
    <n v="226371.20000000001"/>
    <n v="30868.799999999988"/>
    <n v="7.2"/>
  </r>
  <r>
    <x v="10"/>
    <s v="19:20"/>
    <s v="857-67-9057"/>
    <x v="2"/>
    <s v="Mumbai"/>
    <x v="1"/>
    <x v="1"/>
    <x v="1"/>
    <x v="3"/>
    <n v="422.95"/>
    <n v="76.131"/>
    <n v="10"/>
    <n v="4990.8100000000004"/>
    <n v="4391.9128000000001"/>
    <n v="598.89720000000034"/>
    <n v="8.1999999999999993"/>
  </r>
  <r>
    <x v="58"/>
    <s v="10:31"/>
    <s v="236-27-1144"/>
    <x v="1"/>
    <s v="New Delhi"/>
    <x v="1"/>
    <x v="0"/>
    <x v="4"/>
    <x v="0"/>
    <n v="288500"/>
    <n v="51930"/>
    <n v="1"/>
    <n v="340430"/>
    <n v="299578.40000000002"/>
    <n v="40851.599999999977"/>
    <n v="8.4"/>
  </r>
  <r>
    <x v="16"/>
    <s v="13:28"/>
    <s v="892-05-6689"/>
    <x v="0"/>
    <s v="Bengaluru"/>
    <x v="1"/>
    <x v="0"/>
    <x v="2"/>
    <x v="3"/>
    <n v="928.32"/>
    <n v="167.0976"/>
    <n v="5"/>
    <n v="5477.0879999999997"/>
    <n v="4819.8374400000002"/>
    <n v="657.2505599999995"/>
    <n v="6.2"/>
  </r>
  <r>
    <x v="13"/>
    <s v="11:36"/>
    <s v="583-41-4548"/>
    <x v="1"/>
    <s v="New Delhi"/>
    <x v="1"/>
    <x v="1"/>
    <x v="2"/>
    <x v="3"/>
    <n v="1600.67"/>
    <n v="288.12060000000002"/>
    <n v="7"/>
    <n v="13221.5342"/>
    <n v="11634.950096"/>
    <n v="1586.5841039999996"/>
    <n v="7.4"/>
  </r>
  <r>
    <x v="0"/>
    <s v="11:32"/>
    <s v="339-12-4827"/>
    <x v="2"/>
    <s v="Mumbai"/>
    <x v="0"/>
    <x v="0"/>
    <x v="5"/>
    <x v="2"/>
    <n v="221500"/>
    <n v="39870"/>
    <n v="1"/>
    <n v="261370"/>
    <n v="230005.6"/>
    <n v="31364.399999999994"/>
    <n v="5"/>
  </r>
  <r>
    <x v="37"/>
    <s v="11:44"/>
    <s v="643-38-7867"/>
    <x v="0"/>
    <s v="Bengaluru"/>
    <x v="1"/>
    <x v="1"/>
    <x v="2"/>
    <x v="3"/>
    <n v="1917.94"/>
    <n v="345.22919999999999"/>
    <n v="1"/>
    <n v="2263.1692000000003"/>
    <n v="1991.5888960000002"/>
    <n v="271.58030400000007"/>
    <n v="6.9"/>
  </r>
  <r>
    <x v="6"/>
    <s v="17:16"/>
    <s v="308-81-0538"/>
    <x v="0"/>
    <s v="Bengaluru"/>
    <x v="1"/>
    <x v="0"/>
    <x v="5"/>
    <x v="2"/>
    <n v="218000"/>
    <n v="39240"/>
    <n v="1"/>
    <n v="257240"/>
    <n v="226371.20000000001"/>
    <n v="30868.799999999988"/>
    <n v="4.9000000000000004"/>
  </r>
  <r>
    <x v="60"/>
    <s v="18:43"/>
    <s v="358-88-9262"/>
    <x v="1"/>
    <s v="New Delhi"/>
    <x v="0"/>
    <x v="0"/>
    <x v="4"/>
    <x v="0"/>
    <n v="288500"/>
    <n v="51930"/>
    <n v="1"/>
    <n v="340430"/>
    <n v="299578.40000000002"/>
    <n v="40851.599999999977"/>
    <n v="5.0999999999999996"/>
  </r>
  <r>
    <x v="49"/>
    <s v="11:00"/>
    <s v="460-35-4390"/>
    <x v="0"/>
    <s v="Bengaluru"/>
    <x v="1"/>
    <x v="1"/>
    <x v="2"/>
    <x v="3"/>
    <n v="302.68"/>
    <n v="54.482399999999998"/>
    <n v="3"/>
    <n v="1071.4872"/>
    <n v="942.90873599999998"/>
    <n v="128.57846400000005"/>
    <n v="9.1"/>
  </r>
  <r>
    <x v="75"/>
    <s v="10:30"/>
    <s v="343-87-0864"/>
    <x v="1"/>
    <s v="New Delhi"/>
    <x v="0"/>
    <x v="1"/>
    <x v="0"/>
    <x v="2"/>
    <n v="292500"/>
    <n v="52650"/>
    <n v="1"/>
    <n v="345150"/>
    <n v="303732"/>
    <n v="41418"/>
    <n v="7.1"/>
  </r>
  <r>
    <x v="77"/>
    <s v="12:14"/>
    <s v="173-50-1108"/>
    <x v="2"/>
    <s v="Mumbai"/>
    <x v="0"/>
    <x v="0"/>
    <x v="3"/>
    <x v="2"/>
    <n v="189000"/>
    <n v="34020"/>
    <n v="1"/>
    <n v="223020"/>
    <n v="196257.6"/>
    <n v="26762.399999999994"/>
    <n v="5"/>
  </r>
  <r>
    <x v="26"/>
    <s v="16:43"/>
    <s v="243-47-2663"/>
    <x v="1"/>
    <s v="New Delhi"/>
    <x v="0"/>
    <x v="1"/>
    <x v="1"/>
    <x v="2"/>
    <n v="128.77000000000001"/>
    <n v="23.178599999999999"/>
    <n v="6"/>
    <n v="911.69159999999999"/>
    <n v="802.28860799999995"/>
    <n v="109.40299200000004"/>
    <n v="5.5"/>
  </r>
  <r>
    <x v="0"/>
    <s v="20:40"/>
    <s v="841-18-8232"/>
    <x v="2"/>
    <s v="Mumbai"/>
    <x v="1"/>
    <x v="0"/>
    <x v="4"/>
    <x v="2"/>
    <n v="283100"/>
    <n v="50958"/>
    <n v="1"/>
    <n v="334058"/>
    <n v="293971.03999999998"/>
    <n v="40086.960000000021"/>
    <n v="9.1999999999999993"/>
  </r>
  <r>
    <x v="35"/>
    <s v="13:40"/>
    <s v="701-23-5550"/>
    <x v="2"/>
    <s v="Mumbai"/>
    <x v="0"/>
    <x v="1"/>
    <x v="2"/>
    <x v="3"/>
    <n v="938.81"/>
    <n v="168.98579999999998"/>
    <n v="4"/>
    <n v="4431.1831999999995"/>
    <n v="3899.4412159999997"/>
    <n v="531.74198399999977"/>
    <n v="4.9000000000000004"/>
  </r>
  <r>
    <x v="52"/>
    <s v="16:23"/>
    <s v="647-50-1224"/>
    <x v="0"/>
    <s v="Bengaluru"/>
    <x v="1"/>
    <x v="0"/>
    <x v="5"/>
    <x v="0"/>
    <n v="223000"/>
    <n v="40140"/>
    <n v="1"/>
    <n v="263140"/>
    <n v="231563.2"/>
    <n v="31576.799999999988"/>
    <n v="8.9"/>
  </r>
  <r>
    <x v="27"/>
    <s v="12:08"/>
    <s v="541-48-8554"/>
    <x v="0"/>
    <s v="Bengaluru"/>
    <x v="1"/>
    <x v="1"/>
    <x v="3"/>
    <x v="2"/>
    <n v="183000"/>
    <n v="32940"/>
    <n v="1"/>
    <n v="215940"/>
    <n v="190027.2"/>
    <n v="25912.799999999988"/>
    <n v="6"/>
  </r>
  <r>
    <x v="53"/>
    <s v="17:45"/>
    <s v="539-21-7227"/>
    <x v="2"/>
    <s v="Mumbai"/>
    <x v="1"/>
    <x v="0"/>
    <x v="3"/>
    <x v="1"/>
    <n v="192000"/>
    <n v="34560"/>
    <n v="1"/>
    <n v="226560"/>
    <n v="199372.79999999999"/>
    <n v="27187.200000000012"/>
    <n v="4.2"/>
  </r>
  <r>
    <x v="54"/>
    <s v="10:28"/>
    <s v="213-32-1216"/>
    <x v="0"/>
    <s v="Bengaluru"/>
    <x v="1"/>
    <x v="0"/>
    <x v="1"/>
    <x v="1"/>
    <n v="3266.06"/>
    <n v="587.89080000000001"/>
    <n v="6"/>
    <n v="23123.7048"/>
    <n v="20348.860224"/>
    <n v="2774.8445759999995"/>
    <n v="7.3"/>
  </r>
  <r>
    <x v="57"/>
    <s v="20:31"/>
    <s v="747-58-7183"/>
    <x v="2"/>
    <s v="Mumbai"/>
    <x v="1"/>
    <x v="1"/>
    <x v="5"/>
    <x v="0"/>
    <n v="225000"/>
    <n v="40500"/>
    <n v="1"/>
    <n v="265500"/>
    <n v="233640"/>
    <n v="31860"/>
    <n v="6.5"/>
  </r>
  <r>
    <x v="70"/>
    <s v="10:49"/>
    <s v="582-52-8065"/>
    <x v="2"/>
    <s v="Mumbai"/>
    <x v="1"/>
    <x v="0"/>
    <x v="5"/>
    <x v="1"/>
    <n v="223100"/>
    <n v="40158"/>
    <n v="1"/>
    <n v="263258"/>
    <n v="231667.04"/>
    <n v="31590.959999999992"/>
    <n v="8.9"/>
  </r>
  <r>
    <x v="63"/>
    <s v="12:34"/>
    <s v="210-57-1719"/>
    <x v="2"/>
    <s v="Mumbai"/>
    <x v="1"/>
    <x v="0"/>
    <x v="0"/>
    <x v="1"/>
    <n v="292400"/>
    <n v="52632"/>
    <n v="1"/>
    <n v="345032"/>
    <n v="303628.15999999997"/>
    <n v="41403.840000000026"/>
    <n v="9.6999999999999993"/>
  </r>
  <r>
    <x v="37"/>
    <s v="10:23"/>
    <s v="399-69-4630"/>
    <x v="1"/>
    <s v="New Delhi"/>
    <x v="1"/>
    <x v="1"/>
    <x v="1"/>
    <x v="2"/>
    <n v="220.21"/>
    <n v="39.637799999999999"/>
    <n v="6"/>
    <n v="1559.0868"/>
    <n v="1371.996384"/>
    <n v="187.090416"/>
    <n v="8.6"/>
  </r>
  <r>
    <x v="5"/>
    <s v="18:51"/>
    <s v="134-75-2619"/>
    <x v="0"/>
    <s v="Bengaluru"/>
    <x v="0"/>
    <x v="1"/>
    <x v="1"/>
    <x v="1"/>
    <n v="4019.32"/>
    <n v="723.47760000000005"/>
    <n v="7"/>
    <n v="33199.583200000001"/>
    <n v="29215.633216000002"/>
    <n v="3983.9499839999989"/>
    <n v="6.9"/>
  </r>
  <r>
    <x v="40"/>
    <s v="13:45"/>
    <s v="356-44-8813"/>
    <x v="2"/>
    <s v="Mumbai"/>
    <x v="1"/>
    <x v="1"/>
    <x v="2"/>
    <x v="2"/>
    <n v="3237.48"/>
    <n v="582.74639999999999"/>
    <n v="3"/>
    <n v="11460.6792"/>
    <n v="10085.397696"/>
    <n v="1375.2815040000005"/>
    <n v="7.7"/>
  </r>
  <r>
    <x v="87"/>
    <s v="19:38"/>
    <s v="198-66-9832"/>
    <x v="2"/>
    <s v="Mumbai"/>
    <x v="0"/>
    <x v="0"/>
    <x v="5"/>
    <x v="1"/>
    <n v="223100"/>
    <n v="40158"/>
    <n v="1"/>
    <n v="263258"/>
    <n v="231667.04"/>
    <n v="31590.959999999992"/>
    <n v="9.5"/>
  </r>
  <r>
    <x v="74"/>
    <s v="20:23"/>
    <s v="283-26-5248"/>
    <x v="1"/>
    <s v="New Delhi"/>
    <x v="0"/>
    <x v="0"/>
    <x v="4"/>
    <x v="0"/>
    <n v="288500"/>
    <n v="51930"/>
    <n v="1"/>
    <n v="340430"/>
    <n v="299578.40000000002"/>
    <n v="40851.599999999977"/>
    <n v="4.5"/>
  </r>
  <r>
    <x v="56"/>
    <s v="15:24"/>
    <s v="712-39-0363"/>
    <x v="0"/>
    <s v="Bengaluru"/>
    <x v="0"/>
    <x v="1"/>
    <x v="4"/>
    <x v="0"/>
    <n v="281500"/>
    <n v="50670"/>
    <n v="1"/>
    <n v="332170"/>
    <n v="292309.59999999998"/>
    <n v="39860.400000000023"/>
    <n v="5.6"/>
  </r>
  <r>
    <x v="14"/>
    <s v="16:54"/>
    <s v="218-59-9410"/>
    <x v="0"/>
    <s v="Bengaluru"/>
    <x v="0"/>
    <x v="0"/>
    <x v="2"/>
    <x v="3"/>
    <n v="372.42"/>
    <n v="67.035600000000002"/>
    <n v="3"/>
    <n v="1318.3668"/>
    <n v="1160.1627840000001"/>
    <n v="158.20401599999991"/>
    <n v="8.1999999999999993"/>
  </r>
  <r>
    <x v="86"/>
    <s v="12:32"/>
    <s v="174-75-0888"/>
    <x v="2"/>
    <s v="Mumbai"/>
    <x v="1"/>
    <x v="1"/>
    <x v="1"/>
    <x v="1"/>
    <n v="721.58"/>
    <n v="129.8844"/>
    <n v="9"/>
    <n v="7663.1796000000004"/>
    <n v="6743.5980480000007"/>
    <n v="919.58155199999965"/>
    <n v="7.3"/>
  </r>
  <r>
    <x v="48"/>
    <s v="15:42"/>
    <s v="866-99-7614"/>
    <x v="1"/>
    <s v="New Delhi"/>
    <x v="1"/>
    <x v="1"/>
    <x v="4"/>
    <x v="2"/>
    <n v="285400"/>
    <n v="51372"/>
    <n v="1"/>
    <n v="336772"/>
    <n v="296359.36"/>
    <n v="40412.640000000014"/>
    <n v="4.4000000000000004"/>
  </r>
  <r>
    <x v="74"/>
    <s v="13:58"/>
    <s v="134-54-4720"/>
    <x v="2"/>
    <s v="Mumbai"/>
    <x v="1"/>
    <x v="0"/>
    <x v="1"/>
    <x v="3"/>
    <n v="742.42"/>
    <n v="133.63559999999998"/>
    <n v="8"/>
    <n v="7008.4447999999993"/>
    <n v="6167.4314239999994"/>
    <n v="841.01337599999988"/>
    <n v="5.7"/>
  </r>
  <r>
    <x v="80"/>
    <s v="15:08"/>
    <s v="760-90-2357"/>
    <x v="0"/>
    <s v="Bengaluru"/>
    <x v="0"/>
    <x v="1"/>
    <x v="1"/>
    <x v="3"/>
    <n v="7174.51"/>
    <n v="1291.4118000000001"/>
    <n v="6"/>
    <n v="50795.5308"/>
    <n v="44700.067104000002"/>
    <n v="6095.4636959999989"/>
    <n v="5"/>
  </r>
  <r>
    <x v="80"/>
    <s v="13:02"/>
    <s v="514-37-2845"/>
    <x v="2"/>
    <s v="Mumbai"/>
    <x v="1"/>
    <x v="1"/>
    <x v="5"/>
    <x v="1"/>
    <n v="223100"/>
    <n v="40158"/>
    <n v="1"/>
    <n v="263258"/>
    <n v="231667.04"/>
    <n v="31590.959999999992"/>
    <n v="9"/>
  </r>
  <r>
    <x v="29"/>
    <s v="13:01"/>
    <s v="698-98-5964"/>
    <x v="0"/>
    <s v="Bengaluru"/>
    <x v="1"/>
    <x v="0"/>
    <x v="4"/>
    <x v="2"/>
    <n v="278000"/>
    <n v="50040"/>
    <n v="1"/>
    <n v="328040"/>
    <n v="288675.20000000001"/>
    <n v="39364.799999999988"/>
    <n v="6.3"/>
  </r>
  <r>
    <x v="36"/>
    <s v="16:40"/>
    <s v="718-57-9773"/>
    <x v="1"/>
    <s v="New Delhi"/>
    <x v="1"/>
    <x v="0"/>
    <x v="3"/>
    <x v="2"/>
    <n v="190500"/>
    <n v="34290"/>
    <n v="1"/>
    <n v="224790"/>
    <n v="197815.2"/>
    <n v="26974.799999999988"/>
    <n v="9.4"/>
  </r>
  <r>
    <x v="17"/>
    <s v="13:55"/>
    <s v="651-88-7328"/>
    <x v="0"/>
    <s v="Bengaluru"/>
    <x v="1"/>
    <x v="0"/>
    <x v="5"/>
    <x v="1"/>
    <n v="220000"/>
    <n v="39600"/>
    <n v="1"/>
    <n v="259600"/>
    <n v="228448"/>
    <n v="31152"/>
    <n v="7.7"/>
  </r>
  <r>
    <x v="8"/>
    <s v="10:33"/>
    <s v="241-11-2261"/>
    <x v="2"/>
    <s v="Mumbai"/>
    <x v="1"/>
    <x v="0"/>
    <x v="5"/>
    <x v="2"/>
    <n v="221500"/>
    <n v="39870"/>
    <n v="1"/>
    <n v="261370"/>
    <n v="230005.6"/>
    <n v="31364.399999999994"/>
    <n v="5.5"/>
  </r>
  <r>
    <x v="22"/>
    <s v="16:42"/>
    <s v="408-26-9866"/>
    <x v="1"/>
    <s v="New Delhi"/>
    <x v="1"/>
    <x v="0"/>
    <x v="3"/>
    <x v="0"/>
    <n v="193100"/>
    <n v="34758"/>
    <n v="1"/>
    <n v="227858"/>
    <n v="200515.04"/>
    <n v="27342.959999999992"/>
    <n v="4.0999999999999996"/>
  </r>
  <r>
    <x v="6"/>
    <s v="17:16"/>
    <s v="834-83-1826"/>
    <x v="2"/>
    <s v="Mumbai"/>
    <x v="0"/>
    <x v="0"/>
    <x v="2"/>
    <x v="2"/>
    <n v="6282.04"/>
    <n v="1130.7672"/>
    <n v="5"/>
    <n v="37064.036"/>
    <n v="32616.35168"/>
    <n v="4447.6843200000003"/>
    <n v="7.6"/>
  </r>
  <r>
    <x v="71"/>
    <s v="11:48"/>
    <s v="343-61-3544"/>
    <x v="2"/>
    <s v="Mumbai"/>
    <x v="0"/>
    <x v="1"/>
    <x v="3"/>
    <x v="1"/>
    <n v="192000"/>
    <n v="34560"/>
    <n v="1"/>
    <n v="226560"/>
    <n v="199372.79999999999"/>
    <n v="27187.200000000012"/>
    <n v="8.6"/>
  </r>
  <r>
    <x v="24"/>
    <s v="19:35"/>
    <s v="239-48-4278"/>
    <x v="0"/>
    <s v="Bengaluru"/>
    <x v="0"/>
    <x v="1"/>
    <x v="4"/>
    <x v="0"/>
    <n v="281500"/>
    <n v="50670"/>
    <n v="1"/>
    <n v="332170"/>
    <n v="292309.59999999998"/>
    <n v="39860.400000000023"/>
    <n v="8.3000000000000007"/>
  </r>
  <r>
    <x v="50"/>
    <s v="19:55"/>
    <s v="355-34-6244"/>
    <x v="2"/>
    <s v="Mumbai"/>
    <x v="1"/>
    <x v="1"/>
    <x v="4"/>
    <x v="2"/>
    <n v="283100"/>
    <n v="50958"/>
    <n v="1"/>
    <n v="334058"/>
    <n v="293971.03999999998"/>
    <n v="40086.960000000021"/>
    <n v="8.1"/>
  </r>
  <r>
    <x v="23"/>
    <s v="14:33"/>
    <s v="550-84-8664"/>
    <x v="0"/>
    <s v="Bengaluru"/>
    <x v="1"/>
    <x v="1"/>
    <x v="3"/>
    <x v="2"/>
    <n v="183000"/>
    <n v="32940"/>
    <n v="1"/>
    <n v="215940"/>
    <n v="190027.2"/>
    <n v="25912.799999999988"/>
    <n v="8.6"/>
  </r>
  <r>
    <x v="59"/>
    <s v="19:49"/>
    <s v="339-96-8318"/>
    <x v="2"/>
    <s v="Mumbai"/>
    <x v="0"/>
    <x v="1"/>
    <x v="5"/>
    <x v="0"/>
    <n v="225000"/>
    <n v="40500"/>
    <n v="1"/>
    <n v="265500"/>
    <n v="233640"/>
    <n v="31860"/>
    <n v="6.3"/>
  </r>
  <r>
    <x v="9"/>
    <s v="18:43"/>
    <s v="458-61-0011"/>
    <x v="2"/>
    <s v="Mumbai"/>
    <x v="1"/>
    <x v="1"/>
    <x v="4"/>
    <x v="1"/>
    <n v="286325"/>
    <n v="51538.5"/>
    <n v="1"/>
    <n v="337863.5"/>
    <n v="297319.88"/>
    <n v="40543.619999999995"/>
    <n v="5.8"/>
  </r>
  <r>
    <x v="78"/>
    <s v="14:43"/>
    <s v="592-34-6155"/>
    <x v="1"/>
    <s v="New Delhi"/>
    <x v="1"/>
    <x v="1"/>
    <x v="4"/>
    <x v="0"/>
    <n v="288500"/>
    <n v="51930"/>
    <n v="1"/>
    <n v="340430"/>
    <n v="299578.40000000002"/>
    <n v="40851.599999999977"/>
    <n v="6.2"/>
  </r>
  <r>
    <x v="58"/>
    <s v="13:54"/>
    <s v="797-88-0493"/>
    <x v="0"/>
    <s v="Bengaluru"/>
    <x v="1"/>
    <x v="0"/>
    <x v="0"/>
    <x v="1"/>
    <n v="288000"/>
    <n v="51840"/>
    <n v="1"/>
    <n v="339840"/>
    <n v="299059.20000000001"/>
    <n v="40780.799999999988"/>
    <n v="7.7"/>
  </r>
  <r>
    <x v="59"/>
    <s v="12:15"/>
    <s v="207-73-1363"/>
    <x v="2"/>
    <s v="Mumbai"/>
    <x v="1"/>
    <x v="1"/>
    <x v="0"/>
    <x v="0"/>
    <n v="295000"/>
    <n v="53100"/>
    <n v="1"/>
    <n v="348100"/>
    <n v="306328"/>
    <n v="41772"/>
    <n v="8.1"/>
  </r>
  <r>
    <x v="27"/>
    <s v="12:37"/>
    <s v="390-31-6381"/>
    <x v="1"/>
    <s v="New Delhi"/>
    <x v="1"/>
    <x v="1"/>
    <x v="4"/>
    <x v="1"/>
    <n v="286700"/>
    <n v="51606"/>
    <n v="1"/>
    <n v="338306"/>
    <n v="297709.28000000003"/>
    <n v="40596.719999999972"/>
    <n v="7.3"/>
  </r>
  <r>
    <x v="60"/>
    <s v="19:54"/>
    <s v="443-82-0585"/>
    <x v="0"/>
    <s v="Bengaluru"/>
    <x v="0"/>
    <x v="0"/>
    <x v="0"/>
    <x v="1"/>
    <n v="288000"/>
    <n v="51840"/>
    <n v="1"/>
    <n v="339840"/>
    <n v="299059.20000000001"/>
    <n v="40780.799999999988"/>
    <n v="8.4"/>
  </r>
  <r>
    <x v="77"/>
    <s v="15:06"/>
    <s v="339-18-7061"/>
    <x v="1"/>
    <s v="New Delhi"/>
    <x v="0"/>
    <x v="0"/>
    <x v="5"/>
    <x v="2"/>
    <n v="221800"/>
    <n v="39924"/>
    <n v="1"/>
    <n v="261724"/>
    <n v="230317.12"/>
    <n v="31406.880000000005"/>
    <n v="8"/>
  </r>
  <r>
    <x v="78"/>
    <s v="18:03"/>
    <s v="359-90-3665"/>
    <x v="2"/>
    <s v="Mumbai"/>
    <x v="0"/>
    <x v="0"/>
    <x v="5"/>
    <x v="2"/>
    <n v="221500"/>
    <n v="39870"/>
    <n v="1"/>
    <n v="261370"/>
    <n v="230005.6"/>
    <n v="31364.399999999994"/>
    <n v="9.5"/>
  </r>
  <r>
    <x v="64"/>
    <s v="15:58"/>
    <s v="375-72-3056"/>
    <x v="2"/>
    <s v="Mumbai"/>
    <x v="1"/>
    <x v="1"/>
    <x v="3"/>
    <x v="0"/>
    <n v="194500"/>
    <n v="35010"/>
    <n v="1"/>
    <n v="229510"/>
    <n v="201968.8"/>
    <n v="27541.200000000012"/>
    <n v="7"/>
  </r>
  <r>
    <x v="11"/>
    <s v="13:53"/>
    <s v="127-47-6963"/>
    <x v="0"/>
    <s v="Bengaluru"/>
    <x v="1"/>
    <x v="1"/>
    <x v="0"/>
    <x v="2"/>
    <n v="286000"/>
    <n v="51480"/>
    <n v="1"/>
    <n v="337480"/>
    <n v="296982.40000000002"/>
    <n v="40497.599999999977"/>
    <n v="9.8000000000000007"/>
  </r>
  <r>
    <x v="39"/>
    <s v="14:03"/>
    <s v="278-86-2735"/>
    <x v="0"/>
    <s v="Bengaluru"/>
    <x v="1"/>
    <x v="0"/>
    <x v="4"/>
    <x v="1"/>
    <n v="280000"/>
    <n v="50400"/>
    <n v="1"/>
    <n v="330400"/>
    <n v="290752"/>
    <n v="39648"/>
    <n v="9.1999999999999993"/>
  </r>
  <r>
    <x v="87"/>
    <s v="16:38"/>
    <s v="695-28-6250"/>
    <x v="0"/>
    <s v="Bengaluru"/>
    <x v="1"/>
    <x v="0"/>
    <x v="3"/>
    <x v="0"/>
    <n v="186000"/>
    <n v="33480"/>
    <n v="1"/>
    <n v="219480"/>
    <n v="193142.39999999999"/>
    <n v="26337.600000000006"/>
    <n v="7.7"/>
  </r>
  <r>
    <x v="86"/>
    <s v="11:07"/>
    <s v="379-17-6588"/>
    <x v="1"/>
    <s v="New Delhi"/>
    <x v="1"/>
    <x v="1"/>
    <x v="5"/>
    <x v="1"/>
    <n v="223200"/>
    <n v="40176"/>
    <n v="1"/>
    <n v="263376"/>
    <n v="231770.88"/>
    <n v="31605.119999999995"/>
    <n v="5.3"/>
  </r>
  <r>
    <x v="31"/>
    <s v="12:23"/>
    <s v="227-50-3718"/>
    <x v="0"/>
    <s v="Bengaluru"/>
    <x v="1"/>
    <x v="1"/>
    <x v="0"/>
    <x v="1"/>
    <n v="288000"/>
    <n v="51840"/>
    <n v="1"/>
    <n v="339840"/>
    <n v="299059.20000000001"/>
    <n v="40780.799999999988"/>
    <n v="4.4000000000000004"/>
  </r>
  <r>
    <x v="2"/>
    <s v="10:54"/>
    <s v="302-15-2162"/>
    <x v="1"/>
    <s v="New Delhi"/>
    <x v="0"/>
    <x v="1"/>
    <x v="0"/>
    <x v="2"/>
    <n v="292500"/>
    <n v="52650"/>
    <n v="1"/>
    <n v="345150"/>
    <n v="303732"/>
    <n v="41418"/>
    <n v="4.3"/>
  </r>
  <r>
    <x v="3"/>
    <s v="17:38"/>
    <s v="788-07-8452"/>
    <x v="1"/>
    <s v="New Delhi"/>
    <x v="0"/>
    <x v="0"/>
    <x v="2"/>
    <x v="3"/>
    <n v="244.24"/>
    <n v="43.963200000000001"/>
    <n v="7"/>
    <n v="2017.4224000000004"/>
    <n v="1775.3317120000004"/>
    <n v="242.090688"/>
    <n v="9.4"/>
  </r>
  <r>
    <x v="13"/>
    <s v="14:13"/>
    <s v="560-49-6611"/>
    <x v="0"/>
    <s v="Bengaluru"/>
    <x v="0"/>
    <x v="0"/>
    <x v="3"/>
    <x v="1"/>
    <n v="185000"/>
    <n v="33300"/>
    <n v="1"/>
    <n v="218300"/>
    <n v="192104"/>
    <n v="26196"/>
    <n v="9.8000000000000007"/>
  </r>
  <r>
    <x v="63"/>
    <s v="11:51"/>
    <s v="880-35-0356"/>
    <x v="0"/>
    <s v="Bengaluru"/>
    <x v="0"/>
    <x v="0"/>
    <x v="3"/>
    <x v="0"/>
    <n v="186000"/>
    <n v="33480"/>
    <n v="1"/>
    <n v="219480"/>
    <n v="193142.39999999999"/>
    <n v="26337.600000000006"/>
    <n v="4.8"/>
  </r>
  <r>
    <x v="20"/>
    <s v="13:05"/>
    <s v="585-11-6748"/>
    <x v="2"/>
    <s v="Mumbai"/>
    <x v="0"/>
    <x v="1"/>
    <x v="3"/>
    <x v="1"/>
    <n v="192000"/>
    <n v="34560"/>
    <n v="1"/>
    <n v="226560"/>
    <n v="199372.79999999999"/>
    <n v="27187.200000000012"/>
    <n v="5.3"/>
  </r>
  <r>
    <x v="59"/>
    <s v="11:30"/>
    <s v="470-31-3286"/>
    <x v="2"/>
    <s v="Mumbai"/>
    <x v="1"/>
    <x v="1"/>
    <x v="0"/>
    <x v="2"/>
    <n v="292200"/>
    <n v="52596"/>
    <n v="1"/>
    <n v="344796"/>
    <n v="303420.48"/>
    <n v="41375.520000000019"/>
    <n v="8.6999999999999993"/>
  </r>
  <r>
    <x v="42"/>
    <s v="13:30"/>
    <s v="152-68-2907"/>
    <x v="0"/>
    <s v="Bengaluru"/>
    <x v="1"/>
    <x v="1"/>
    <x v="4"/>
    <x v="2"/>
    <n v="278000"/>
    <n v="50040"/>
    <n v="1"/>
    <n v="328040"/>
    <n v="288675.20000000001"/>
    <n v="39364.799999999988"/>
    <n v="9.5"/>
  </r>
  <r>
    <x v="21"/>
    <s v="19:11"/>
    <s v="123-35-4896"/>
    <x v="1"/>
    <s v="New Delhi"/>
    <x v="1"/>
    <x v="0"/>
    <x v="3"/>
    <x v="0"/>
    <n v="193100"/>
    <n v="34758"/>
    <n v="1"/>
    <n v="227858"/>
    <n v="200515.04"/>
    <n v="27342.959999999992"/>
    <n v="5.3"/>
  </r>
  <r>
    <x v="53"/>
    <s v="18:53"/>
    <s v="258-69-7810"/>
    <x v="1"/>
    <s v="New Delhi"/>
    <x v="1"/>
    <x v="0"/>
    <x v="5"/>
    <x v="1"/>
    <n v="223200"/>
    <n v="40176"/>
    <n v="1"/>
    <n v="263376"/>
    <n v="231770.88"/>
    <n v="31605.119999999995"/>
    <n v="9.1999999999999993"/>
  </r>
  <r>
    <x v="62"/>
    <s v="14:22"/>
    <s v="334-64-2006"/>
    <x v="0"/>
    <s v="Bengaluru"/>
    <x v="0"/>
    <x v="0"/>
    <x v="2"/>
    <x v="3"/>
    <n v="750.32"/>
    <n v="135.05760000000001"/>
    <n v="2"/>
    <n v="1770.7552000000001"/>
    <n v="1558.264576"/>
    <n v="212.49062400000003"/>
    <n v="9.6"/>
  </r>
  <r>
    <x v="54"/>
    <s v="17:16"/>
    <s v="219-61-4139"/>
    <x v="1"/>
    <s v="New Delhi"/>
    <x v="1"/>
    <x v="1"/>
    <x v="1"/>
    <x v="3"/>
    <n v="813.08"/>
    <n v="146.3544"/>
    <n v="1"/>
    <n v="959.4344000000001"/>
    <n v="844.30227200000013"/>
    <n v="115.13212799999997"/>
    <n v="6.4"/>
  </r>
  <r>
    <x v="53"/>
    <s v="10:06"/>
    <s v="881-41-7302"/>
    <x v="1"/>
    <s v="New Delhi"/>
    <x v="1"/>
    <x v="0"/>
    <x v="5"/>
    <x v="2"/>
    <n v="221800"/>
    <n v="39924"/>
    <n v="1"/>
    <n v="261724"/>
    <n v="230317.12"/>
    <n v="31406.880000000005"/>
    <n v="4.5"/>
  </r>
  <r>
    <x v="86"/>
    <s v="20:35"/>
    <s v="373-09-4567"/>
    <x v="1"/>
    <s v="New Delhi"/>
    <x v="1"/>
    <x v="1"/>
    <x v="4"/>
    <x v="0"/>
    <n v="288500"/>
    <n v="51930"/>
    <n v="1"/>
    <n v="340430"/>
    <n v="299578.40000000002"/>
    <n v="40851.599999999977"/>
    <n v="6.9"/>
  </r>
  <r>
    <x v="85"/>
    <s v="13:54"/>
    <s v="642-30-6693"/>
    <x v="2"/>
    <s v="Mumbai"/>
    <x v="1"/>
    <x v="0"/>
    <x v="3"/>
    <x v="0"/>
    <n v="194500"/>
    <n v="35010"/>
    <n v="1"/>
    <n v="229510"/>
    <n v="201968.8"/>
    <n v="27541.200000000012"/>
    <n v="7.8"/>
  </r>
  <r>
    <x v="66"/>
    <s v="20:08"/>
    <s v="484-22-8230"/>
    <x v="1"/>
    <s v="New Delhi"/>
    <x v="0"/>
    <x v="0"/>
    <x v="5"/>
    <x v="1"/>
    <n v="223200"/>
    <n v="40176"/>
    <n v="1"/>
    <n v="263376"/>
    <n v="231770.88"/>
    <n v="31605.119999999995"/>
    <n v="4.5"/>
  </r>
  <r>
    <x v="4"/>
    <s v="15:26"/>
    <s v="830-58-2383"/>
    <x v="2"/>
    <s v="Mumbai"/>
    <x v="1"/>
    <x v="1"/>
    <x v="2"/>
    <x v="1"/>
    <n v="931.75"/>
    <n v="167.715"/>
    <n v="4"/>
    <n v="4397.8599999999997"/>
    <n v="3870.1167999999998"/>
    <n v="527.74319999999989"/>
    <n v="8.6"/>
  </r>
  <r>
    <x v="34"/>
    <s v="12:56"/>
    <s v="559-98-9873"/>
    <x v="0"/>
    <s v="Bengaluru"/>
    <x v="0"/>
    <x v="0"/>
    <x v="5"/>
    <x v="0"/>
    <n v="223000"/>
    <n v="40140"/>
    <n v="1"/>
    <n v="263140"/>
    <n v="231563.2"/>
    <n v="31576.799999999988"/>
    <n v="5.2"/>
  </r>
  <r>
    <x v="61"/>
    <s v="19:16"/>
    <s v="544-32-5024"/>
    <x v="1"/>
    <s v="New Delhi"/>
    <x v="0"/>
    <x v="0"/>
    <x v="4"/>
    <x v="2"/>
    <n v="285400"/>
    <n v="51372"/>
    <n v="1"/>
    <n v="336772"/>
    <n v="296359.36"/>
    <n v="40412.640000000014"/>
    <n v="6.4"/>
  </r>
  <r>
    <x v="54"/>
    <s v="12:20"/>
    <s v="318-12-0304"/>
    <x v="0"/>
    <s v="Bengaluru"/>
    <x v="1"/>
    <x v="1"/>
    <x v="5"/>
    <x v="0"/>
    <n v="223000"/>
    <n v="40140"/>
    <n v="1"/>
    <n v="263140"/>
    <n v="231563.2"/>
    <n v="31576.799999999988"/>
    <n v="5.2"/>
  </r>
  <r>
    <x v="29"/>
    <s v="10:37"/>
    <s v="349-97-8902"/>
    <x v="2"/>
    <s v="Mumbai"/>
    <x v="0"/>
    <x v="1"/>
    <x v="4"/>
    <x v="0"/>
    <n v="287800"/>
    <n v="51804"/>
    <n v="1"/>
    <n v="339604"/>
    <n v="298851.52"/>
    <n v="40752.479999999981"/>
    <n v="8.9"/>
  </r>
  <r>
    <x v="13"/>
    <s v="10:18"/>
    <s v="421-95-9805"/>
    <x v="0"/>
    <s v="Bengaluru"/>
    <x v="1"/>
    <x v="0"/>
    <x v="1"/>
    <x v="2"/>
    <n v="3128.96"/>
    <n v="563.21280000000002"/>
    <n v="1"/>
    <n v="3692.1728000000003"/>
    <n v="3249.1120640000004"/>
    <n v="443.06073599999991"/>
    <n v="6.2"/>
  </r>
  <r>
    <x v="11"/>
    <s v="11:23"/>
    <s v="277-35-5865"/>
    <x v="1"/>
    <s v="New Delhi"/>
    <x v="0"/>
    <x v="0"/>
    <x v="4"/>
    <x v="1"/>
    <n v="286700"/>
    <n v="51606"/>
    <n v="1"/>
    <n v="338306"/>
    <n v="297709.28000000003"/>
    <n v="40596.719999999972"/>
    <n v="6.7"/>
  </r>
  <r>
    <x v="46"/>
    <s v="11:45"/>
    <s v="789-23-8625"/>
    <x v="2"/>
    <s v="Mumbai"/>
    <x v="0"/>
    <x v="1"/>
    <x v="5"/>
    <x v="1"/>
    <n v="223100"/>
    <n v="40158"/>
    <n v="1"/>
    <n v="263258"/>
    <n v="231667.04"/>
    <n v="31590.959999999992"/>
    <n v="7.2"/>
  </r>
  <r>
    <x v="64"/>
    <s v="16:08"/>
    <s v="284-54-4231"/>
    <x v="1"/>
    <s v="New Delhi"/>
    <x v="0"/>
    <x v="1"/>
    <x v="3"/>
    <x v="2"/>
    <n v="190500"/>
    <n v="34290"/>
    <n v="1"/>
    <n v="224790"/>
    <n v="197815.2"/>
    <n v="26974.799999999988"/>
    <n v="9"/>
  </r>
  <r>
    <x v="36"/>
    <s v="11:25"/>
    <s v="443-59-0061"/>
    <x v="0"/>
    <s v="Bengaluru"/>
    <x v="0"/>
    <x v="1"/>
    <x v="4"/>
    <x v="0"/>
    <n v="281500"/>
    <n v="50670"/>
    <n v="1"/>
    <n v="332170"/>
    <n v="292309.59999999998"/>
    <n v="39860.400000000023"/>
    <n v="4.2"/>
  </r>
  <r>
    <x v="80"/>
    <s v="12:24"/>
    <s v="509-29-3912"/>
    <x v="0"/>
    <s v="Bengaluru"/>
    <x v="0"/>
    <x v="0"/>
    <x v="3"/>
    <x v="0"/>
    <n v="186000"/>
    <n v="33480"/>
    <n v="1"/>
    <n v="219480"/>
    <n v="193142.39999999999"/>
    <n v="26337.600000000006"/>
    <n v="4.2"/>
  </r>
  <r>
    <x v="50"/>
    <s v="19:51"/>
    <s v="327-40-9673"/>
    <x v="2"/>
    <s v="Mumbai"/>
    <x v="0"/>
    <x v="1"/>
    <x v="3"/>
    <x v="1"/>
    <n v="192000"/>
    <n v="34560"/>
    <n v="1"/>
    <n v="226560"/>
    <n v="199372.79999999999"/>
    <n v="27187.200000000012"/>
    <n v="6.9"/>
  </r>
  <r>
    <x v="86"/>
    <s v="18:10"/>
    <s v="840-19-2096"/>
    <x v="1"/>
    <s v="New Delhi"/>
    <x v="0"/>
    <x v="1"/>
    <x v="1"/>
    <x v="3"/>
    <n v="287.91000000000003"/>
    <n v="51.823800000000006"/>
    <n v="5"/>
    <n v="1698.6690000000001"/>
    <n v="1494.8287200000002"/>
    <n v="203.84027999999989"/>
    <n v="4.4000000000000004"/>
  </r>
  <r>
    <x v="54"/>
    <s v="11:22"/>
    <s v="828-46-6863"/>
    <x v="0"/>
    <s v="Bengaluru"/>
    <x v="0"/>
    <x v="1"/>
    <x v="4"/>
    <x v="2"/>
    <n v="278000"/>
    <n v="50040"/>
    <n v="1"/>
    <n v="328040"/>
    <n v="288675.20000000001"/>
    <n v="39364.799999999988"/>
    <n v="4"/>
  </r>
  <r>
    <x v="13"/>
    <s v="17:55"/>
    <s v="641-96-3695"/>
    <x v="1"/>
    <s v="New Delhi"/>
    <x v="0"/>
    <x v="0"/>
    <x v="5"/>
    <x v="0"/>
    <n v="224200"/>
    <n v="40356"/>
    <n v="1"/>
    <n v="264556"/>
    <n v="232809.28"/>
    <n v="31746.720000000001"/>
    <n v="8.5"/>
  </r>
  <r>
    <x v="61"/>
    <s v="15:30"/>
    <s v="420-97-3340"/>
    <x v="0"/>
    <s v="Bengaluru"/>
    <x v="1"/>
    <x v="0"/>
    <x v="4"/>
    <x v="2"/>
    <n v="278000"/>
    <n v="50040"/>
    <n v="1"/>
    <n v="328040"/>
    <n v="288675.20000000001"/>
    <n v="39364.799999999988"/>
    <n v="9.1999999999999993"/>
  </r>
  <r>
    <x v="80"/>
    <s v="19:44"/>
    <s v="436-54-4512"/>
    <x v="0"/>
    <s v="Bengaluru"/>
    <x v="0"/>
    <x v="0"/>
    <x v="4"/>
    <x v="1"/>
    <n v="280000"/>
    <n v="50400"/>
    <n v="1"/>
    <n v="330400"/>
    <n v="290752"/>
    <n v="39648"/>
    <n v="9.8000000000000007"/>
  </r>
  <r>
    <x v="29"/>
    <s v="15:27"/>
    <s v="670-79-6321"/>
    <x v="2"/>
    <s v="Mumbai"/>
    <x v="0"/>
    <x v="0"/>
    <x v="2"/>
    <x v="2"/>
    <n v="894.59"/>
    <n v="161.02619999999999"/>
    <n v="7"/>
    <n v="7389.3133999999991"/>
    <n v="6502.5957919999992"/>
    <n v="886.71760799999993"/>
    <n v="4.9000000000000004"/>
  </r>
  <r>
    <x v="52"/>
    <s v="11:25"/>
    <s v="852-62-7105"/>
    <x v="2"/>
    <s v="Mumbai"/>
    <x v="1"/>
    <x v="0"/>
    <x v="5"/>
    <x v="2"/>
    <n v="221500"/>
    <n v="39870"/>
    <n v="1"/>
    <n v="261370"/>
    <n v="230005.6"/>
    <n v="31364.399999999994"/>
    <n v="4.4000000000000004"/>
  </r>
  <r>
    <x v="69"/>
    <s v="15:42"/>
    <s v="598-06-7312"/>
    <x v="2"/>
    <s v="Mumbai"/>
    <x v="0"/>
    <x v="1"/>
    <x v="5"/>
    <x v="1"/>
    <n v="223100"/>
    <n v="40158"/>
    <n v="1"/>
    <n v="263258"/>
    <n v="231667.04"/>
    <n v="31590.959999999992"/>
    <n v="6.8"/>
  </r>
  <r>
    <x v="53"/>
    <s v="16:04"/>
    <s v="135-13-8269"/>
    <x v="2"/>
    <s v="Mumbai"/>
    <x v="0"/>
    <x v="0"/>
    <x v="4"/>
    <x v="1"/>
    <n v="286325"/>
    <n v="51538.5"/>
    <n v="1"/>
    <n v="337863.5"/>
    <n v="297319.88"/>
    <n v="40543.619999999995"/>
    <n v="9.1"/>
  </r>
  <r>
    <x v="11"/>
    <s v="12:37"/>
    <s v="816-57-2053"/>
    <x v="0"/>
    <s v="Bengaluru"/>
    <x v="1"/>
    <x v="1"/>
    <x v="3"/>
    <x v="0"/>
    <n v="186000"/>
    <n v="33480"/>
    <n v="1"/>
    <n v="219480"/>
    <n v="193142.39999999999"/>
    <n v="26337.600000000006"/>
    <n v="8.6999999999999993"/>
  </r>
  <r>
    <x v="86"/>
    <s v="14:41"/>
    <s v="628-90-8624"/>
    <x v="2"/>
    <s v="Mumbai"/>
    <x v="0"/>
    <x v="1"/>
    <x v="0"/>
    <x v="1"/>
    <n v="292400"/>
    <n v="52632"/>
    <n v="1"/>
    <n v="345032"/>
    <n v="303628.15999999997"/>
    <n v="41403.840000000026"/>
    <n v="5"/>
  </r>
  <r>
    <x v="25"/>
    <s v="14:19"/>
    <s v="856-66-2701"/>
    <x v="0"/>
    <s v="Bengaluru"/>
    <x v="0"/>
    <x v="1"/>
    <x v="2"/>
    <x v="3"/>
    <n v="653.29999999999995"/>
    <n v="117.59399999999999"/>
    <n v="3"/>
    <n v="2312.6819999999998"/>
    <n v="2035.1601599999999"/>
    <n v="277.52183999999988"/>
    <n v="7.5"/>
  </r>
  <r>
    <x v="53"/>
    <s v="18:19"/>
    <s v="308-39-1707"/>
    <x v="0"/>
    <s v="Bengaluru"/>
    <x v="1"/>
    <x v="0"/>
    <x v="5"/>
    <x v="2"/>
    <n v="218000"/>
    <n v="39240"/>
    <n v="1"/>
    <n v="257240"/>
    <n v="226371.20000000001"/>
    <n v="30868.799999999988"/>
    <n v="8.1999999999999993"/>
  </r>
  <r>
    <x v="64"/>
    <s v="14:08"/>
    <s v="149-61-1929"/>
    <x v="0"/>
    <s v="Bengaluru"/>
    <x v="1"/>
    <x v="1"/>
    <x v="3"/>
    <x v="2"/>
    <n v="183000"/>
    <n v="32940"/>
    <n v="1"/>
    <n v="215940"/>
    <n v="190027.2"/>
    <n v="25912.799999999988"/>
    <n v="6.7"/>
  </r>
  <r>
    <x v="19"/>
    <s v="16:38"/>
    <s v="655-07-2265"/>
    <x v="0"/>
    <s v="Bengaluru"/>
    <x v="1"/>
    <x v="1"/>
    <x v="1"/>
    <x v="3"/>
    <n v="778.31"/>
    <n v="140.0958"/>
    <n v="3"/>
    <n v="2755.2174"/>
    <n v="2424.591312"/>
    <n v="330.62608799999998"/>
    <n v="5.4"/>
  </r>
  <r>
    <x v="15"/>
    <s v="10:54"/>
    <s v="589-02-8023"/>
    <x v="0"/>
    <s v="Bengaluru"/>
    <x v="0"/>
    <x v="1"/>
    <x v="4"/>
    <x v="2"/>
    <n v="278000"/>
    <n v="50040"/>
    <n v="1"/>
    <n v="328040"/>
    <n v="288675.20000000001"/>
    <n v="39364.799999999988"/>
    <n v="7"/>
  </r>
  <r>
    <x v="79"/>
    <s v="11:29"/>
    <s v="420-04-7590"/>
    <x v="2"/>
    <s v="Mumbai"/>
    <x v="1"/>
    <x v="1"/>
    <x v="2"/>
    <x v="3"/>
    <n v="999.7"/>
    <n v="179.946"/>
    <n v="3"/>
    <n v="3538.9380000000001"/>
    <n v="3114.2654400000001"/>
    <n v="424.67255999999998"/>
    <n v="4.7"/>
  </r>
  <r>
    <x v="80"/>
    <s v="19:28"/>
    <s v="182-88-2763"/>
    <x v="2"/>
    <s v="Mumbai"/>
    <x v="0"/>
    <x v="1"/>
    <x v="4"/>
    <x v="2"/>
    <n v="283100"/>
    <n v="50958"/>
    <n v="1"/>
    <n v="334058"/>
    <n v="293971.03999999998"/>
    <n v="40086.960000000021"/>
    <n v="5"/>
  </r>
  <r>
    <x v="15"/>
    <s v="15:01"/>
    <s v="188-55-0967"/>
    <x v="2"/>
    <s v="Mumbai"/>
    <x v="0"/>
    <x v="1"/>
    <x v="0"/>
    <x v="2"/>
    <n v="292200"/>
    <n v="52596"/>
    <n v="1"/>
    <n v="344796"/>
    <n v="303420.48"/>
    <n v="41375.520000000019"/>
    <n v="5"/>
  </r>
  <r>
    <x v="2"/>
    <s v="20:31"/>
    <s v="610-46-4100"/>
    <x v="0"/>
    <s v="Bengaluru"/>
    <x v="1"/>
    <x v="1"/>
    <x v="0"/>
    <x v="2"/>
    <n v="286000"/>
    <n v="51480"/>
    <n v="1"/>
    <n v="337480"/>
    <n v="296982.40000000002"/>
    <n v="40497.599999999977"/>
    <n v="6"/>
  </r>
  <r>
    <x v="35"/>
    <s v="12:16"/>
    <s v="318-81-2368"/>
    <x v="1"/>
    <s v="New Delhi"/>
    <x v="1"/>
    <x v="0"/>
    <x v="1"/>
    <x v="1"/>
    <n v="436.2"/>
    <n v="78.515999999999991"/>
    <n v="1"/>
    <n v="514.71600000000001"/>
    <n v="452.95008000000001"/>
    <n v="61.765919999999994"/>
    <n v="6.3"/>
  </r>
  <r>
    <x v="1"/>
    <s v="15:27"/>
    <s v="364-33-8584"/>
    <x v="2"/>
    <s v="Mumbai"/>
    <x v="0"/>
    <x v="0"/>
    <x v="4"/>
    <x v="1"/>
    <n v="286325"/>
    <n v="51538.5"/>
    <n v="1"/>
    <n v="337863.5"/>
    <n v="297319.88"/>
    <n v="40543.619999999995"/>
    <n v="8.5"/>
  </r>
  <r>
    <x v="33"/>
    <s v="17:36"/>
    <s v="665-63-9737"/>
    <x v="2"/>
    <s v="Mumbai"/>
    <x v="1"/>
    <x v="1"/>
    <x v="5"/>
    <x v="0"/>
    <n v="225000"/>
    <n v="40500"/>
    <n v="1"/>
    <n v="265500"/>
    <n v="233640"/>
    <n v="31860"/>
    <n v="7.5"/>
  </r>
  <r>
    <x v="55"/>
    <s v="20:00"/>
    <s v="695-09-5146"/>
    <x v="2"/>
    <s v="Mumbai"/>
    <x v="0"/>
    <x v="0"/>
    <x v="4"/>
    <x v="0"/>
    <n v="287800"/>
    <n v="51804"/>
    <n v="1"/>
    <n v="339604"/>
    <n v="298851.52"/>
    <n v="40752.479999999981"/>
    <n v="6.4"/>
  </r>
  <r>
    <x v="35"/>
    <s v="15:29"/>
    <s v="155-45-3814"/>
    <x v="1"/>
    <s v="New Delhi"/>
    <x v="0"/>
    <x v="0"/>
    <x v="1"/>
    <x v="3"/>
    <n v="884.55"/>
    <n v="159.21899999999999"/>
    <n v="8"/>
    <n v="8350.152"/>
    <n v="7348.1337599999997"/>
    <n v="1002.0182400000003"/>
    <n v="4.7"/>
  </r>
  <r>
    <x v="39"/>
    <s v="15:08"/>
    <s v="794-32-2436"/>
    <x v="2"/>
    <s v="Mumbai"/>
    <x v="0"/>
    <x v="1"/>
    <x v="1"/>
    <x v="3"/>
    <n v="555.66999999999996"/>
    <n v="100.02059999999999"/>
    <n v="2"/>
    <n v="1311.3811999999998"/>
    <n v="1154.0154559999999"/>
    <n v="157.36574399999995"/>
    <n v="6"/>
  </r>
  <r>
    <x v="73"/>
    <s v="19:26"/>
    <s v="131-15-8856"/>
    <x v="1"/>
    <s v="New Delhi"/>
    <x v="0"/>
    <x v="0"/>
    <x v="4"/>
    <x v="2"/>
    <n v="285400"/>
    <n v="51372"/>
    <n v="1"/>
    <n v="336772"/>
    <n v="296359.36"/>
    <n v="40412.640000000014"/>
    <n v="4"/>
  </r>
  <r>
    <x v="69"/>
    <s v="15:53"/>
    <s v="273-84-2164"/>
    <x v="1"/>
    <s v="New Delhi"/>
    <x v="0"/>
    <x v="1"/>
    <x v="1"/>
    <x v="3"/>
    <n v="152.05000000000001"/>
    <n v="27.369"/>
    <n v="5"/>
    <n v="897.09500000000003"/>
    <n v="789.44360000000006"/>
    <n v="107.65139999999997"/>
    <n v="5.5"/>
  </r>
  <r>
    <x v="68"/>
    <s v="18:43"/>
    <s v="706-36-6154"/>
    <x v="0"/>
    <s v="Bengaluru"/>
    <x v="0"/>
    <x v="1"/>
    <x v="2"/>
    <x v="3"/>
    <n v="1319.36"/>
    <n v="237.48479999999998"/>
    <n v="9"/>
    <n v="14011.603199999998"/>
    <n v="12330.210815999999"/>
    <n v="1681.3923839999989"/>
    <n v="8.6999999999999993"/>
  </r>
  <r>
    <x v="73"/>
    <s v="14:58"/>
    <s v="778-89-7974"/>
    <x v="1"/>
    <s v="New Delhi"/>
    <x v="1"/>
    <x v="1"/>
    <x v="0"/>
    <x v="1"/>
    <n v="294000"/>
    <n v="52920"/>
    <n v="1"/>
    <n v="346920"/>
    <n v="305289.59999999998"/>
    <n v="41630.400000000023"/>
    <n v="7.4"/>
  </r>
  <r>
    <x v="80"/>
    <s v="19:55"/>
    <s v="574-31-8277"/>
    <x v="2"/>
    <s v="Mumbai"/>
    <x v="0"/>
    <x v="1"/>
    <x v="5"/>
    <x v="1"/>
    <n v="223100"/>
    <n v="40158"/>
    <n v="1"/>
    <n v="263258"/>
    <n v="231667.04"/>
    <n v="31590.959999999992"/>
    <n v="5.6"/>
  </r>
  <r>
    <x v="65"/>
    <s v="15:10"/>
    <s v="859-71-0933"/>
    <x v="1"/>
    <s v="New Delhi"/>
    <x v="0"/>
    <x v="0"/>
    <x v="3"/>
    <x v="1"/>
    <n v="191500"/>
    <n v="34470"/>
    <n v="1"/>
    <n v="225970"/>
    <n v="198853.6"/>
    <n v="27116.399999999994"/>
    <n v="6.3"/>
  </r>
  <r>
    <x v="7"/>
    <s v="16:44"/>
    <s v="740-11-5257"/>
    <x v="1"/>
    <s v="New Delhi"/>
    <x v="1"/>
    <x v="1"/>
    <x v="1"/>
    <x v="1"/>
    <n v="624.74"/>
    <n v="112.4532"/>
    <n v="10"/>
    <n v="7371.9320000000007"/>
    <n v="6487.3001600000007"/>
    <n v="884.63184000000001"/>
    <n v="7.1"/>
  </r>
  <r>
    <x v="15"/>
    <s v="18:22"/>
    <s v="369-82-2676"/>
    <x v="2"/>
    <s v="Mumbai"/>
    <x v="1"/>
    <x v="1"/>
    <x v="1"/>
    <x v="3"/>
    <n v="775.66"/>
    <n v="139.61879999999999"/>
    <n v="5"/>
    <n v="4576.3939999999993"/>
    <n v="4027.2267199999992"/>
    <n v="549.16728000000012"/>
    <n v="7.8"/>
  </r>
  <r>
    <x v="49"/>
    <s v="11:52"/>
    <s v="563-47-4072"/>
    <x v="2"/>
    <s v="Mumbai"/>
    <x v="1"/>
    <x v="0"/>
    <x v="0"/>
    <x v="1"/>
    <n v="292400"/>
    <n v="52632"/>
    <n v="1"/>
    <n v="345032"/>
    <n v="303628.15999999997"/>
    <n v="41403.840000000026"/>
    <n v="9.9"/>
  </r>
  <r>
    <x v="36"/>
    <s v="17:24"/>
    <s v="742-04-5161"/>
    <x v="0"/>
    <s v="Bengaluru"/>
    <x v="0"/>
    <x v="1"/>
    <x v="2"/>
    <x v="1"/>
    <n v="2272.7800000000002"/>
    <n v="409.10040000000004"/>
    <n v="10"/>
    <n v="26818.804"/>
    <n v="23600.54752"/>
    <n v="3218.25648"/>
    <n v="7.3"/>
  </r>
  <r>
    <x v="43"/>
    <s v="15:31"/>
    <s v="149-15-7606"/>
    <x v="2"/>
    <s v="Mumbai"/>
    <x v="0"/>
    <x v="1"/>
    <x v="3"/>
    <x v="0"/>
    <n v="194500"/>
    <n v="35010"/>
    <n v="1"/>
    <n v="229510"/>
    <n v="201968.8"/>
    <n v="27541.200000000012"/>
    <n v="5.0999999999999996"/>
  </r>
  <r>
    <x v="69"/>
    <s v="18:04"/>
    <s v="133-77-3154"/>
    <x v="2"/>
    <s v="Mumbai"/>
    <x v="0"/>
    <x v="1"/>
    <x v="5"/>
    <x v="2"/>
    <n v="221500"/>
    <n v="39870"/>
    <n v="1"/>
    <n v="261370"/>
    <n v="230005.6"/>
    <n v="31364.399999999994"/>
    <n v="9.4"/>
  </r>
  <r>
    <x v="86"/>
    <s v="14:13"/>
    <s v="169-52-4504"/>
    <x v="0"/>
    <s v="Bengaluru"/>
    <x v="1"/>
    <x v="0"/>
    <x v="1"/>
    <x v="2"/>
    <n v="7715.69"/>
    <n v="1388.8241999999998"/>
    <n v="3"/>
    <n v="27313.542600000001"/>
    <n v="24035.917487999999"/>
    <n v="3277.6251120000015"/>
    <n v="5.8"/>
  </r>
  <r>
    <x v="33"/>
    <s v="10:23"/>
    <s v="250-81-7186"/>
    <x v="1"/>
    <s v="New Delhi"/>
    <x v="1"/>
    <x v="0"/>
    <x v="1"/>
    <x v="2"/>
    <n v="979.69"/>
    <n v="176.3442"/>
    <n v="1"/>
    <n v="1156.0342000000001"/>
    <n v="1017.310096"/>
    <n v="138.72410400000001"/>
    <n v="8"/>
  </r>
  <r>
    <x v="68"/>
    <s v="10:11"/>
    <s v="562-12-5430"/>
    <x v="0"/>
    <s v="Bengaluru"/>
    <x v="0"/>
    <x v="0"/>
    <x v="5"/>
    <x v="0"/>
    <n v="223000"/>
    <n v="40140"/>
    <n v="1"/>
    <n v="263140"/>
    <n v="231563.2"/>
    <n v="31576.799999999988"/>
    <n v="7.9"/>
  </r>
  <r>
    <x v="71"/>
    <s v="15:48"/>
    <s v="816-72-8853"/>
    <x v="0"/>
    <s v="Bengaluru"/>
    <x v="0"/>
    <x v="0"/>
    <x v="3"/>
    <x v="1"/>
    <n v="185000"/>
    <n v="33300"/>
    <n v="1"/>
    <n v="218300"/>
    <n v="192104"/>
    <n v="26196"/>
    <n v="5.9"/>
  </r>
  <r>
    <x v="84"/>
    <s v="17:46"/>
    <s v="491-38-3499"/>
    <x v="0"/>
    <s v="Bengaluru"/>
    <x v="0"/>
    <x v="1"/>
    <x v="5"/>
    <x v="2"/>
    <n v="218000"/>
    <n v="39240"/>
    <n v="1"/>
    <n v="257240"/>
    <n v="226371.20000000001"/>
    <n v="30868.799999999988"/>
    <n v="4.9000000000000004"/>
  </r>
  <r>
    <x v="36"/>
    <s v="11:46"/>
    <s v="322-02-2271"/>
    <x v="2"/>
    <s v="Mumbai"/>
    <x v="1"/>
    <x v="0"/>
    <x v="3"/>
    <x v="1"/>
    <n v="192000"/>
    <n v="34560"/>
    <n v="1"/>
    <n v="226560"/>
    <n v="199372.79999999999"/>
    <n v="27187.200000000012"/>
    <n v="9.3000000000000007"/>
  </r>
  <r>
    <x v="65"/>
    <s v="12:07"/>
    <s v="842-29-4695"/>
    <x v="1"/>
    <s v="New Delhi"/>
    <x v="0"/>
    <x v="1"/>
    <x v="3"/>
    <x v="2"/>
    <n v="190500"/>
    <n v="34290"/>
    <n v="1"/>
    <n v="224790"/>
    <n v="197815.2"/>
    <n v="26974.799999999988"/>
    <n v="7.9"/>
  </r>
  <r>
    <x v="62"/>
    <s v="18:14"/>
    <s v="725-67-2480"/>
    <x v="2"/>
    <s v="Mumbai"/>
    <x v="0"/>
    <x v="0"/>
    <x v="5"/>
    <x v="2"/>
    <n v="221500"/>
    <n v="39870"/>
    <n v="1"/>
    <n v="261370"/>
    <n v="230005.6"/>
    <n v="31364.399999999994"/>
    <n v="5.9"/>
  </r>
  <r>
    <x v="12"/>
    <s v="14:45"/>
    <s v="641-51-2661"/>
    <x v="1"/>
    <s v="New Delhi"/>
    <x v="0"/>
    <x v="0"/>
    <x v="4"/>
    <x v="2"/>
    <n v="285400"/>
    <n v="51372"/>
    <n v="1"/>
    <n v="336772"/>
    <n v="296359.36"/>
    <n v="40412.640000000014"/>
    <n v="9.9"/>
  </r>
  <r>
    <x v="81"/>
    <s v="11:39"/>
    <s v="714-02-3114"/>
    <x v="1"/>
    <s v="New Delhi"/>
    <x v="1"/>
    <x v="0"/>
    <x v="3"/>
    <x v="1"/>
    <n v="191500"/>
    <n v="34470"/>
    <n v="1"/>
    <n v="225970"/>
    <n v="198853.6"/>
    <n v="27116.399999999994"/>
    <n v="7.7"/>
  </r>
  <r>
    <x v="87"/>
    <s v="15:44"/>
    <s v="518-17-2983"/>
    <x v="0"/>
    <s v="Bengaluru"/>
    <x v="1"/>
    <x v="0"/>
    <x v="5"/>
    <x v="0"/>
    <n v="223000"/>
    <n v="40140"/>
    <n v="1"/>
    <n v="263140"/>
    <n v="231563.2"/>
    <n v="31576.799999999988"/>
    <n v="7.6"/>
  </r>
  <r>
    <x v="9"/>
    <s v="13:06"/>
    <s v="779-42-2410"/>
    <x v="2"/>
    <s v="Mumbai"/>
    <x v="0"/>
    <x v="1"/>
    <x v="4"/>
    <x v="0"/>
    <n v="287800"/>
    <n v="51804"/>
    <n v="1"/>
    <n v="339604"/>
    <n v="298851.52"/>
    <n v="40752.479999999981"/>
    <n v="7.7"/>
  </r>
  <r>
    <x v="55"/>
    <s v="20:43"/>
    <s v="190-14-3147"/>
    <x v="2"/>
    <s v="Mumbai"/>
    <x v="1"/>
    <x v="0"/>
    <x v="0"/>
    <x v="0"/>
    <n v="295000"/>
    <n v="53100"/>
    <n v="1"/>
    <n v="348100"/>
    <n v="306328"/>
    <n v="41772"/>
    <n v="6.4"/>
  </r>
  <r>
    <x v="69"/>
    <s v="14:19"/>
    <s v="408-66-6712"/>
    <x v="1"/>
    <s v="New Delhi"/>
    <x v="0"/>
    <x v="0"/>
    <x v="0"/>
    <x v="0"/>
    <n v="295200"/>
    <n v="53136"/>
    <n v="1"/>
    <n v="348336"/>
    <n v="306535.67999999999"/>
    <n v="41800.320000000007"/>
    <n v="4.4000000000000004"/>
  </r>
  <r>
    <x v="29"/>
    <s v="10:01"/>
    <s v="679-22-6530"/>
    <x v="2"/>
    <s v="Mumbai"/>
    <x v="1"/>
    <x v="0"/>
    <x v="3"/>
    <x v="2"/>
    <n v="189000"/>
    <n v="34020"/>
    <n v="1"/>
    <n v="223020"/>
    <n v="196257.6"/>
    <n v="26762.399999999994"/>
    <n v="4.0999999999999996"/>
  </r>
  <r>
    <x v="78"/>
    <s v="19:30"/>
    <s v="588-47-8641"/>
    <x v="0"/>
    <s v="Bengaluru"/>
    <x v="0"/>
    <x v="1"/>
    <x v="5"/>
    <x v="0"/>
    <n v="223000"/>
    <n v="40140"/>
    <n v="1"/>
    <n v="263140"/>
    <n v="231563.2"/>
    <n v="31576.799999999988"/>
    <n v="4.4000000000000004"/>
  </r>
  <r>
    <x v="73"/>
    <s v="16:34"/>
    <s v="642-61-4706"/>
    <x v="2"/>
    <s v="Mumbai"/>
    <x v="0"/>
    <x v="1"/>
    <x v="4"/>
    <x v="1"/>
    <n v="286325"/>
    <n v="51538.5"/>
    <n v="1"/>
    <n v="337863.5"/>
    <n v="297319.88"/>
    <n v="40543.619999999995"/>
    <n v="5.5"/>
  </r>
  <r>
    <x v="22"/>
    <s v="13:10"/>
    <s v="576-31-4774"/>
    <x v="2"/>
    <s v="Mumbai"/>
    <x v="1"/>
    <x v="0"/>
    <x v="0"/>
    <x v="0"/>
    <n v="295000"/>
    <n v="53100"/>
    <n v="1"/>
    <n v="348100"/>
    <n v="306328"/>
    <n v="41772"/>
    <n v="4"/>
  </r>
  <r>
    <x v="42"/>
    <s v="17:10"/>
    <s v="556-41-6224"/>
    <x v="1"/>
    <s v="New Delhi"/>
    <x v="1"/>
    <x v="1"/>
    <x v="0"/>
    <x v="2"/>
    <n v="292500"/>
    <n v="52650"/>
    <n v="1"/>
    <n v="345150"/>
    <n v="303732"/>
    <n v="41418"/>
    <n v="9.3000000000000007"/>
  </r>
  <r>
    <x v="59"/>
    <s v="10:22"/>
    <s v="811-03-8790"/>
    <x v="0"/>
    <s v="Bengaluru"/>
    <x v="1"/>
    <x v="0"/>
    <x v="1"/>
    <x v="2"/>
    <n v="1445.48"/>
    <n v="260.18639999999999"/>
    <n v="10"/>
    <n v="17056.664000000001"/>
    <n v="15009.864320000001"/>
    <n v="2046.7996800000001"/>
    <n v="4.8"/>
  </r>
  <r>
    <x v="7"/>
    <s v="19:57"/>
    <s v="242-11-3142"/>
    <x v="2"/>
    <s v="Mumbai"/>
    <x v="0"/>
    <x v="1"/>
    <x v="5"/>
    <x v="1"/>
    <n v="223100"/>
    <n v="40158"/>
    <n v="1"/>
    <n v="263258"/>
    <n v="231667.04"/>
    <n v="31590.959999999992"/>
    <n v="4.5999999999999996"/>
  </r>
  <r>
    <x v="88"/>
    <s v="19:29"/>
    <s v="752-23-3760"/>
    <x v="2"/>
    <s v="Mumbai"/>
    <x v="0"/>
    <x v="0"/>
    <x v="3"/>
    <x v="2"/>
    <n v="189000"/>
    <n v="34020"/>
    <n v="1"/>
    <n v="223020"/>
    <n v="196257.6"/>
    <n v="26762.399999999994"/>
    <n v="7.3"/>
  </r>
  <r>
    <x v="55"/>
    <s v="18:30"/>
    <s v="274-05-5470"/>
    <x v="0"/>
    <s v="Bengaluru"/>
    <x v="0"/>
    <x v="0"/>
    <x v="4"/>
    <x v="1"/>
    <n v="280000"/>
    <n v="50400"/>
    <n v="1"/>
    <n v="330400"/>
    <n v="290752"/>
    <n v="39648"/>
    <n v="6"/>
  </r>
  <r>
    <x v="13"/>
    <s v="14:27"/>
    <s v="648-94-3045"/>
    <x v="1"/>
    <s v="New Delhi"/>
    <x v="1"/>
    <x v="1"/>
    <x v="0"/>
    <x v="0"/>
    <n v="295200"/>
    <n v="53136"/>
    <n v="1"/>
    <n v="348336"/>
    <n v="306535.67999999999"/>
    <n v="41800.320000000007"/>
    <n v="8.1"/>
  </r>
  <r>
    <x v="83"/>
    <s v="13:57"/>
    <s v="130-67-4723"/>
    <x v="0"/>
    <s v="Bengaluru"/>
    <x v="0"/>
    <x v="1"/>
    <x v="4"/>
    <x v="0"/>
    <n v="281500"/>
    <n v="50670"/>
    <n v="1"/>
    <n v="332170"/>
    <n v="292309.59999999998"/>
    <n v="39860.400000000023"/>
    <n v="9.4"/>
  </r>
  <r>
    <x v="12"/>
    <s v="19:43"/>
    <s v="528-87-5606"/>
    <x v="2"/>
    <s v="Mumbai"/>
    <x v="0"/>
    <x v="0"/>
    <x v="1"/>
    <x v="1"/>
    <n v="339.48"/>
    <n v="61.106400000000001"/>
    <n v="1"/>
    <n v="400.58640000000003"/>
    <n v="352.51603200000005"/>
    <n v="48.070367999999974"/>
    <n v="6.5"/>
  </r>
  <r>
    <x v="78"/>
    <s v="10:11"/>
    <s v="320-85-2052"/>
    <x v="2"/>
    <s v="Mumbai"/>
    <x v="1"/>
    <x v="0"/>
    <x v="3"/>
    <x v="2"/>
    <n v="189000"/>
    <n v="34020"/>
    <n v="1"/>
    <n v="223020"/>
    <n v="196257.6"/>
    <n v="26762.399999999994"/>
    <n v="7"/>
  </r>
  <r>
    <x v="51"/>
    <s v="13:46"/>
    <s v="370-96-0655"/>
    <x v="1"/>
    <s v="New Delhi"/>
    <x v="1"/>
    <x v="0"/>
    <x v="5"/>
    <x v="0"/>
    <n v="224200"/>
    <n v="40356"/>
    <n v="1"/>
    <n v="264556"/>
    <n v="232809.28"/>
    <n v="31746.720000000001"/>
    <n v="7.1"/>
  </r>
  <r>
    <x v="33"/>
    <s v="12:22"/>
    <s v="105-10-6182"/>
    <x v="0"/>
    <s v="Bengaluru"/>
    <x v="0"/>
    <x v="1"/>
    <x v="5"/>
    <x v="0"/>
    <n v="223000"/>
    <n v="40140"/>
    <n v="1"/>
    <n v="263140"/>
    <n v="231563.2"/>
    <n v="31576.799999999988"/>
    <n v="6.6"/>
  </r>
  <r>
    <x v="46"/>
    <s v="19:20"/>
    <s v="510-79-0415"/>
    <x v="2"/>
    <s v="Mumbai"/>
    <x v="0"/>
    <x v="0"/>
    <x v="3"/>
    <x v="0"/>
    <n v="194500"/>
    <n v="35010"/>
    <n v="1"/>
    <n v="229510"/>
    <n v="201968.8"/>
    <n v="27541.200000000012"/>
    <n v="4.9000000000000004"/>
  </r>
  <r>
    <x v="66"/>
    <s v="12:58"/>
    <s v="241-96-5076"/>
    <x v="2"/>
    <s v="Mumbai"/>
    <x v="0"/>
    <x v="0"/>
    <x v="2"/>
    <x v="2"/>
    <n v="449.1"/>
    <n v="80.838000000000008"/>
    <n v="2"/>
    <n v="1059.876"/>
    <n v="932.69087999999999"/>
    <n v="127.18511999999998"/>
    <n v="6.4"/>
  </r>
  <r>
    <x v="66"/>
    <s v="11:59"/>
    <s v="767-97-4650"/>
    <x v="2"/>
    <s v="Mumbai"/>
    <x v="0"/>
    <x v="0"/>
    <x v="3"/>
    <x v="2"/>
    <n v="189000"/>
    <n v="34020"/>
    <n v="1"/>
    <n v="223020"/>
    <n v="196257.6"/>
    <n v="26762.399999999994"/>
    <n v="8"/>
  </r>
  <r>
    <x v="65"/>
    <s v="17:59"/>
    <s v="648-83-1321"/>
    <x v="0"/>
    <s v="Bengaluru"/>
    <x v="0"/>
    <x v="1"/>
    <x v="2"/>
    <x v="1"/>
    <n v="613.55999999999995"/>
    <n v="110.44079999999998"/>
    <n v="10"/>
    <n v="7240.0079999999989"/>
    <n v="6371.2070399999993"/>
    <n v="868.80095999999958"/>
    <n v="4.3"/>
  </r>
  <r>
    <x v="45"/>
    <s v="12:51"/>
    <s v="173-57-2300"/>
    <x v="1"/>
    <s v="New Delhi"/>
    <x v="0"/>
    <x v="1"/>
    <x v="3"/>
    <x v="1"/>
    <n v="191500"/>
    <n v="34470"/>
    <n v="1"/>
    <n v="225970"/>
    <n v="198853.6"/>
    <n v="27116.399999999994"/>
    <n v="6.1"/>
  </r>
  <r>
    <x v="42"/>
    <s v="10:36"/>
    <s v="305-03-2383"/>
    <x v="0"/>
    <s v="Bengaluru"/>
    <x v="1"/>
    <x v="0"/>
    <x v="4"/>
    <x v="1"/>
    <n v="280000"/>
    <n v="50400"/>
    <n v="1"/>
    <n v="330400"/>
    <n v="290752"/>
    <n v="39648"/>
    <n v="7.5"/>
  </r>
  <r>
    <x v="25"/>
    <s v="13:38"/>
    <s v="394-55-6384"/>
    <x v="1"/>
    <s v="New Delhi"/>
    <x v="0"/>
    <x v="0"/>
    <x v="3"/>
    <x v="1"/>
    <n v="191500"/>
    <n v="34470"/>
    <n v="1"/>
    <n v="225970"/>
    <n v="198853.6"/>
    <n v="27116.399999999994"/>
    <n v="6.7"/>
  </r>
  <r>
    <x v="41"/>
    <s v="19:39"/>
    <s v="266-20-6657"/>
    <x v="1"/>
    <s v="New Delhi"/>
    <x v="0"/>
    <x v="1"/>
    <x v="4"/>
    <x v="0"/>
    <n v="288500"/>
    <n v="51930"/>
    <n v="1"/>
    <n v="340430"/>
    <n v="299578.40000000002"/>
    <n v="40851.599999999977"/>
    <n v="5.2"/>
  </r>
  <r>
    <x v="31"/>
    <s v="12:44"/>
    <s v="689-05-1884"/>
    <x v="0"/>
    <s v="Bengaluru"/>
    <x v="0"/>
    <x v="1"/>
    <x v="0"/>
    <x v="1"/>
    <n v="288000"/>
    <n v="51840"/>
    <n v="1"/>
    <n v="339840"/>
    <n v="299059.20000000001"/>
    <n v="40780.799999999988"/>
    <n v="8.8000000000000007"/>
  </r>
  <r>
    <x v="34"/>
    <s v="13:56"/>
    <s v="196-01-2849"/>
    <x v="1"/>
    <s v="New Delhi"/>
    <x v="0"/>
    <x v="0"/>
    <x v="5"/>
    <x v="1"/>
    <n v="223200"/>
    <n v="40176"/>
    <n v="1"/>
    <n v="263376"/>
    <n v="231770.88"/>
    <n v="31605.119999999995"/>
    <n v="9.5"/>
  </r>
  <r>
    <x v="65"/>
    <s v="14:42"/>
    <s v="372-62-5264"/>
    <x v="1"/>
    <s v="New Delhi"/>
    <x v="1"/>
    <x v="0"/>
    <x v="4"/>
    <x v="1"/>
    <n v="286700"/>
    <n v="51606"/>
    <n v="1"/>
    <n v="338306"/>
    <n v="297709.28000000003"/>
    <n v="40596.719999999972"/>
    <n v="7.6"/>
  </r>
  <r>
    <x v="71"/>
    <s v="19:45"/>
    <s v="800-09-8606"/>
    <x v="0"/>
    <s v="Bengaluru"/>
    <x v="0"/>
    <x v="0"/>
    <x v="2"/>
    <x v="1"/>
    <n v="870.37"/>
    <n v="156.66659999999999"/>
    <n v="5"/>
    <n v="5135.1829999999991"/>
    <n v="4518.9610399999992"/>
    <n v="616.22195999999985"/>
    <n v="6.6"/>
  </r>
  <r>
    <x v="17"/>
    <s v="20:26"/>
    <s v="182-52-7000"/>
    <x v="0"/>
    <s v="Bengaluru"/>
    <x v="0"/>
    <x v="0"/>
    <x v="3"/>
    <x v="0"/>
    <n v="186000"/>
    <n v="33480"/>
    <n v="1"/>
    <n v="219480"/>
    <n v="193142.39999999999"/>
    <n v="26337.600000000006"/>
    <n v="6.9"/>
  </r>
  <r>
    <x v="47"/>
    <s v="19:46"/>
    <s v="826-58-8051"/>
    <x v="2"/>
    <s v="Mumbai"/>
    <x v="1"/>
    <x v="1"/>
    <x v="2"/>
    <x v="3"/>
    <n v="662.19"/>
    <n v="119.19420000000001"/>
    <n v="4"/>
    <n v="3125.5368000000003"/>
    <n v="2750.4723840000001"/>
    <n v="375.06441600000016"/>
    <n v="4.3"/>
  </r>
  <r>
    <x v="88"/>
    <s v="19:38"/>
    <s v="868-06-0466"/>
    <x v="0"/>
    <s v="Bengaluru"/>
    <x v="0"/>
    <x v="1"/>
    <x v="1"/>
    <x v="2"/>
    <n v="669.58"/>
    <n v="120.5244"/>
    <n v="9"/>
    <n v="7110.9396000000006"/>
    <n v="6257.6268480000008"/>
    <n v="853.31275199999982"/>
    <n v="7.8"/>
  </r>
  <r>
    <x v="52"/>
    <s v="16:18"/>
    <s v="751-41-9720"/>
    <x v="1"/>
    <s v="New Delhi"/>
    <x v="1"/>
    <x v="1"/>
    <x v="2"/>
    <x v="3"/>
    <n v="979.5"/>
    <n v="176.31"/>
    <n v="10"/>
    <n v="11558.099999999999"/>
    <n v="10171.127999999999"/>
    <n v="1386.9719999999998"/>
    <n v="8"/>
  </r>
  <r>
    <x v="13"/>
    <s v="12:23"/>
    <s v="626-43-7888"/>
    <x v="1"/>
    <s v="New Delhi"/>
    <x v="1"/>
    <x v="0"/>
    <x v="5"/>
    <x v="0"/>
    <n v="224200"/>
    <n v="40356"/>
    <n v="1"/>
    <n v="264556"/>
    <n v="232809.28"/>
    <n v="31746.720000000001"/>
    <n v="9.6"/>
  </r>
  <r>
    <x v="39"/>
    <s v="19:11"/>
    <s v="176-64-7711"/>
    <x v="2"/>
    <s v="Mumbai"/>
    <x v="1"/>
    <x v="1"/>
    <x v="4"/>
    <x v="2"/>
    <n v="283100"/>
    <n v="50958"/>
    <n v="1"/>
    <n v="334058"/>
    <n v="293971.03999999998"/>
    <n v="40086.960000000021"/>
    <n v="4.3"/>
  </r>
  <r>
    <x v="33"/>
    <s v="18:57"/>
    <s v="191-29-0321"/>
    <x v="2"/>
    <s v="Mumbai"/>
    <x v="0"/>
    <x v="0"/>
    <x v="5"/>
    <x v="2"/>
    <n v="221500"/>
    <n v="39870"/>
    <n v="1"/>
    <n v="261370"/>
    <n v="230005.6"/>
    <n v="31364.399999999994"/>
    <n v="5"/>
  </r>
  <r>
    <x v="47"/>
    <s v="11:18"/>
    <s v="729-06-2010"/>
    <x v="2"/>
    <s v="Mumbai"/>
    <x v="0"/>
    <x v="1"/>
    <x v="0"/>
    <x v="1"/>
    <n v="292400"/>
    <n v="52632"/>
    <n v="1"/>
    <n v="345032"/>
    <n v="303628.15999999997"/>
    <n v="41403.840000000026"/>
    <n v="9.1999999999999993"/>
  </r>
  <r>
    <x v="22"/>
    <s v="12:40"/>
    <s v="640-48-5028"/>
    <x v="2"/>
    <s v="Mumbai"/>
    <x v="0"/>
    <x v="0"/>
    <x v="2"/>
    <x v="1"/>
    <n v="788.39"/>
    <n v="141.9102"/>
    <n v="9"/>
    <n v="8372.7018000000007"/>
    <n v="7367.9775840000011"/>
    <n v="1004.7242159999996"/>
    <n v="6.3"/>
  </r>
  <r>
    <x v="14"/>
    <s v="14:06"/>
    <s v="186-79-9562"/>
    <x v="2"/>
    <s v="Mumbai"/>
    <x v="1"/>
    <x v="1"/>
    <x v="0"/>
    <x v="1"/>
    <n v="292400"/>
    <n v="52632"/>
    <n v="1"/>
    <n v="345032"/>
    <n v="303628.15999999997"/>
    <n v="41403.840000000026"/>
    <n v="8.9"/>
  </r>
  <r>
    <x v="82"/>
    <s v="20:48"/>
    <s v="834-45-5519"/>
    <x v="2"/>
    <s v="Mumbai"/>
    <x v="1"/>
    <x v="0"/>
    <x v="1"/>
    <x v="3"/>
    <n v="743"/>
    <n v="133.74"/>
    <n v="4"/>
    <n v="3506.96"/>
    <n v="3086.1248000000001"/>
    <n v="420.83519999999999"/>
    <n v="7.6"/>
  </r>
  <r>
    <x v="18"/>
    <s v="20:13"/>
    <s v="162-65-8559"/>
    <x v="1"/>
    <s v="New Delhi"/>
    <x v="0"/>
    <x v="1"/>
    <x v="4"/>
    <x v="1"/>
    <n v="286700"/>
    <n v="51606"/>
    <n v="1"/>
    <n v="338306"/>
    <n v="297709.28000000003"/>
    <n v="40596.719999999972"/>
    <n v="4.8"/>
  </r>
  <r>
    <x v="40"/>
    <s v="20:37"/>
    <s v="760-27-5490"/>
    <x v="1"/>
    <s v="New Delhi"/>
    <x v="1"/>
    <x v="1"/>
    <x v="5"/>
    <x v="0"/>
    <n v="224200"/>
    <n v="40356"/>
    <n v="1"/>
    <n v="264556"/>
    <n v="232809.28"/>
    <n v="31746.720000000001"/>
    <n v="9.1"/>
  </r>
  <r>
    <x v="29"/>
    <s v="17:59"/>
    <s v="445-30-9252"/>
    <x v="0"/>
    <s v="Bengaluru"/>
    <x v="1"/>
    <x v="1"/>
    <x v="3"/>
    <x v="0"/>
    <n v="186000"/>
    <n v="33480"/>
    <n v="1"/>
    <n v="219480"/>
    <n v="193142.39999999999"/>
    <n v="26337.600000000006"/>
    <n v="6.1"/>
  </r>
  <r>
    <x v="38"/>
    <s v="20:18"/>
    <s v="786-94-2700"/>
    <x v="0"/>
    <s v="Bengaluru"/>
    <x v="0"/>
    <x v="1"/>
    <x v="4"/>
    <x v="1"/>
    <n v="280000"/>
    <n v="50400"/>
    <n v="1"/>
    <n v="330400"/>
    <n v="290752"/>
    <n v="39648"/>
    <n v="9.1"/>
  </r>
  <r>
    <x v="35"/>
    <s v="15:52"/>
    <s v="728-88-7867"/>
    <x v="1"/>
    <s v="New Delhi"/>
    <x v="0"/>
    <x v="0"/>
    <x v="2"/>
    <x v="3"/>
    <n v="758.53"/>
    <n v="136.53539999999998"/>
    <n v="4"/>
    <n v="3580.2615999999998"/>
    <n v="3150.630208"/>
    <n v="429.63139199999978"/>
    <n v="8.3000000000000007"/>
  </r>
  <r>
    <x v="88"/>
    <s v="15:14"/>
    <s v="183-21-3799"/>
    <x v="1"/>
    <s v="New Delhi"/>
    <x v="1"/>
    <x v="0"/>
    <x v="1"/>
    <x v="3"/>
    <n v="778.63"/>
    <n v="140.1534"/>
    <n v="9"/>
    <n v="8269.0506000000005"/>
    <n v="7276.7645280000006"/>
    <n v="992.28607199999988"/>
    <n v="7.2"/>
  </r>
  <r>
    <x v="87"/>
    <s v="12:50"/>
    <s v="268-20-3585"/>
    <x v="1"/>
    <s v="New Delhi"/>
    <x v="1"/>
    <x v="0"/>
    <x v="0"/>
    <x v="0"/>
    <n v="295200"/>
    <n v="53136"/>
    <n v="1"/>
    <n v="348336"/>
    <n v="306535.67999999999"/>
    <n v="41800.320000000007"/>
    <n v="6"/>
  </r>
  <r>
    <x v="82"/>
    <s v="10:36"/>
    <s v="735-32-9839"/>
    <x v="1"/>
    <s v="New Delhi"/>
    <x v="0"/>
    <x v="1"/>
    <x v="5"/>
    <x v="0"/>
    <n v="224200"/>
    <n v="40356"/>
    <n v="1"/>
    <n v="264556"/>
    <n v="232809.28"/>
    <n v="31746.720000000001"/>
    <n v="8.5"/>
  </r>
  <r>
    <x v="10"/>
    <s v="18:33"/>
    <s v="258-92-7466"/>
    <x v="0"/>
    <s v="Bengaluru"/>
    <x v="1"/>
    <x v="0"/>
    <x v="0"/>
    <x v="2"/>
    <n v="286000"/>
    <n v="51480"/>
    <n v="1"/>
    <n v="337480"/>
    <n v="296982.40000000002"/>
    <n v="40497.599999999977"/>
    <n v="6.6"/>
  </r>
  <r>
    <x v="61"/>
    <s v="16:06"/>
    <s v="857-16-3520"/>
    <x v="0"/>
    <s v="Bengaluru"/>
    <x v="0"/>
    <x v="0"/>
    <x v="5"/>
    <x v="0"/>
    <n v="223000"/>
    <n v="40140"/>
    <n v="1"/>
    <n v="263140"/>
    <n v="231563.2"/>
    <n v="31576.799999999988"/>
    <n v="4.5"/>
  </r>
  <r>
    <x v="64"/>
    <s v="12:47"/>
    <s v="482-17-1179"/>
    <x v="0"/>
    <s v="Bengaluru"/>
    <x v="0"/>
    <x v="1"/>
    <x v="1"/>
    <x v="2"/>
    <n v="2111.94"/>
    <n v="380.14920000000001"/>
    <n v="3"/>
    <n v="7476.2675999999992"/>
    <n v="6579.1154879999995"/>
    <n v="897.15211199999976"/>
    <n v="8.1"/>
  </r>
  <r>
    <x v="21"/>
    <s v="13:34"/>
    <s v="788-21-5741"/>
    <x v="0"/>
    <s v="Bengaluru"/>
    <x v="1"/>
    <x v="1"/>
    <x v="5"/>
    <x v="2"/>
    <n v="218000"/>
    <n v="39240"/>
    <n v="1"/>
    <n v="257240"/>
    <n v="226371.20000000001"/>
    <n v="30868.799999999988"/>
    <n v="7.2"/>
  </r>
  <r>
    <x v="68"/>
    <s v="15:04"/>
    <s v="821-14-9046"/>
    <x v="2"/>
    <s v="Mumbai"/>
    <x v="0"/>
    <x v="0"/>
    <x v="5"/>
    <x v="2"/>
    <n v="221500"/>
    <n v="39870"/>
    <n v="1"/>
    <n v="261370"/>
    <n v="230005.6"/>
    <n v="31364.399999999994"/>
    <n v="6.1"/>
  </r>
  <r>
    <x v="30"/>
    <s v="20:42"/>
    <s v="418-05-0656"/>
    <x v="2"/>
    <s v="Mumbai"/>
    <x v="1"/>
    <x v="0"/>
    <x v="5"/>
    <x v="1"/>
    <n v="223100"/>
    <n v="40158"/>
    <n v="1"/>
    <n v="263258"/>
    <n v="231667.04"/>
    <n v="31590.959999999992"/>
    <n v="7.1"/>
  </r>
  <r>
    <x v="68"/>
    <s v="15:28"/>
    <s v="678-79-0726"/>
    <x v="1"/>
    <s v="New Delhi"/>
    <x v="0"/>
    <x v="0"/>
    <x v="3"/>
    <x v="1"/>
    <n v="191500"/>
    <n v="34470"/>
    <n v="1"/>
    <n v="225970"/>
    <n v="198853.6"/>
    <n v="27116.399999999994"/>
    <n v="5.0999999999999996"/>
  </r>
  <r>
    <x v="79"/>
    <s v="13:45"/>
    <s v="776-68-1096"/>
    <x v="2"/>
    <s v="Mumbai"/>
    <x v="1"/>
    <x v="1"/>
    <x v="2"/>
    <x v="2"/>
    <n v="344.12"/>
    <n v="61.941600000000001"/>
    <n v="3"/>
    <n v="1218.1848"/>
    <n v="1072.002624"/>
    <n v="146.18217600000003"/>
    <n v="7.9"/>
  </r>
  <r>
    <x v="83"/>
    <s v="20:10"/>
    <s v="592-46-1692"/>
    <x v="1"/>
    <s v="New Delhi"/>
    <x v="0"/>
    <x v="0"/>
    <x v="4"/>
    <x v="1"/>
    <n v="286700"/>
    <n v="51606"/>
    <n v="1"/>
    <n v="338306"/>
    <n v="297709.28000000003"/>
    <n v="40596.719999999972"/>
    <n v="7.4"/>
  </r>
  <r>
    <x v="87"/>
    <s v="18:53"/>
    <s v="434-35-9162"/>
    <x v="2"/>
    <s v="Mumbai"/>
    <x v="0"/>
    <x v="1"/>
    <x v="4"/>
    <x v="0"/>
    <n v="287800"/>
    <n v="51804"/>
    <n v="1"/>
    <n v="339604"/>
    <n v="298851.52"/>
    <n v="40752.479999999981"/>
    <n v="7.4"/>
  </r>
  <r>
    <x v="10"/>
    <s v="14:24"/>
    <s v="149-14-0304"/>
    <x v="1"/>
    <s v="New Delhi"/>
    <x v="0"/>
    <x v="0"/>
    <x v="0"/>
    <x v="1"/>
    <n v="294000"/>
    <n v="52920"/>
    <n v="1"/>
    <n v="346920"/>
    <n v="305289.59999999998"/>
    <n v="41630.400000000023"/>
    <n v="6.6"/>
  </r>
  <r>
    <x v="66"/>
    <s v="11:42"/>
    <s v="442-44-6497"/>
    <x v="1"/>
    <s v="New Delhi"/>
    <x v="0"/>
    <x v="1"/>
    <x v="2"/>
    <x v="2"/>
    <n v="655.57"/>
    <n v="118.0026"/>
    <n v="3"/>
    <n v="2320.7178000000004"/>
    <n v="2042.2316640000004"/>
    <n v="278.48613599999999"/>
    <n v="5.9"/>
  </r>
  <r>
    <x v="19"/>
    <s v="17:49"/>
    <s v="174-64-0215"/>
    <x v="2"/>
    <s v="Mumbai"/>
    <x v="1"/>
    <x v="1"/>
    <x v="3"/>
    <x v="2"/>
    <n v="189000"/>
    <n v="34020"/>
    <n v="1"/>
    <n v="223020"/>
    <n v="196257.6"/>
    <n v="26762.399999999994"/>
    <n v="8.9"/>
  </r>
  <r>
    <x v="32"/>
    <s v="15:33"/>
    <s v="210-74-9613"/>
    <x v="1"/>
    <s v="New Delhi"/>
    <x v="1"/>
    <x v="1"/>
    <x v="5"/>
    <x v="0"/>
    <n v="224200"/>
    <n v="40356"/>
    <n v="1"/>
    <n v="264556"/>
    <n v="232809.28"/>
    <n v="31746.720000000001"/>
    <n v="6.8"/>
  </r>
  <r>
    <x v="11"/>
    <s v="10:54"/>
    <s v="299-29-0180"/>
    <x v="2"/>
    <s v="Mumbai"/>
    <x v="0"/>
    <x v="0"/>
    <x v="2"/>
    <x v="1"/>
    <n v="952.18"/>
    <n v="171.39239999999998"/>
    <n v="7"/>
    <n v="7865.0068000000001"/>
    <n v="6921.2059840000002"/>
    <n v="943.80081599999994"/>
    <n v="9.3000000000000007"/>
  </r>
  <r>
    <x v="59"/>
    <s v="16:23"/>
    <s v="247-11-2470"/>
    <x v="0"/>
    <s v="Bengaluru"/>
    <x v="0"/>
    <x v="0"/>
    <x v="5"/>
    <x v="2"/>
    <n v="218000"/>
    <n v="39240"/>
    <n v="1"/>
    <n v="257240"/>
    <n v="226371.20000000001"/>
    <n v="30868.799999999988"/>
    <n v="4.4000000000000004"/>
  </r>
  <r>
    <x v="38"/>
    <s v="19:33"/>
    <s v="635-28-5728"/>
    <x v="0"/>
    <s v="Bengaluru"/>
    <x v="1"/>
    <x v="1"/>
    <x v="0"/>
    <x v="0"/>
    <n v="290000"/>
    <n v="52200"/>
    <n v="1"/>
    <n v="342200"/>
    <n v="301136"/>
    <n v="41064"/>
    <n v="4.8"/>
  </r>
  <r>
    <x v="4"/>
    <s v="11:39"/>
    <s v="756-49-0168"/>
    <x v="0"/>
    <s v="Bengaluru"/>
    <x v="0"/>
    <x v="1"/>
    <x v="5"/>
    <x v="0"/>
    <n v="223000"/>
    <n v="40140"/>
    <n v="1"/>
    <n v="263140"/>
    <n v="231563.2"/>
    <n v="31576.799999999988"/>
    <n v="9.5"/>
  </r>
  <r>
    <x v="46"/>
    <s v="10:38"/>
    <s v="438-23-1242"/>
    <x v="2"/>
    <s v="Mumbai"/>
    <x v="1"/>
    <x v="1"/>
    <x v="1"/>
    <x v="3"/>
    <n v="1175.8800000000001"/>
    <n v="211.6584"/>
    <n v="7"/>
    <n v="9712.7688000000016"/>
    <n v="8547.2365440000012"/>
    <n v="1165.5322560000004"/>
    <n v="8.9"/>
  </r>
  <r>
    <x v="59"/>
    <s v="20:03"/>
    <s v="238-45-6950"/>
    <x v="2"/>
    <s v="Mumbai"/>
    <x v="0"/>
    <x v="1"/>
    <x v="4"/>
    <x v="0"/>
    <n v="287800"/>
    <n v="51804"/>
    <n v="1"/>
    <n v="339604"/>
    <n v="298851.52"/>
    <n v="40752.479999999981"/>
    <n v="6.4"/>
  </r>
  <r>
    <x v="24"/>
    <s v="12:39"/>
    <s v="607-65-2441"/>
    <x v="1"/>
    <s v="New Delhi"/>
    <x v="0"/>
    <x v="1"/>
    <x v="0"/>
    <x v="2"/>
    <n v="292500"/>
    <n v="52650"/>
    <n v="1"/>
    <n v="345150"/>
    <n v="303732"/>
    <n v="41418"/>
    <n v="6"/>
  </r>
  <r>
    <x v="28"/>
    <s v="15:59"/>
    <s v="386-27-7606"/>
    <x v="1"/>
    <s v="New Delhi"/>
    <x v="0"/>
    <x v="0"/>
    <x v="2"/>
    <x v="2"/>
    <n v="851.2"/>
    <n v="153.21600000000001"/>
    <n v="7"/>
    <n v="7030.9120000000003"/>
    <n v="6187.2025600000006"/>
    <n v="843.70943999999963"/>
    <n v="8.1"/>
  </r>
  <r>
    <x v="71"/>
    <s v="14:26"/>
    <s v="137-63-5492"/>
    <x v="1"/>
    <s v="New Delhi"/>
    <x v="1"/>
    <x v="1"/>
    <x v="1"/>
    <x v="3"/>
    <n v="598.76"/>
    <n v="107.77679999999999"/>
    <n v="10"/>
    <n v="7065.3679999999995"/>
    <n v="6217.5238399999998"/>
    <n v="847.84415999999965"/>
    <n v="9"/>
  </r>
  <r>
    <x v="52"/>
    <s v="18:22"/>
    <s v="197-77-7132"/>
    <x v="2"/>
    <s v="Mumbai"/>
    <x v="0"/>
    <x v="1"/>
    <x v="1"/>
    <x v="3"/>
    <n v="1091.56"/>
    <n v="196.48079999999999"/>
    <n v="8"/>
    <n v="10304.3264"/>
    <n v="9067.8072319999992"/>
    <n v="1236.5191680000007"/>
    <n v="6"/>
  </r>
  <r>
    <x v="80"/>
    <s v="11:32"/>
    <s v="805-86-0265"/>
    <x v="0"/>
    <s v="Bengaluru"/>
    <x v="1"/>
    <x v="1"/>
    <x v="2"/>
    <x v="1"/>
    <n v="943.96"/>
    <n v="169.9128"/>
    <n v="9"/>
    <n v="10024.855200000002"/>
    <n v="8821.8725760000016"/>
    <n v="1202.9826240000002"/>
    <n v="9.8000000000000007"/>
  </r>
  <r>
    <x v="28"/>
    <s v="12:41"/>
    <s v="733-29-1227"/>
    <x v="1"/>
    <s v="New Delhi"/>
    <x v="1"/>
    <x v="1"/>
    <x v="2"/>
    <x v="1"/>
    <n v="553.61"/>
    <n v="99.649799999999999"/>
    <n v="7"/>
    <n v="4572.8186000000005"/>
    <n v="4024.0803680000004"/>
    <n v="548.73823200000015"/>
    <n v="8.5"/>
  </r>
  <r>
    <x v="78"/>
    <s v="15:20"/>
    <s v="451-73-2711"/>
    <x v="1"/>
    <s v="New Delhi"/>
    <x v="1"/>
    <x v="1"/>
    <x v="4"/>
    <x v="0"/>
    <n v="288500"/>
    <n v="51930"/>
    <n v="1"/>
    <n v="340430"/>
    <n v="299578.40000000002"/>
    <n v="40851.599999999977"/>
    <n v="8.8000000000000007"/>
  </r>
  <r>
    <x v="12"/>
    <s v="14:33"/>
    <s v="373-14-0504"/>
    <x v="0"/>
    <s v="Bengaluru"/>
    <x v="0"/>
    <x v="0"/>
    <x v="3"/>
    <x v="0"/>
    <n v="186000"/>
    <n v="33480"/>
    <n v="1"/>
    <n v="219480"/>
    <n v="193142.39999999999"/>
    <n v="26337.600000000006"/>
    <n v="8.8000000000000007"/>
  </r>
  <r>
    <x v="9"/>
    <s v="15:29"/>
    <s v="546-80-2899"/>
    <x v="0"/>
    <s v="Bengaluru"/>
    <x v="0"/>
    <x v="1"/>
    <x v="2"/>
    <x v="3"/>
    <n v="372.69"/>
    <n v="67.084199999999996"/>
    <n v="2"/>
    <n v="879.54840000000002"/>
    <n v="774.00259200000005"/>
    <n v="105.54580799999997"/>
    <n v="9.5"/>
  </r>
  <r>
    <x v="56"/>
    <s v="16:19"/>
    <s v="345-68-9016"/>
    <x v="1"/>
    <s v="New Delhi"/>
    <x v="0"/>
    <x v="0"/>
    <x v="3"/>
    <x v="2"/>
    <n v="190500"/>
    <n v="34290"/>
    <n v="1"/>
    <n v="224790"/>
    <n v="197815.2"/>
    <n v="26974.799999999988"/>
    <n v="5.6"/>
  </r>
  <r>
    <x v="30"/>
    <s v="16:33"/>
    <s v="390-17-5806"/>
    <x v="1"/>
    <s v="New Delhi"/>
    <x v="0"/>
    <x v="0"/>
    <x v="4"/>
    <x v="1"/>
    <n v="286700"/>
    <n v="51606"/>
    <n v="1"/>
    <n v="338306"/>
    <n v="297709.28000000003"/>
    <n v="40596.719999999972"/>
    <n v="8.6"/>
  </r>
  <r>
    <x v="66"/>
    <s v="19:07"/>
    <s v="457-13-1708"/>
    <x v="2"/>
    <s v="Mumbai"/>
    <x v="0"/>
    <x v="1"/>
    <x v="5"/>
    <x v="2"/>
    <n v="221500"/>
    <n v="39870"/>
    <n v="1"/>
    <n v="261370"/>
    <n v="230005.6"/>
    <n v="31364.399999999994"/>
    <n v="5.2"/>
  </r>
  <r>
    <x v="74"/>
    <s v="14:43"/>
    <s v="664-14-2882"/>
    <x v="1"/>
    <s v="New Delhi"/>
    <x v="0"/>
    <x v="0"/>
    <x v="2"/>
    <x v="2"/>
    <n v="110.53"/>
    <n v="19.895399999999999"/>
    <n v="5"/>
    <n v="652.12699999999995"/>
    <n v="573.87175999999999"/>
    <n v="78.255239999999958"/>
    <n v="5.8"/>
  </r>
  <r>
    <x v="58"/>
    <s v="19:28"/>
    <s v="487-79-6868"/>
    <x v="2"/>
    <s v="Mumbai"/>
    <x v="0"/>
    <x v="0"/>
    <x v="2"/>
    <x v="2"/>
    <n v="8812.2900000000009"/>
    <n v="1586.2122000000002"/>
    <n v="9"/>
    <n v="93586.519800000009"/>
    <n v="82356.137424000015"/>
    <n v="11230.382375999994"/>
    <n v="8"/>
  </r>
  <r>
    <x v="15"/>
    <s v="20:44"/>
    <s v="314-23-4520"/>
    <x v="1"/>
    <s v="New Delhi"/>
    <x v="0"/>
    <x v="1"/>
    <x v="0"/>
    <x v="1"/>
    <n v="294000"/>
    <n v="52920"/>
    <n v="1"/>
    <n v="346920"/>
    <n v="305289.59999999998"/>
    <n v="41630.400000000023"/>
    <n v="9"/>
  </r>
  <r>
    <x v="86"/>
    <s v="11:16"/>
    <s v="210-30-7976"/>
    <x v="2"/>
    <s v="Mumbai"/>
    <x v="0"/>
    <x v="0"/>
    <x v="5"/>
    <x v="0"/>
    <n v="225000"/>
    <n v="40500"/>
    <n v="1"/>
    <n v="265500"/>
    <n v="233640"/>
    <n v="31860"/>
    <n v="4.0999999999999996"/>
  </r>
  <r>
    <x v="36"/>
    <s v="10:31"/>
    <s v="585-86-8361"/>
    <x v="0"/>
    <s v="Bengaluru"/>
    <x v="1"/>
    <x v="0"/>
    <x v="4"/>
    <x v="2"/>
    <n v="278000"/>
    <n v="50040"/>
    <n v="1"/>
    <n v="328040"/>
    <n v="288675.20000000001"/>
    <n v="39364.799999999988"/>
    <n v="8.6"/>
  </r>
  <r>
    <x v="70"/>
    <s v="12:30"/>
    <s v="807-14-7833"/>
    <x v="0"/>
    <s v="Bengaluru"/>
    <x v="0"/>
    <x v="0"/>
    <x v="1"/>
    <x v="3"/>
    <n v="1117.42"/>
    <n v="201.13560000000001"/>
    <n v="10"/>
    <n v="13185.556"/>
    <n v="11603.289280000001"/>
    <n v="1582.2667199999996"/>
    <n v="7"/>
  </r>
  <r>
    <x v="46"/>
    <s v="15:05"/>
    <s v="775-72-1988"/>
    <x v="2"/>
    <s v="Mumbai"/>
    <x v="1"/>
    <x v="1"/>
    <x v="2"/>
    <x v="3"/>
    <n v="773.28"/>
    <n v="139.19039999999998"/>
    <n v="5"/>
    <n v="4562.3519999999999"/>
    <n v="4014.86976"/>
    <n v="547.48223999999982"/>
    <n v="8.4"/>
  </r>
  <r>
    <x v="25"/>
    <s v="18:30"/>
    <s v="288-38-3758"/>
    <x v="1"/>
    <s v="New Delhi"/>
    <x v="0"/>
    <x v="0"/>
    <x v="5"/>
    <x v="0"/>
    <n v="224200"/>
    <n v="40356"/>
    <n v="1"/>
    <n v="264556"/>
    <n v="232809.28"/>
    <n v="31746.720000000001"/>
    <n v="7.4"/>
  </r>
  <r>
    <x v="11"/>
    <s v="13:18"/>
    <s v="652-43-6591"/>
    <x v="0"/>
    <s v="Bengaluru"/>
    <x v="1"/>
    <x v="0"/>
    <x v="5"/>
    <x v="2"/>
    <n v="218000"/>
    <n v="39240"/>
    <n v="1"/>
    <n v="257240"/>
    <n v="226371.20000000001"/>
    <n v="30868.799999999988"/>
    <n v="6.2"/>
  </r>
  <r>
    <x v="21"/>
    <s v="15:28"/>
    <s v="785-96-0615"/>
    <x v="2"/>
    <s v="Mumbai"/>
    <x v="0"/>
    <x v="0"/>
    <x v="1"/>
    <x v="3"/>
    <n v="1835.74"/>
    <n v="330.4332"/>
    <n v="8"/>
    <n v="17329.385600000001"/>
    <n v="15249.859328"/>
    <n v="2079.526272000001"/>
    <n v="4.9000000000000004"/>
  </r>
  <r>
    <x v="83"/>
    <s v="11:52"/>
    <s v="406-46-7107"/>
    <x v="0"/>
    <s v="Bengaluru"/>
    <x v="1"/>
    <x v="0"/>
    <x v="2"/>
    <x v="1"/>
    <n v="906.52"/>
    <n v="163.17359999999999"/>
    <n v="6"/>
    <n v="6418.1616000000004"/>
    <n v="5647.9822080000004"/>
    <n v="770.17939200000001"/>
    <n v="4.5"/>
  </r>
  <r>
    <x v="33"/>
    <s v="18:24"/>
    <s v="250-17-5703"/>
    <x v="0"/>
    <s v="Bengaluru"/>
    <x v="0"/>
    <x v="1"/>
    <x v="4"/>
    <x v="0"/>
    <n v="281500"/>
    <n v="50670"/>
    <n v="1"/>
    <n v="332170"/>
    <n v="292309.59999999998"/>
    <n v="39860.400000000023"/>
    <n v="5.6"/>
  </r>
  <r>
    <x v="5"/>
    <s v="15:19"/>
    <s v="156-95-3964"/>
    <x v="0"/>
    <s v="Bengaluru"/>
    <x v="1"/>
    <x v="0"/>
    <x v="4"/>
    <x v="0"/>
    <n v="281500"/>
    <n v="50670"/>
    <n v="1"/>
    <n v="332170"/>
    <n v="292309.59999999998"/>
    <n v="39860.400000000023"/>
    <n v="8"/>
  </r>
  <r>
    <x v="48"/>
    <s v="10:38"/>
    <s v="842-40-8179"/>
    <x v="2"/>
    <s v="Mumbai"/>
    <x v="0"/>
    <x v="0"/>
    <x v="4"/>
    <x v="2"/>
    <n v="283100"/>
    <n v="50958"/>
    <n v="1"/>
    <n v="334058"/>
    <n v="293971.03999999998"/>
    <n v="40086.960000000021"/>
    <n v="5.6"/>
  </r>
  <r>
    <x v="82"/>
    <s v="15:12"/>
    <s v="525-09-8450"/>
    <x v="2"/>
    <s v="Mumbai"/>
    <x v="1"/>
    <x v="1"/>
    <x v="1"/>
    <x v="2"/>
    <n v="1772.13"/>
    <n v="318.98340000000002"/>
    <n v="10"/>
    <n v="20911.134000000002"/>
    <n v="18401.797920000001"/>
    <n v="2509.3360800000009"/>
    <n v="4.2"/>
  </r>
  <r>
    <x v="40"/>
    <s v="17:48"/>
    <s v="410-67-1709"/>
    <x v="0"/>
    <s v="Bengaluru"/>
    <x v="0"/>
    <x v="0"/>
    <x v="5"/>
    <x v="0"/>
    <n v="223000"/>
    <n v="40140"/>
    <n v="1"/>
    <n v="263140"/>
    <n v="231563.2"/>
    <n v="31576.799999999988"/>
    <n v="9.9"/>
  </r>
  <r>
    <x v="58"/>
    <s v="11:07"/>
    <s v="587-73-4862"/>
    <x v="0"/>
    <s v="Bengaluru"/>
    <x v="0"/>
    <x v="0"/>
    <x v="0"/>
    <x v="0"/>
    <n v="290000"/>
    <n v="52200"/>
    <n v="1"/>
    <n v="342200"/>
    <n v="301136"/>
    <n v="41064"/>
    <n v="7.6"/>
  </r>
  <r>
    <x v="40"/>
    <s v="15:48"/>
    <s v="787-87-2010"/>
    <x v="0"/>
    <s v="Bengaluru"/>
    <x v="0"/>
    <x v="1"/>
    <x v="0"/>
    <x v="2"/>
    <n v="286000"/>
    <n v="51480"/>
    <n v="1"/>
    <n v="337480"/>
    <n v="296982.40000000002"/>
    <n v="40497.599999999977"/>
    <n v="6.6"/>
  </r>
  <r>
    <x v="19"/>
    <s v="19:40"/>
    <s v="593-14-4239"/>
    <x v="2"/>
    <s v="Mumbai"/>
    <x v="1"/>
    <x v="0"/>
    <x v="2"/>
    <x v="3"/>
    <n v="1495.46"/>
    <n v="269.18279999999999"/>
    <n v="8"/>
    <n v="14117.142400000001"/>
    <n v="12423.085312000001"/>
    <n v="1694.0570879999996"/>
    <n v="4.7"/>
  </r>
  <r>
    <x v="0"/>
    <s v="20:30"/>
    <s v="801-88-0346"/>
    <x v="1"/>
    <s v="New Delhi"/>
    <x v="1"/>
    <x v="0"/>
    <x v="5"/>
    <x v="2"/>
    <n v="221800"/>
    <n v="39924"/>
    <n v="1"/>
    <n v="261724"/>
    <n v="230317.12"/>
    <n v="31406.880000000005"/>
    <n v="9.8000000000000007"/>
  </r>
  <r>
    <x v="77"/>
    <s v="13:59"/>
    <s v="388-76-2555"/>
    <x v="2"/>
    <s v="Mumbai"/>
    <x v="1"/>
    <x v="1"/>
    <x v="3"/>
    <x v="1"/>
    <n v="192000"/>
    <n v="34560"/>
    <n v="1"/>
    <n v="226560"/>
    <n v="199372.79999999999"/>
    <n v="27187.200000000012"/>
    <n v="6.3"/>
  </r>
  <r>
    <x v="32"/>
    <s v="18:51"/>
    <s v="711-31-1234"/>
    <x v="2"/>
    <s v="Mumbai"/>
    <x v="1"/>
    <x v="0"/>
    <x v="1"/>
    <x v="1"/>
    <n v="1495.64"/>
    <n v="269.21519999999998"/>
    <n v="4"/>
    <n v="7059.4207999999999"/>
    <n v="6212.2903040000001"/>
    <n v="847.13049599999977"/>
    <n v="7.9"/>
  </r>
  <r>
    <x v="15"/>
    <s v="17:24"/>
    <s v="886-54-6089"/>
    <x v="0"/>
    <s v="Bengaluru"/>
    <x v="1"/>
    <x v="0"/>
    <x v="2"/>
    <x v="1"/>
    <n v="911.43"/>
    <n v="164.05739999999997"/>
    <n v="6"/>
    <n v="6452.9243999999999"/>
    <n v="5678.573472"/>
    <n v="774.35092799999984"/>
    <n v="7.7"/>
  </r>
  <r>
    <x v="84"/>
    <s v="11:58"/>
    <s v="707-32-7409"/>
    <x v="2"/>
    <s v="Mumbai"/>
    <x v="0"/>
    <x v="0"/>
    <x v="3"/>
    <x v="0"/>
    <n v="194500"/>
    <n v="35010"/>
    <n v="1"/>
    <n v="229510"/>
    <n v="201968.8"/>
    <n v="27541.200000000012"/>
    <n v="4.5"/>
  </r>
  <r>
    <x v="33"/>
    <s v="19:01"/>
    <s v="759-98-4285"/>
    <x v="1"/>
    <s v="New Delhi"/>
    <x v="0"/>
    <x v="0"/>
    <x v="0"/>
    <x v="2"/>
    <n v="292500"/>
    <n v="52650"/>
    <n v="1"/>
    <n v="345150"/>
    <n v="303732"/>
    <n v="41418"/>
    <n v="8"/>
  </r>
  <r>
    <x v="21"/>
    <s v="16:50"/>
    <s v="201-63-8275"/>
    <x v="1"/>
    <s v="New Delhi"/>
    <x v="0"/>
    <x v="0"/>
    <x v="3"/>
    <x v="0"/>
    <n v="193100"/>
    <n v="34758"/>
    <n v="1"/>
    <n v="227858"/>
    <n v="200515.04"/>
    <n v="27342.959999999992"/>
    <n v="5.7"/>
  </r>
  <r>
    <x v="10"/>
    <s v="10:22"/>
    <s v="471-06-8611"/>
    <x v="1"/>
    <s v="New Delhi"/>
    <x v="1"/>
    <x v="0"/>
    <x v="4"/>
    <x v="2"/>
    <n v="285400"/>
    <n v="51372"/>
    <n v="1"/>
    <n v="336772"/>
    <n v="296359.36"/>
    <n v="40412.640000000014"/>
    <n v="6.3"/>
  </r>
  <r>
    <x v="29"/>
    <s v="16:46"/>
    <s v="200-16-5952"/>
    <x v="1"/>
    <s v="New Delhi"/>
    <x v="0"/>
    <x v="1"/>
    <x v="4"/>
    <x v="1"/>
    <n v="286700"/>
    <n v="51606"/>
    <n v="1"/>
    <n v="338306"/>
    <n v="297709.28000000003"/>
    <n v="40596.719999999972"/>
    <n v="6"/>
  </r>
  <r>
    <x v="49"/>
    <s v="18:08"/>
    <s v="120-54-2248"/>
    <x v="2"/>
    <s v="Mumbai"/>
    <x v="1"/>
    <x v="0"/>
    <x v="4"/>
    <x v="2"/>
    <n v="283100"/>
    <n v="50958"/>
    <n v="1"/>
    <n v="334058"/>
    <n v="293971.03999999998"/>
    <n v="40086.960000000021"/>
    <n v="8"/>
  </r>
  <r>
    <x v="19"/>
    <s v="18:02"/>
    <s v="102-77-2261"/>
    <x v="1"/>
    <s v="New Delhi"/>
    <x v="0"/>
    <x v="1"/>
    <x v="0"/>
    <x v="2"/>
    <n v="292500"/>
    <n v="52650"/>
    <n v="1"/>
    <n v="345150"/>
    <n v="303732"/>
    <n v="41418"/>
    <n v="4.2"/>
  </r>
  <r>
    <x v="75"/>
    <s v="13:07"/>
    <s v="875-31-8302"/>
    <x v="2"/>
    <s v="Mumbai"/>
    <x v="1"/>
    <x v="1"/>
    <x v="3"/>
    <x v="1"/>
    <n v="192000"/>
    <n v="34560"/>
    <n v="1"/>
    <n v="226560"/>
    <n v="199372.79999999999"/>
    <n v="27187.200000000012"/>
    <n v="9.6"/>
  </r>
  <r>
    <x v="80"/>
    <s v="17:52"/>
    <s v="102-06-2002"/>
    <x v="1"/>
    <s v="New Delhi"/>
    <x v="0"/>
    <x v="1"/>
    <x v="3"/>
    <x v="1"/>
    <n v="191500"/>
    <n v="34470"/>
    <n v="1"/>
    <n v="225970"/>
    <n v="198853.6"/>
    <n v="27116.399999999994"/>
    <n v="6.1"/>
  </r>
  <r>
    <x v="82"/>
    <s v="20:32"/>
    <s v="457-94-0464"/>
    <x v="2"/>
    <s v="Mumbai"/>
    <x v="0"/>
    <x v="1"/>
    <x v="1"/>
    <x v="3"/>
    <n v="887.87"/>
    <n v="159.81659999999999"/>
    <n v="9"/>
    <n v="9429.1794000000009"/>
    <n v="8297.6778720000002"/>
    <n v="1131.5015280000007"/>
    <n v="5.6"/>
  </r>
  <r>
    <x v="88"/>
    <s v="19:24"/>
    <s v="629-42-4133"/>
    <x v="1"/>
    <s v="New Delhi"/>
    <x v="1"/>
    <x v="1"/>
    <x v="0"/>
    <x v="1"/>
    <n v="294000"/>
    <n v="52920"/>
    <n v="1"/>
    <n v="346920"/>
    <n v="305289.59999999998"/>
    <n v="41630.400000000023"/>
    <n v="8.3000000000000007"/>
  </r>
  <r>
    <x v="48"/>
    <s v="16:06"/>
    <s v="534-53-3526"/>
    <x v="0"/>
    <s v="Bengaluru"/>
    <x v="1"/>
    <x v="0"/>
    <x v="3"/>
    <x v="0"/>
    <n v="186000"/>
    <n v="33480"/>
    <n v="1"/>
    <n v="219480"/>
    <n v="193142.39999999999"/>
    <n v="26337.600000000006"/>
    <n v="7.8"/>
  </r>
  <r>
    <x v="63"/>
    <s v="14:14"/>
    <s v="307-04-2070"/>
    <x v="0"/>
    <s v="Bengaluru"/>
    <x v="0"/>
    <x v="0"/>
    <x v="5"/>
    <x v="2"/>
    <n v="218000"/>
    <n v="39240"/>
    <n v="1"/>
    <n v="257240"/>
    <n v="226371.20000000001"/>
    <n v="30868.799999999988"/>
    <n v="4.0999999999999996"/>
  </r>
  <r>
    <x v="2"/>
    <s v="17:36"/>
    <s v="468-99-7231"/>
    <x v="1"/>
    <s v="New Delhi"/>
    <x v="1"/>
    <x v="0"/>
    <x v="2"/>
    <x v="1"/>
    <n v="484.01"/>
    <n v="87.121799999999993"/>
    <n v="8"/>
    <n v="4569.0544"/>
    <n v="4020.7678719999999"/>
    <n v="548.28652800000009"/>
    <n v="8.8000000000000007"/>
  </r>
  <r>
    <x v="7"/>
    <s v="13:08"/>
    <s v="516-77-6464"/>
    <x v="1"/>
    <s v="New Delhi"/>
    <x v="0"/>
    <x v="0"/>
    <x v="0"/>
    <x v="0"/>
    <n v="295200"/>
    <n v="53136"/>
    <n v="1"/>
    <n v="348336"/>
    <n v="306535.67999999999"/>
    <n v="41800.320000000007"/>
    <n v="4.0999999999999996"/>
  </r>
  <r>
    <x v="87"/>
    <s v="16:09"/>
    <s v="404-91-5964"/>
    <x v="0"/>
    <s v="Bengaluru"/>
    <x v="1"/>
    <x v="1"/>
    <x v="1"/>
    <x v="2"/>
    <n v="7774.58"/>
    <n v="1399.4243999999999"/>
    <n v="7"/>
    <n v="64218.0308"/>
    <n v="56511.867103999997"/>
    <n v="7706.1636960000033"/>
    <n v="9"/>
  </r>
  <r>
    <x v="88"/>
    <s v="11:33"/>
    <s v="886-77-9084"/>
    <x v="1"/>
    <s v="New Delhi"/>
    <x v="1"/>
    <x v="1"/>
    <x v="1"/>
    <x v="3"/>
    <n v="710.89"/>
    <n v="127.96019999999999"/>
    <n v="8"/>
    <n v="6710.8015999999998"/>
    <n v="5905.505408"/>
    <n v="805.29619199999979"/>
    <n v="5.5"/>
  </r>
  <r>
    <x v="54"/>
    <s v="10:18"/>
    <s v="790-38-4466"/>
    <x v="1"/>
    <s v="New Delhi"/>
    <x v="1"/>
    <x v="0"/>
    <x v="0"/>
    <x v="2"/>
    <n v="292500"/>
    <n v="52650"/>
    <n v="1"/>
    <n v="345150"/>
    <n v="303732"/>
    <n v="41418"/>
    <n v="9.3000000000000007"/>
  </r>
  <r>
    <x v="78"/>
    <s v="10:55"/>
    <s v="704-10-4056"/>
    <x v="1"/>
    <s v="New Delhi"/>
    <x v="0"/>
    <x v="1"/>
    <x v="0"/>
    <x v="2"/>
    <n v="292500"/>
    <n v="52650"/>
    <n v="1"/>
    <n v="345150"/>
    <n v="303732"/>
    <n v="41418"/>
    <n v="5.6"/>
  </r>
  <r>
    <x v="29"/>
    <s v="15:15"/>
    <s v="497-37-6538"/>
    <x v="0"/>
    <s v="Bengaluru"/>
    <x v="1"/>
    <x v="1"/>
    <x v="3"/>
    <x v="0"/>
    <n v="186000"/>
    <n v="33480"/>
    <n v="1"/>
    <n v="219480"/>
    <n v="193142.39999999999"/>
    <n v="26337.600000000006"/>
    <n v="9.6999999999999993"/>
  </r>
  <r>
    <x v="2"/>
    <s v="20:06"/>
    <s v="651-96-5970"/>
    <x v="0"/>
    <s v="Bengaluru"/>
    <x v="1"/>
    <x v="1"/>
    <x v="5"/>
    <x v="2"/>
    <n v="218000"/>
    <n v="39240"/>
    <n v="1"/>
    <n v="257240"/>
    <n v="226371.20000000001"/>
    <n v="30868.799999999988"/>
    <n v="4"/>
  </r>
  <r>
    <x v="42"/>
    <s v="20:21"/>
    <s v="400-80-4065"/>
    <x v="1"/>
    <s v="New Delhi"/>
    <x v="0"/>
    <x v="1"/>
    <x v="0"/>
    <x v="2"/>
    <n v="292500"/>
    <n v="52650"/>
    <n v="1"/>
    <n v="345150"/>
    <n v="303732"/>
    <n v="41418"/>
    <n v="9.1999999999999993"/>
  </r>
  <r>
    <x v="15"/>
    <s v="13:48"/>
    <s v="744-16-7898"/>
    <x v="2"/>
    <s v="Mumbai"/>
    <x v="1"/>
    <x v="0"/>
    <x v="2"/>
    <x v="2"/>
    <n v="5497.37"/>
    <n v="989.52659999999992"/>
    <n v="10"/>
    <n v="64868.966"/>
    <n v="57084.69008"/>
    <n v="7784.27592"/>
    <n v="4.9000000000000004"/>
  </r>
  <r>
    <x v="33"/>
    <s v="12:52"/>
    <s v="263-12-5321"/>
    <x v="0"/>
    <s v="Bengaluru"/>
    <x v="0"/>
    <x v="1"/>
    <x v="1"/>
    <x v="2"/>
    <n v="5592.6"/>
    <n v="1006.668"/>
    <n v="7"/>
    <n v="46194.876000000004"/>
    <n v="40651.490880000005"/>
    <n v="5543.385119999999"/>
    <n v="9.3000000000000007"/>
  </r>
  <r>
    <x v="84"/>
    <s v="12:28"/>
    <s v="702-72-0487"/>
    <x v="0"/>
    <s v="Bengaluru"/>
    <x v="1"/>
    <x v="0"/>
    <x v="1"/>
    <x v="2"/>
    <n v="1446.61"/>
    <n v="260.38979999999998"/>
    <n v="2"/>
    <n v="3413.9995999999996"/>
    <n v="3004.3196479999997"/>
    <n v="409.67995199999996"/>
    <n v="6.6"/>
  </r>
  <r>
    <x v="20"/>
    <s v="16:26"/>
    <s v="605-83-1050"/>
    <x v="2"/>
    <s v="Mumbai"/>
    <x v="1"/>
    <x v="1"/>
    <x v="5"/>
    <x v="0"/>
    <n v="225000"/>
    <n v="40500"/>
    <n v="1"/>
    <n v="265500"/>
    <n v="233640"/>
    <n v="31860"/>
    <n v="4.3"/>
  </r>
  <r>
    <x v="46"/>
    <s v="13:24"/>
    <s v="443-60-9639"/>
    <x v="1"/>
    <s v="New Delhi"/>
    <x v="0"/>
    <x v="0"/>
    <x v="2"/>
    <x v="1"/>
    <n v="760.87"/>
    <n v="136.95660000000001"/>
    <n v="1"/>
    <n v="897.82659999999998"/>
    <n v="790.08740799999998"/>
    <n v="107.739192"/>
    <n v="5.5"/>
  </r>
  <r>
    <x v="70"/>
    <s v="15:15"/>
    <s v="864-24-7918"/>
    <x v="0"/>
    <s v="Bengaluru"/>
    <x v="0"/>
    <x v="0"/>
    <x v="3"/>
    <x v="1"/>
    <n v="185000"/>
    <n v="33300"/>
    <n v="1"/>
    <n v="218300"/>
    <n v="192104"/>
    <n v="26196"/>
    <n v="8.1"/>
  </r>
  <r>
    <x v="20"/>
    <s v="10:50"/>
    <s v="359-94-5395"/>
    <x v="2"/>
    <s v="Mumbai"/>
    <x v="1"/>
    <x v="1"/>
    <x v="0"/>
    <x v="2"/>
    <n v="292200"/>
    <n v="52596"/>
    <n v="1"/>
    <n v="344796"/>
    <n v="303420.48"/>
    <n v="41375.520000000019"/>
    <n v="9.8000000000000007"/>
  </r>
  <r>
    <x v="48"/>
    <s v="18:38"/>
    <s v="401-09-4232"/>
    <x v="1"/>
    <s v="New Delhi"/>
    <x v="0"/>
    <x v="1"/>
    <x v="2"/>
    <x v="3"/>
    <n v="686.69"/>
    <n v="123.60420000000001"/>
    <n v="5"/>
    <n v="4051.4710000000005"/>
    <n v="3565.2944800000005"/>
    <n v="486.17651999999998"/>
    <n v="9.4"/>
  </r>
  <r>
    <x v="52"/>
    <s v="16:45"/>
    <s v="751-15-6198"/>
    <x v="2"/>
    <s v="Mumbai"/>
    <x v="1"/>
    <x v="1"/>
    <x v="3"/>
    <x v="0"/>
    <n v="194500"/>
    <n v="35010"/>
    <n v="1"/>
    <n v="229510"/>
    <n v="201968.8"/>
    <n v="27541.200000000012"/>
    <n v="7.9"/>
  </r>
  <r>
    <x v="2"/>
    <s v="19:30"/>
    <s v="324-41-6833"/>
    <x v="1"/>
    <s v="New Delhi"/>
    <x v="0"/>
    <x v="0"/>
    <x v="1"/>
    <x v="3"/>
    <n v="130.19999999999999"/>
    <n v="23.435999999999996"/>
    <n v="8"/>
    <n v="1229.088"/>
    <n v="1081.59744"/>
    <n v="147.49055999999996"/>
    <n v="5.0999999999999996"/>
  </r>
  <r>
    <x v="28"/>
    <s v="13:23"/>
    <s v="474-33-8305"/>
    <x v="1"/>
    <s v="New Delhi"/>
    <x v="0"/>
    <x v="1"/>
    <x v="5"/>
    <x v="0"/>
    <n v="224200"/>
    <n v="40356"/>
    <n v="1"/>
    <n v="264556"/>
    <n v="232809.28"/>
    <n v="31746.720000000001"/>
    <n v="6.9"/>
  </r>
  <r>
    <x v="31"/>
    <s v="11:27"/>
    <s v="759-29-9521"/>
    <x v="0"/>
    <s v="Bengaluru"/>
    <x v="0"/>
    <x v="0"/>
    <x v="5"/>
    <x v="1"/>
    <n v="220000"/>
    <n v="39600"/>
    <n v="1"/>
    <n v="259600"/>
    <n v="228448"/>
    <n v="31152"/>
    <n v="8"/>
  </r>
  <r>
    <x v="55"/>
    <s v="11:12"/>
    <s v="831-81-6575"/>
    <x v="2"/>
    <s v="Mumbai"/>
    <x v="0"/>
    <x v="0"/>
    <x v="1"/>
    <x v="1"/>
    <n v="775.59"/>
    <n v="139.6062"/>
    <n v="9"/>
    <n v="8236.765800000001"/>
    <n v="7248.3539040000005"/>
    <n v="988.41189600000052"/>
    <n v="8"/>
  </r>
  <r>
    <x v="85"/>
    <s v="16:36"/>
    <s v="220-68-6701"/>
    <x v="0"/>
    <s v="Bengaluru"/>
    <x v="1"/>
    <x v="0"/>
    <x v="2"/>
    <x v="1"/>
    <n v="775.47"/>
    <n v="139.58459999999999"/>
    <n v="4"/>
    <n v="3660.2184000000002"/>
    <n v="3220.9921920000002"/>
    <n v="439.22620800000004"/>
    <n v="4.2"/>
  </r>
  <r>
    <x v="65"/>
    <s v="18:41"/>
    <s v="618-34-8551"/>
    <x v="0"/>
    <s v="Bengaluru"/>
    <x v="1"/>
    <x v="0"/>
    <x v="3"/>
    <x v="2"/>
    <n v="183000"/>
    <n v="32940"/>
    <n v="1"/>
    <n v="215940"/>
    <n v="190027.2"/>
    <n v="25912.799999999988"/>
    <n v="8.5"/>
  </r>
  <r>
    <x v="66"/>
    <s v="17:12"/>
    <s v="257-60-7754"/>
    <x v="0"/>
    <s v="Bengaluru"/>
    <x v="1"/>
    <x v="0"/>
    <x v="1"/>
    <x v="1"/>
    <n v="1550.23"/>
    <n v="279.04140000000001"/>
    <n v="4"/>
    <n v="7317.0856000000003"/>
    <n v="6439.0353279999999"/>
    <n v="878.0502720000004"/>
    <n v="9"/>
  </r>
  <r>
    <x v="78"/>
    <s v="10:38"/>
    <s v="559-61-5987"/>
    <x v="2"/>
    <s v="Mumbai"/>
    <x v="1"/>
    <x v="0"/>
    <x v="0"/>
    <x v="1"/>
    <n v="292400"/>
    <n v="52632"/>
    <n v="1"/>
    <n v="345032"/>
    <n v="303628.15999999997"/>
    <n v="41403.840000000026"/>
    <n v="8.6"/>
  </r>
  <r>
    <x v="82"/>
    <s v="10:33"/>
    <s v="189-55-2313"/>
    <x v="1"/>
    <s v="New Delhi"/>
    <x v="1"/>
    <x v="0"/>
    <x v="5"/>
    <x v="0"/>
    <n v="224200"/>
    <n v="40356"/>
    <n v="1"/>
    <n v="264556"/>
    <n v="232809.28"/>
    <n v="31746.720000000001"/>
    <n v="6"/>
  </r>
  <r>
    <x v="20"/>
    <s v="14:38"/>
    <s v="565-91-4567"/>
    <x v="2"/>
    <s v="Mumbai"/>
    <x v="1"/>
    <x v="1"/>
    <x v="0"/>
    <x v="0"/>
    <n v="295000"/>
    <n v="53100"/>
    <n v="1"/>
    <n v="348100"/>
    <n v="306328"/>
    <n v="41772"/>
    <n v="6.2"/>
  </r>
  <r>
    <x v="7"/>
    <s v="18:06"/>
    <s v="380-60-5336"/>
    <x v="0"/>
    <s v="Bengaluru"/>
    <x v="1"/>
    <x v="0"/>
    <x v="1"/>
    <x v="2"/>
    <n v="3240.26"/>
    <n v="583.24680000000001"/>
    <n v="10"/>
    <n v="38235.067999999999"/>
    <n v="33646.859839999997"/>
    <n v="4588.208160000002"/>
    <n v="5"/>
  </r>
  <r>
    <x v="4"/>
    <s v="12:52"/>
    <s v="815-04-6282"/>
    <x v="1"/>
    <s v="New Delhi"/>
    <x v="0"/>
    <x v="0"/>
    <x v="3"/>
    <x v="2"/>
    <n v="190500"/>
    <n v="34290"/>
    <n v="1"/>
    <n v="224790"/>
    <n v="197815.2"/>
    <n v="26974.799999999988"/>
    <n v="6.5"/>
  </r>
  <r>
    <x v="23"/>
    <s v="14:00"/>
    <s v="674-56-6360"/>
    <x v="0"/>
    <s v="Bengaluru"/>
    <x v="1"/>
    <x v="1"/>
    <x v="1"/>
    <x v="1"/>
    <n v="7495.15"/>
    <n v="1349.127"/>
    <n v="1"/>
    <n v="8844.277"/>
    <n v="7782.9637599999996"/>
    <n v="1061.3132400000004"/>
    <n v="6"/>
  </r>
  <r>
    <x v="46"/>
    <s v="10:57"/>
    <s v="778-34-2523"/>
    <x v="0"/>
    <s v="Bengaluru"/>
    <x v="0"/>
    <x v="0"/>
    <x v="1"/>
    <x v="1"/>
    <n v="948.62"/>
    <n v="170.7516"/>
    <n v="8"/>
    <n v="8954.9727999999996"/>
    <n v="7880.376064"/>
    <n v="1074.5967359999995"/>
    <n v="5"/>
  </r>
  <r>
    <x v="86"/>
    <s v="16:45"/>
    <s v="499-27-7781"/>
    <x v="2"/>
    <s v="Mumbai"/>
    <x v="1"/>
    <x v="0"/>
    <x v="4"/>
    <x v="0"/>
    <n v="287800"/>
    <n v="51804"/>
    <n v="1"/>
    <n v="339604"/>
    <n v="298851.52"/>
    <n v="40752.479999999981"/>
    <n v="5"/>
  </r>
  <r>
    <x v="54"/>
    <s v="11:15"/>
    <s v="477-59-2456"/>
    <x v="1"/>
    <s v="New Delhi"/>
    <x v="1"/>
    <x v="0"/>
    <x v="5"/>
    <x v="1"/>
    <n v="223200"/>
    <n v="40176"/>
    <n v="1"/>
    <n v="263376"/>
    <n v="231770.88"/>
    <n v="31605.119999999995"/>
    <n v="9.1999999999999993"/>
  </r>
  <r>
    <x v="64"/>
    <s v="20:29"/>
    <s v="832-51-6761"/>
    <x v="0"/>
    <s v="Bengaluru"/>
    <x v="1"/>
    <x v="1"/>
    <x v="4"/>
    <x v="0"/>
    <n v="281500"/>
    <n v="50670"/>
    <n v="1"/>
    <n v="332170"/>
    <n v="292309.59999999998"/>
    <n v="39860.400000000023"/>
    <n v="9.6"/>
  </r>
  <r>
    <x v="3"/>
    <s v="20:03"/>
    <s v="869-11-3082"/>
    <x v="2"/>
    <s v="Mumbai"/>
    <x v="0"/>
    <x v="1"/>
    <x v="0"/>
    <x v="2"/>
    <n v="292200"/>
    <n v="52596"/>
    <n v="1"/>
    <n v="344796"/>
    <n v="303420.48"/>
    <n v="41375.520000000019"/>
    <n v="8.4"/>
  </r>
  <r>
    <x v="36"/>
    <s v="14:35"/>
    <s v="190-59-3964"/>
    <x v="2"/>
    <s v="Mumbai"/>
    <x v="0"/>
    <x v="1"/>
    <x v="4"/>
    <x v="2"/>
    <n v="283100"/>
    <n v="50958"/>
    <n v="1"/>
    <n v="334058"/>
    <n v="293971.03999999998"/>
    <n v="40086.960000000021"/>
    <n v="6"/>
  </r>
  <r>
    <x v="5"/>
    <s v="16:32"/>
    <s v="366-43-6862"/>
    <x v="2"/>
    <s v="Mumbai"/>
    <x v="1"/>
    <x v="1"/>
    <x v="1"/>
    <x v="3"/>
    <n v="552.89"/>
    <n v="99.520199999999988"/>
    <n v="4"/>
    <n v="2609.6408000000001"/>
    <n v="2296.4839040000002"/>
    <n v="313.15689599999996"/>
    <n v="6.7"/>
  </r>
  <r>
    <x v="7"/>
    <s v="10:10"/>
    <s v="186-43-8965"/>
    <x v="0"/>
    <s v="Bengaluru"/>
    <x v="0"/>
    <x v="0"/>
    <x v="2"/>
    <x v="2"/>
    <n v="447.68"/>
    <n v="80.582399999999993"/>
    <n v="2"/>
    <n v="1056.5247999999999"/>
    <n v="929.74182399999995"/>
    <n v="126.78297599999996"/>
    <n v="4.0999999999999996"/>
  </r>
  <r>
    <x v="13"/>
    <s v="14:15"/>
    <s v="784-21-9238"/>
    <x v="1"/>
    <s v="New Delhi"/>
    <x v="0"/>
    <x v="1"/>
    <x v="3"/>
    <x v="1"/>
    <n v="191500"/>
    <n v="34470"/>
    <n v="1"/>
    <n v="225970"/>
    <n v="198853.6"/>
    <n v="27116.399999999994"/>
    <n v="5.9"/>
  </r>
  <r>
    <x v="31"/>
    <s v="10:05"/>
    <s v="276-75-6884"/>
    <x v="0"/>
    <s v="Bengaluru"/>
    <x v="1"/>
    <x v="0"/>
    <x v="0"/>
    <x v="1"/>
    <n v="288000"/>
    <n v="51840"/>
    <n v="1"/>
    <n v="339840"/>
    <n v="299059.20000000001"/>
    <n v="40780.799999999988"/>
    <n v="8.6999999999999993"/>
  </r>
  <r>
    <x v="44"/>
    <s v="11:36"/>
    <s v="109-86-4363"/>
    <x v="2"/>
    <s v="Mumbai"/>
    <x v="0"/>
    <x v="0"/>
    <x v="3"/>
    <x v="2"/>
    <n v="189000"/>
    <n v="34020"/>
    <n v="1"/>
    <n v="223020"/>
    <n v="196257.6"/>
    <n v="26762.399999999994"/>
    <n v="4.5"/>
  </r>
  <r>
    <x v="71"/>
    <s v="18:15"/>
    <s v="569-76-2760"/>
    <x v="0"/>
    <s v="Bengaluru"/>
    <x v="0"/>
    <x v="0"/>
    <x v="3"/>
    <x v="2"/>
    <n v="183000"/>
    <n v="32940"/>
    <n v="1"/>
    <n v="215940"/>
    <n v="190027.2"/>
    <n v="25912.799999999988"/>
    <n v="6.6"/>
  </r>
  <r>
    <x v="26"/>
    <s v="13:53"/>
    <s v="222-42-0244"/>
    <x v="2"/>
    <s v="Mumbai"/>
    <x v="0"/>
    <x v="0"/>
    <x v="0"/>
    <x v="2"/>
    <n v="292200"/>
    <n v="52596"/>
    <n v="1"/>
    <n v="344796"/>
    <n v="303420.48"/>
    <n v="41375.520000000019"/>
    <n v="7.7"/>
  </r>
  <r>
    <x v="58"/>
    <s v="18:37"/>
    <s v="760-53-9233"/>
    <x v="0"/>
    <s v="Bengaluru"/>
    <x v="0"/>
    <x v="1"/>
    <x v="5"/>
    <x v="2"/>
    <n v="218000"/>
    <n v="39240"/>
    <n v="1"/>
    <n v="257240"/>
    <n v="226371.20000000001"/>
    <n v="30868.799999999988"/>
    <n v="8.5"/>
  </r>
  <r>
    <x v="62"/>
    <s v="18:27"/>
    <s v="538-22-0304"/>
    <x v="1"/>
    <s v="New Delhi"/>
    <x v="1"/>
    <x v="1"/>
    <x v="1"/>
    <x v="1"/>
    <n v="264.95"/>
    <n v="47.690999999999995"/>
    <n v="10"/>
    <n v="3126.41"/>
    <n v="2751.2408"/>
    <n v="375.16919999999982"/>
    <n v="5.2"/>
  </r>
  <r>
    <x v="17"/>
    <s v="14:42"/>
    <s v="416-17-9926"/>
    <x v="0"/>
    <s v="Bengaluru"/>
    <x v="0"/>
    <x v="0"/>
    <x v="1"/>
    <x v="2"/>
    <n v="874.22"/>
    <n v="157.3596"/>
    <n v="10"/>
    <n v="10315.796"/>
    <n v="9077.9004800000002"/>
    <n v="1237.89552"/>
    <n v="4.3"/>
  </r>
  <r>
    <x v="46"/>
    <s v="17:43"/>
    <s v="237-44-6163"/>
    <x v="0"/>
    <s v="Bengaluru"/>
    <x v="1"/>
    <x v="1"/>
    <x v="1"/>
    <x v="1"/>
    <n v="3110.56"/>
    <n v="559.9008"/>
    <n v="8"/>
    <n v="29363.686399999999"/>
    <n v="25840.044031999998"/>
    <n v="3523.6423680000007"/>
    <n v="7.6"/>
  </r>
  <r>
    <x v="6"/>
    <s v="18:37"/>
    <s v="636-17-0325"/>
    <x v="2"/>
    <s v="Mumbai"/>
    <x v="1"/>
    <x v="1"/>
    <x v="0"/>
    <x v="1"/>
    <n v="292400"/>
    <n v="52632"/>
    <n v="1"/>
    <n v="345032"/>
    <n v="303628.15999999997"/>
    <n v="41403.840000000026"/>
    <n v="9.5"/>
  </r>
  <r>
    <x v="51"/>
    <s v="16:34"/>
    <s v="343-75-9322"/>
    <x v="2"/>
    <s v="Mumbai"/>
    <x v="0"/>
    <x v="0"/>
    <x v="3"/>
    <x v="1"/>
    <n v="192000"/>
    <n v="34560"/>
    <n v="1"/>
    <n v="226560"/>
    <n v="199372.79999999999"/>
    <n v="27187.200000000012"/>
    <n v="4.0999999999999996"/>
  </r>
  <r>
    <x v="44"/>
    <s v="14:42"/>
    <s v="528-14-9470"/>
    <x v="0"/>
    <s v="Bengaluru"/>
    <x v="0"/>
    <x v="1"/>
    <x v="0"/>
    <x v="0"/>
    <n v="290000"/>
    <n v="52200"/>
    <n v="1"/>
    <n v="342200"/>
    <n v="301136"/>
    <n v="41064"/>
    <n v="9.1999999999999993"/>
  </r>
  <r>
    <x v="41"/>
    <s v="11:01"/>
    <s v="427-45-9297"/>
    <x v="2"/>
    <s v="Mumbai"/>
    <x v="0"/>
    <x v="0"/>
    <x v="2"/>
    <x v="3"/>
    <n v="3640.73"/>
    <n v="655.33140000000003"/>
    <n v="7"/>
    <n v="30072.429800000005"/>
    <n v="26463.738224000004"/>
    <n v="3608.6915760000011"/>
    <n v="5.4"/>
  </r>
  <r>
    <x v="58"/>
    <s v="19:44"/>
    <s v="807-34-3742"/>
    <x v="0"/>
    <s v="Bengaluru"/>
    <x v="1"/>
    <x v="1"/>
    <x v="5"/>
    <x v="1"/>
    <n v="220000"/>
    <n v="39600"/>
    <n v="1"/>
    <n v="259600"/>
    <n v="228448"/>
    <n v="31152"/>
    <n v="5.8"/>
  </r>
  <r>
    <x v="51"/>
    <s v="13:34"/>
    <s v="288-62-1085"/>
    <x v="0"/>
    <s v="Bengaluru"/>
    <x v="0"/>
    <x v="1"/>
    <x v="5"/>
    <x v="0"/>
    <n v="223000"/>
    <n v="40140"/>
    <n v="1"/>
    <n v="263140"/>
    <n v="231563.2"/>
    <n v="31576.799999999988"/>
    <n v="5.6"/>
  </r>
  <r>
    <x v="56"/>
    <s v="20:08"/>
    <s v="670-71-7306"/>
    <x v="2"/>
    <s v="Mumbai"/>
    <x v="1"/>
    <x v="1"/>
    <x v="3"/>
    <x v="2"/>
    <n v="189000"/>
    <n v="34020"/>
    <n v="1"/>
    <n v="223020"/>
    <n v="196257.6"/>
    <n v="26762.399999999994"/>
    <n v="5.0999999999999996"/>
  </r>
  <r>
    <x v="15"/>
    <s v="15:01"/>
    <s v="660-29-7083"/>
    <x v="1"/>
    <s v="New Delhi"/>
    <x v="1"/>
    <x v="1"/>
    <x v="1"/>
    <x v="1"/>
    <n v="535.87"/>
    <n v="96.456599999999995"/>
    <n v="10"/>
    <n v="6323.2659999999996"/>
    <n v="5564.47408"/>
    <n v="758.79191999999966"/>
    <n v="5.8"/>
  </r>
  <r>
    <x v="17"/>
    <s v="11:40"/>
    <s v="271-77-8740"/>
    <x v="1"/>
    <s v="New Delhi"/>
    <x v="0"/>
    <x v="0"/>
    <x v="3"/>
    <x v="0"/>
    <n v="193100"/>
    <n v="34758"/>
    <n v="1"/>
    <n v="227858"/>
    <n v="200515.04"/>
    <n v="27342.959999999992"/>
    <n v="5"/>
  </r>
  <r>
    <x v="42"/>
    <s v="15:21"/>
    <s v="497-36-0989"/>
    <x v="0"/>
    <s v="Bengaluru"/>
    <x v="1"/>
    <x v="1"/>
    <x v="5"/>
    <x v="1"/>
    <n v="220000"/>
    <n v="39600"/>
    <n v="1"/>
    <n v="259600"/>
    <n v="228448"/>
    <n v="31152"/>
    <n v="7.9"/>
  </r>
  <r>
    <x v="38"/>
    <s v="17:38"/>
    <s v="291-59-1384"/>
    <x v="2"/>
    <s v="Mumbai"/>
    <x v="1"/>
    <x v="1"/>
    <x v="1"/>
    <x v="1"/>
    <n v="460.3"/>
    <n v="82.853999999999999"/>
    <n v="1"/>
    <n v="543.154"/>
    <n v="477.97552000000002"/>
    <n v="65.178479999999979"/>
    <n v="6"/>
  </r>
  <r>
    <x v="22"/>
    <s v="16:16"/>
    <s v="860-73-6466"/>
    <x v="0"/>
    <s v="Bengaluru"/>
    <x v="0"/>
    <x v="0"/>
    <x v="3"/>
    <x v="2"/>
    <n v="183000"/>
    <n v="32940"/>
    <n v="1"/>
    <n v="215940"/>
    <n v="190027.2"/>
    <n v="25912.799999999988"/>
    <n v="5"/>
  </r>
  <r>
    <x v="77"/>
    <s v="18:15"/>
    <s v="549-23-9016"/>
    <x v="1"/>
    <s v="New Delhi"/>
    <x v="0"/>
    <x v="0"/>
    <x v="4"/>
    <x v="2"/>
    <n v="285400"/>
    <n v="51372"/>
    <n v="1"/>
    <n v="336772"/>
    <n v="296359.36"/>
    <n v="40412.640000000014"/>
    <n v="8.9"/>
  </r>
  <r>
    <x v="53"/>
    <s v="12:43"/>
    <s v="896-34-0956"/>
    <x v="0"/>
    <s v="Bengaluru"/>
    <x v="1"/>
    <x v="1"/>
    <x v="5"/>
    <x v="1"/>
    <n v="220000"/>
    <n v="39600"/>
    <n v="1"/>
    <n v="259600"/>
    <n v="228448"/>
    <n v="31152"/>
    <n v="5.9"/>
  </r>
  <r>
    <x v="74"/>
    <s v="11:32"/>
    <s v="804-38-3935"/>
    <x v="0"/>
    <s v="Bengaluru"/>
    <x v="0"/>
    <x v="1"/>
    <x v="1"/>
    <x v="2"/>
    <n v="1993.78"/>
    <n v="358.88040000000001"/>
    <n v="3"/>
    <n v="7057.9811999999993"/>
    <n v="6211.023455999999"/>
    <n v="846.95774400000028"/>
    <n v="5.9"/>
  </r>
  <r>
    <x v="3"/>
    <s v="18:08"/>
    <s v="585-90-0249"/>
    <x v="0"/>
    <s v="Bengaluru"/>
    <x v="0"/>
    <x v="1"/>
    <x v="1"/>
    <x v="3"/>
    <n v="7473.26"/>
    <n v="1345.1867999999999"/>
    <n v="1"/>
    <n v="8818.4467999999997"/>
    <n v="7760.2331839999997"/>
    <n v="1058.213616"/>
    <n v="9.6999999999999993"/>
  </r>
  <r>
    <x v="74"/>
    <s v="17:08"/>
    <s v="862-29-5914"/>
    <x v="1"/>
    <s v="New Delhi"/>
    <x v="1"/>
    <x v="0"/>
    <x v="3"/>
    <x v="2"/>
    <n v="190500"/>
    <n v="34290"/>
    <n v="1"/>
    <n v="224790"/>
    <n v="197815.2"/>
    <n v="26974.799999999988"/>
    <n v="8.6"/>
  </r>
  <r>
    <x v="66"/>
    <s v="19:38"/>
    <s v="845-94-6841"/>
    <x v="1"/>
    <s v="New Delhi"/>
    <x v="0"/>
    <x v="0"/>
    <x v="4"/>
    <x v="1"/>
    <n v="286700"/>
    <n v="51606"/>
    <n v="1"/>
    <n v="338306"/>
    <n v="297709.28000000003"/>
    <n v="40596.719999999972"/>
    <n v="4"/>
  </r>
  <r>
    <x v="64"/>
    <s v="13:11"/>
    <s v="125-45-2293"/>
    <x v="0"/>
    <s v="Bengaluru"/>
    <x v="1"/>
    <x v="0"/>
    <x v="5"/>
    <x v="1"/>
    <n v="220000"/>
    <n v="39600"/>
    <n v="1"/>
    <n v="259600"/>
    <n v="228448"/>
    <n v="31152"/>
    <n v="4.2"/>
  </r>
  <r>
    <x v="25"/>
    <s v="11:05"/>
    <s v="843-73-4724"/>
    <x v="0"/>
    <s v="Bengaluru"/>
    <x v="1"/>
    <x v="1"/>
    <x v="5"/>
    <x v="1"/>
    <n v="220000"/>
    <n v="39600"/>
    <n v="1"/>
    <n v="259600"/>
    <n v="228448"/>
    <n v="31152"/>
    <n v="9.1999999999999993"/>
  </r>
  <r>
    <x v="88"/>
    <s v="10:12"/>
    <s v="409-33-9708"/>
    <x v="0"/>
    <s v="Bengaluru"/>
    <x v="1"/>
    <x v="0"/>
    <x v="5"/>
    <x v="0"/>
    <n v="223000"/>
    <n v="40140"/>
    <n v="1"/>
    <n v="263140"/>
    <n v="231563.2"/>
    <n v="31576.799999999988"/>
    <n v="9.1999999999999993"/>
  </r>
  <r>
    <x v="78"/>
    <s v="15:42"/>
    <s v="658-66-3967"/>
    <x v="1"/>
    <s v="New Delhi"/>
    <x v="1"/>
    <x v="1"/>
    <x v="0"/>
    <x v="0"/>
    <n v="295200"/>
    <n v="53136"/>
    <n v="1"/>
    <n v="348336"/>
    <n v="306535.67999999999"/>
    <n v="41800.320000000007"/>
    <n v="5"/>
  </r>
  <r>
    <x v="6"/>
    <s v="11:58"/>
    <s v="866-70-2814"/>
    <x v="2"/>
    <s v="Mumbai"/>
    <x v="1"/>
    <x v="0"/>
    <x v="1"/>
    <x v="3"/>
    <n v="452.79"/>
    <n v="81.502200000000002"/>
    <n v="10"/>
    <n v="5342.9219999999996"/>
    <n v="4701.7713599999997"/>
    <n v="641.15063999999984"/>
    <n v="10"/>
  </r>
  <r>
    <x v="54"/>
    <s v="14:21"/>
    <s v="160-22-2687"/>
    <x v="0"/>
    <s v="Bengaluru"/>
    <x v="0"/>
    <x v="0"/>
    <x v="0"/>
    <x v="0"/>
    <n v="290000"/>
    <n v="52200"/>
    <n v="1"/>
    <n v="342200"/>
    <n v="301136"/>
    <n v="41064"/>
    <n v="8.8000000000000007"/>
  </r>
  <r>
    <x v="69"/>
    <s v="10:52"/>
    <s v="895-03-6665"/>
    <x v="2"/>
    <s v="Mumbai"/>
    <x v="1"/>
    <x v="0"/>
    <x v="5"/>
    <x v="1"/>
    <n v="223100"/>
    <n v="40158"/>
    <n v="1"/>
    <n v="263258"/>
    <n v="231667.04"/>
    <n v="31590.959999999992"/>
    <n v="4.2"/>
  </r>
  <r>
    <x v="17"/>
    <s v="19:31"/>
    <s v="770-42-8960"/>
    <x v="2"/>
    <s v="Mumbai"/>
    <x v="1"/>
    <x v="1"/>
    <x v="4"/>
    <x v="1"/>
    <n v="286325"/>
    <n v="51538.5"/>
    <n v="1"/>
    <n v="337863.5"/>
    <n v="297319.88"/>
    <n v="40543.619999999995"/>
    <n v="6.3"/>
  </r>
  <r>
    <x v="37"/>
    <s v="18:35"/>
    <s v="748-45-2862"/>
    <x v="0"/>
    <s v="Bengaluru"/>
    <x v="0"/>
    <x v="0"/>
    <x v="2"/>
    <x v="1"/>
    <n v="284.31"/>
    <n v="51.175799999999995"/>
    <n v="4"/>
    <n v="1341.9431999999999"/>
    <n v="1180.910016"/>
    <n v="161.03318399999989"/>
    <n v="8.1999999999999993"/>
  </r>
  <r>
    <x v="42"/>
    <s v="13:51"/>
    <s v="234-36-2483"/>
    <x v="2"/>
    <s v="Mumbai"/>
    <x v="1"/>
    <x v="1"/>
    <x v="0"/>
    <x v="1"/>
    <n v="292400"/>
    <n v="52632"/>
    <n v="1"/>
    <n v="345032"/>
    <n v="303628.15999999997"/>
    <n v="41403.840000000026"/>
    <n v="5.0999999999999996"/>
  </r>
  <r>
    <x v="54"/>
    <s v="12:35"/>
    <s v="316-66-3011"/>
    <x v="0"/>
    <s v="Bengaluru"/>
    <x v="0"/>
    <x v="0"/>
    <x v="4"/>
    <x v="1"/>
    <n v="280000"/>
    <n v="50400"/>
    <n v="1"/>
    <n v="330400"/>
    <n v="290752"/>
    <n v="39648"/>
    <n v="5"/>
  </r>
  <r>
    <x v="9"/>
    <s v="13:24"/>
    <s v="848-95-6252"/>
    <x v="1"/>
    <s v="New Delhi"/>
    <x v="0"/>
    <x v="0"/>
    <x v="2"/>
    <x v="3"/>
    <n v="836.27"/>
    <n v="150.52859999999998"/>
    <n v="1"/>
    <n v="986.79859999999996"/>
    <n v="868.38276799999994"/>
    <n v="118.41583200000002"/>
    <n v="7"/>
  </r>
  <r>
    <x v="66"/>
    <s v="18:06"/>
    <s v="840-76-5966"/>
    <x v="0"/>
    <s v="Bengaluru"/>
    <x v="0"/>
    <x v="1"/>
    <x v="3"/>
    <x v="0"/>
    <n v="186000"/>
    <n v="33480"/>
    <n v="1"/>
    <n v="219480"/>
    <n v="193142.39999999999"/>
    <n v="26337.600000000006"/>
    <n v="7.8"/>
  </r>
  <r>
    <x v="85"/>
    <s v="11:55"/>
    <s v="152-03-4217"/>
    <x v="2"/>
    <s v="Mumbai"/>
    <x v="1"/>
    <x v="0"/>
    <x v="2"/>
    <x v="2"/>
    <n v="7411.28"/>
    <n v="1334.0303999999999"/>
    <n v="9"/>
    <n v="78707.793600000005"/>
    <n v="69262.858368000001"/>
    <n v="9444.9352320000035"/>
    <n v="4.3"/>
  </r>
  <r>
    <x v="52"/>
    <s v="11:42"/>
    <s v="533-66-5566"/>
    <x v="2"/>
    <s v="Mumbai"/>
    <x v="1"/>
    <x v="0"/>
    <x v="2"/>
    <x v="1"/>
    <n v="1751.07"/>
    <n v="315.19259999999997"/>
    <n v="7"/>
    <n v="14463.8382"/>
    <n v="12728.177616000001"/>
    <n v="1735.6605839999993"/>
    <n v="7"/>
  </r>
  <r>
    <x v="66"/>
    <s v="14:30"/>
    <s v="124-31-1458"/>
    <x v="0"/>
    <s v="Bengaluru"/>
    <x v="0"/>
    <x v="0"/>
    <x v="1"/>
    <x v="1"/>
    <n v="579.59"/>
    <n v="104.3262"/>
    <n v="3"/>
    <n v="2051.7485999999999"/>
    <n v="1805.5387679999999"/>
    <n v="246.20983200000001"/>
    <n v="6.6"/>
  </r>
  <r>
    <x v="53"/>
    <s v="15:11"/>
    <s v="176-78-1170"/>
    <x v="1"/>
    <s v="New Delhi"/>
    <x v="0"/>
    <x v="1"/>
    <x v="0"/>
    <x v="0"/>
    <n v="295200"/>
    <n v="53136"/>
    <n v="1"/>
    <n v="348336"/>
    <n v="306535.67999999999"/>
    <n v="41800.320000000007"/>
    <n v="7.3"/>
  </r>
  <r>
    <x v="20"/>
    <s v="14:48"/>
    <s v="361-59-0574"/>
    <x v="2"/>
    <s v="Mumbai"/>
    <x v="0"/>
    <x v="1"/>
    <x v="3"/>
    <x v="2"/>
    <n v="189000"/>
    <n v="34020"/>
    <n v="1"/>
    <n v="223020"/>
    <n v="196257.6"/>
    <n v="26762.399999999994"/>
    <n v="6.5"/>
  </r>
  <r>
    <x v="29"/>
    <s v="12:36"/>
    <s v="101-81-4070"/>
    <x v="1"/>
    <s v="New Delhi"/>
    <x v="0"/>
    <x v="0"/>
    <x v="0"/>
    <x v="0"/>
    <n v="295200"/>
    <n v="53136"/>
    <n v="1"/>
    <n v="348336"/>
    <n v="306535.67999999999"/>
    <n v="41800.320000000007"/>
    <n v="4.9000000000000004"/>
  </r>
  <r>
    <x v="66"/>
    <s v="19:09"/>
    <s v="631-34-1880"/>
    <x v="1"/>
    <s v="New Delhi"/>
    <x v="0"/>
    <x v="1"/>
    <x v="4"/>
    <x v="2"/>
    <n v="285400"/>
    <n v="51372"/>
    <n v="1"/>
    <n v="336772"/>
    <n v="296359.36"/>
    <n v="40412.640000000014"/>
    <n v="4.3"/>
  </r>
  <r>
    <x v="47"/>
    <s v="13:35"/>
    <s v="852-82-2749"/>
    <x v="0"/>
    <s v="Bengaluru"/>
    <x v="1"/>
    <x v="1"/>
    <x v="3"/>
    <x v="0"/>
    <n v="186000"/>
    <n v="33480"/>
    <n v="1"/>
    <n v="219480"/>
    <n v="193142.39999999999"/>
    <n v="26337.600000000006"/>
    <n v="9.3000000000000007"/>
  </r>
  <r>
    <x v="69"/>
    <s v="10:33"/>
    <s v="873-14-6353"/>
    <x v="0"/>
    <s v="Bengaluru"/>
    <x v="0"/>
    <x v="1"/>
    <x v="4"/>
    <x v="2"/>
    <n v="278000"/>
    <n v="50040"/>
    <n v="1"/>
    <n v="328040"/>
    <n v="288675.20000000001"/>
    <n v="39364.799999999988"/>
    <n v="7.1"/>
  </r>
  <r>
    <x v="45"/>
    <s v="15:45"/>
    <s v="584-66-4073"/>
    <x v="1"/>
    <s v="New Delhi"/>
    <x v="1"/>
    <x v="1"/>
    <x v="5"/>
    <x v="0"/>
    <n v="224200"/>
    <n v="40356"/>
    <n v="1"/>
    <n v="264556"/>
    <n v="232809.28"/>
    <n v="31746.720000000001"/>
    <n v="9.6"/>
  </r>
  <r>
    <x v="26"/>
    <s v="11:51"/>
    <s v="544-55-9589"/>
    <x v="2"/>
    <s v="Mumbai"/>
    <x v="0"/>
    <x v="0"/>
    <x v="1"/>
    <x v="1"/>
    <n v="1121.43"/>
    <n v="201.85740000000001"/>
    <n v="10"/>
    <n v="13232.874000000002"/>
    <n v="11644.929120000001"/>
    <n v="1587.9448800000009"/>
    <n v="6.2"/>
  </r>
  <r>
    <x v="68"/>
    <s v="17:26"/>
    <s v="166-19-2553"/>
    <x v="0"/>
    <s v="Bengaluru"/>
    <x v="0"/>
    <x v="1"/>
    <x v="3"/>
    <x v="1"/>
    <n v="185000"/>
    <n v="33300"/>
    <n v="1"/>
    <n v="218300"/>
    <n v="192104"/>
    <n v="26196"/>
    <n v="9.9"/>
  </r>
  <r>
    <x v="35"/>
    <s v="11:52"/>
    <s v="737-88-5876"/>
    <x v="0"/>
    <s v="Bengaluru"/>
    <x v="0"/>
    <x v="1"/>
    <x v="2"/>
    <x v="2"/>
    <n v="323.29000000000002"/>
    <n v="58.1922"/>
    <n v="4"/>
    <n v="1525.9288000000001"/>
    <n v="1342.817344"/>
    <n v="183.11145600000009"/>
    <n v="5.9"/>
  </r>
  <r>
    <x v="20"/>
    <s v="14:04"/>
    <s v="154-87-7367"/>
    <x v="1"/>
    <s v="New Delhi"/>
    <x v="1"/>
    <x v="1"/>
    <x v="2"/>
    <x v="3"/>
    <n v="652.26"/>
    <n v="117.40679999999999"/>
    <n v="8"/>
    <n v="6157.3343999999997"/>
    <n v="5418.4542719999999"/>
    <n v="738.88012799999979"/>
    <n v="6.3"/>
  </r>
  <r>
    <x v="12"/>
    <s v="17:49"/>
    <s v="885-56-0389"/>
    <x v="1"/>
    <s v="New Delhi"/>
    <x v="0"/>
    <x v="1"/>
    <x v="5"/>
    <x v="1"/>
    <n v="223200"/>
    <n v="40176"/>
    <n v="1"/>
    <n v="263376"/>
    <n v="231770.88"/>
    <n v="31605.119999999995"/>
    <n v="4"/>
  </r>
  <r>
    <x v="6"/>
    <s v="20:19"/>
    <s v="608-05-3804"/>
    <x v="2"/>
    <s v="Mumbai"/>
    <x v="0"/>
    <x v="1"/>
    <x v="1"/>
    <x v="1"/>
    <n v="2239.75"/>
    <n v="403.15499999999997"/>
    <n v="1"/>
    <n v="2642.9049999999997"/>
    <n v="2325.7563999999998"/>
    <n v="317.14859999999999"/>
    <n v="6.1"/>
  </r>
  <r>
    <x v="76"/>
    <s v="16:08"/>
    <s v="448-61-3783"/>
    <x v="0"/>
    <s v="Bengaluru"/>
    <x v="1"/>
    <x v="0"/>
    <x v="1"/>
    <x v="2"/>
    <n v="5790.02"/>
    <n v="1042.2036000000001"/>
    <n v="8"/>
    <n v="54657.788800000002"/>
    <n v="48098.854144000004"/>
    <n v="6558.9346559999976"/>
    <n v="4.5"/>
  </r>
  <r>
    <x v="64"/>
    <s v="10:17"/>
    <s v="761-49-0439"/>
    <x v="2"/>
    <s v="Mumbai"/>
    <x v="0"/>
    <x v="0"/>
    <x v="1"/>
    <x v="3"/>
    <n v="9312.1"/>
    <n v="1676.1780000000001"/>
    <n v="8"/>
    <n v="87906.224000000002"/>
    <n v="77357.477119999996"/>
    <n v="10548.746880000006"/>
    <n v="8.6"/>
  </r>
  <r>
    <x v="66"/>
    <s v="14:25"/>
    <s v="490-95-0021"/>
    <x v="2"/>
    <s v="Mumbai"/>
    <x v="0"/>
    <x v="0"/>
    <x v="4"/>
    <x v="0"/>
    <n v="287800"/>
    <n v="51804"/>
    <n v="1"/>
    <n v="339604"/>
    <n v="298851.52"/>
    <n v="40752.479999999981"/>
    <n v="6"/>
  </r>
  <r>
    <x v="73"/>
    <s v="12:51"/>
    <s v="115-38-7388"/>
    <x v="1"/>
    <s v="New Delhi"/>
    <x v="0"/>
    <x v="0"/>
    <x v="5"/>
    <x v="2"/>
    <n v="221800"/>
    <n v="39924"/>
    <n v="1"/>
    <n v="261724"/>
    <n v="230317.12"/>
    <n v="31406.880000000005"/>
    <n v="9.5"/>
  </r>
  <r>
    <x v="9"/>
    <s v="15:18"/>
    <s v="311-13-6971"/>
    <x v="2"/>
    <s v="Mumbai"/>
    <x v="0"/>
    <x v="1"/>
    <x v="3"/>
    <x v="2"/>
    <n v="189000"/>
    <n v="34020"/>
    <n v="1"/>
    <n v="223020"/>
    <n v="196257.6"/>
    <n v="26762.399999999994"/>
    <n v="9.9"/>
  </r>
  <r>
    <x v="73"/>
    <s v="12:45"/>
    <s v="291-55-6563"/>
    <x v="0"/>
    <s v="Bengaluru"/>
    <x v="0"/>
    <x v="0"/>
    <x v="2"/>
    <x v="3"/>
    <n v="134.41999999999999"/>
    <n v="24.195599999999995"/>
    <n v="6"/>
    <n v="951.69359999999983"/>
    <n v="837.49036799999988"/>
    <n v="114.20323199999996"/>
    <n v="7.5"/>
  </r>
  <r>
    <x v="35"/>
    <s v="13:37"/>
    <s v="548-48-3156"/>
    <x v="0"/>
    <s v="Bengaluru"/>
    <x v="0"/>
    <x v="0"/>
    <x v="4"/>
    <x v="1"/>
    <n v="280000"/>
    <n v="50400"/>
    <n v="1"/>
    <n v="330400"/>
    <n v="290752"/>
    <n v="39648"/>
    <n v="7.6"/>
  </r>
  <r>
    <x v="50"/>
    <s v="10:03"/>
    <s v="460-93-5834"/>
    <x v="0"/>
    <s v="Bengaluru"/>
    <x v="1"/>
    <x v="1"/>
    <x v="3"/>
    <x v="1"/>
    <n v="185000"/>
    <n v="33300"/>
    <n v="1"/>
    <n v="218300"/>
    <n v="192104"/>
    <n v="26196"/>
    <n v="5"/>
  </r>
  <r>
    <x v="63"/>
    <s v="19:42"/>
    <s v="325-89-4209"/>
    <x v="0"/>
    <s v="Bengaluru"/>
    <x v="0"/>
    <x v="1"/>
    <x v="4"/>
    <x v="0"/>
    <n v="281500"/>
    <n v="50670"/>
    <n v="1"/>
    <n v="332170"/>
    <n v="292309.59999999998"/>
    <n v="39860.400000000023"/>
    <n v="6.7"/>
  </r>
  <r>
    <x v="28"/>
    <s v="13:14"/>
    <s v="884-80-6021"/>
    <x v="0"/>
    <s v="Bengaluru"/>
    <x v="0"/>
    <x v="0"/>
    <x v="1"/>
    <x v="3"/>
    <n v="6173.47"/>
    <n v="1111.2246"/>
    <n v="10"/>
    <n v="72846.946000000011"/>
    <n v="64105.312480000008"/>
    <n v="8741.633520000003"/>
    <n v="9.5"/>
  </r>
  <r>
    <x v="45"/>
    <s v="12:47"/>
    <s v="137-74-8729"/>
    <x v="1"/>
    <s v="New Delhi"/>
    <x v="1"/>
    <x v="0"/>
    <x v="5"/>
    <x v="0"/>
    <n v="224200"/>
    <n v="40356"/>
    <n v="1"/>
    <n v="264556"/>
    <n v="232809.28"/>
    <n v="31746.720000000001"/>
    <n v="6.8"/>
  </r>
  <r>
    <x v="85"/>
    <s v="19:53"/>
    <s v="880-46-5796"/>
    <x v="0"/>
    <s v="Bengaluru"/>
    <x v="0"/>
    <x v="1"/>
    <x v="3"/>
    <x v="0"/>
    <n v="186000"/>
    <n v="33480"/>
    <n v="1"/>
    <n v="219480"/>
    <n v="193142.39999999999"/>
    <n v="26337.600000000006"/>
    <n v="5.6"/>
  </r>
  <r>
    <x v="81"/>
    <s v="10:26"/>
    <s v="389-70-2397"/>
    <x v="1"/>
    <s v="New Delhi"/>
    <x v="1"/>
    <x v="0"/>
    <x v="0"/>
    <x v="1"/>
    <n v="294000"/>
    <n v="52920"/>
    <n v="1"/>
    <n v="346920"/>
    <n v="305289.59999999998"/>
    <n v="41630.400000000023"/>
    <n v="7.2"/>
  </r>
  <r>
    <x v="13"/>
    <s v="15:06"/>
    <s v="114-35-5271"/>
    <x v="2"/>
    <s v="Mumbai"/>
    <x v="1"/>
    <x v="0"/>
    <x v="1"/>
    <x v="1"/>
    <n v="8957.91"/>
    <n v="1612.4237999999998"/>
    <n v="8"/>
    <n v="84562.670400000003"/>
    <n v="74415.149952000007"/>
    <n v="10147.520447999996"/>
    <n v="8.1"/>
  </r>
  <r>
    <x v="22"/>
    <s v="16:35"/>
    <s v="607-76-6216"/>
    <x v="1"/>
    <s v="New Delhi"/>
    <x v="0"/>
    <x v="0"/>
    <x v="5"/>
    <x v="2"/>
    <n v="221800"/>
    <n v="39924"/>
    <n v="1"/>
    <n v="261724"/>
    <n v="230317.12"/>
    <n v="31406.880000000005"/>
    <n v="8.6"/>
  </r>
  <r>
    <x v="43"/>
    <s v="20:57"/>
    <s v="715-20-1673"/>
    <x v="2"/>
    <s v="Mumbai"/>
    <x v="1"/>
    <x v="1"/>
    <x v="1"/>
    <x v="1"/>
    <n v="2528.38"/>
    <n v="455.10840000000002"/>
    <n v="5"/>
    <n v="14917.442000000001"/>
    <n v="13127.348960000001"/>
    <n v="1790.0930399999997"/>
    <n v="9.4"/>
  </r>
  <r>
    <x v="10"/>
    <s v="15:16"/>
    <s v="811-35-1094"/>
    <x v="2"/>
    <s v="Mumbai"/>
    <x v="0"/>
    <x v="1"/>
    <x v="1"/>
    <x v="2"/>
    <n v="1050.45"/>
    <n v="189.08099999999999"/>
    <n v="6"/>
    <n v="7437.1859999999997"/>
    <n v="6544.7236800000001"/>
    <n v="892.46231999999964"/>
    <n v="8.9"/>
  </r>
  <r>
    <x v="26"/>
    <s v="17:47"/>
    <s v="699-88-1972"/>
    <x v="2"/>
    <s v="Mumbai"/>
    <x v="1"/>
    <x v="1"/>
    <x v="0"/>
    <x v="2"/>
    <n v="292200"/>
    <n v="52596"/>
    <n v="1"/>
    <n v="344796"/>
    <n v="303420.48"/>
    <n v="41375.520000000019"/>
    <n v="4.2"/>
  </r>
  <r>
    <x v="68"/>
    <s v="16:23"/>
    <s v="781-84-8059"/>
    <x v="1"/>
    <s v="New Delhi"/>
    <x v="1"/>
    <x v="1"/>
    <x v="5"/>
    <x v="0"/>
    <n v="224200"/>
    <n v="40356"/>
    <n v="1"/>
    <n v="264556"/>
    <n v="232809.28"/>
    <n v="31746.720000000001"/>
    <n v="5"/>
  </r>
  <r>
    <x v="63"/>
    <s v="10:17"/>
    <s v="409-49-6995"/>
    <x v="1"/>
    <s v="New Delhi"/>
    <x v="0"/>
    <x v="0"/>
    <x v="4"/>
    <x v="1"/>
    <n v="286700"/>
    <n v="51606"/>
    <n v="1"/>
    <n v="338306"/>
    <n v="297709.28000000003"/>
    <n v="40596.719999999972"/>
    <n v="8.8000000000000007"/>
  </r>
  <r>
    <x v="22"/>
    <s v="13:50"/>
    <s v="725-54-0677"/>
    <x v="1"/>
    <s v="New Delhi"/>
    <x v="0"/>
    <x v="1"/>
    <x v="0"/>
    <x v="1"/>
    <n v="294000"/>
    <n v="52920"/>
    <n v="1"/>
    <n v="346920"/>
    <n v="305289.59999999998"/>
    <n v="41630.400000000023"/>
    <n v="5.3"/>
  </r>
  <r>
    <x v="57"/>
    <s v="19:17"/>
    <s v="146-09-5432"/>
    <x v="0"/>
    <s v="Bengaluru"/>
    <x v="0"/>
    <x v="1"/>
    <x v="4"/>
    <x v="0"/>
    <n v="281500"/>
    <n v="50670"/>
    <n v="1"/>
    <n v="332170"/>
    <n v="292309.59999999998"/>
    <n v="39860.400000000023"/>
    <n v="4.5999999999999996"/>
  </r>
  <r>
    <x v="78"/>
    <s v="14:00"/>
    <s v="377-79-7592"/>
    <x v="1"/>
    <s v="New Delhi"/>
    <x v="0"/>
    <x v="0"/>
    <x v="1"/>
    <x v="2"/>
    <n v="444.84"/>
    <n v="80.07119999999999"/>
    <n v="9"/>
    <n v="4724.2008000000005"/>
    <n v="4157.2967040000003"/>
    <n v="566.90409600000021"/>
    <n v="7.5"/>
  </r>
  <r>
    <x v="57"/>
    <s v="12:02"/>
    <s v="509-10-0516"/>
    <x v="2"/>
    <s v="Mumbai"/>
    <x v="1"/>
    <x v="1"/>
    <x v="2"/>
    <x v="3"/>
    <n v="4645.97"/>
    <n v="836.27459999999996"/>
    <n v="4"/>
    <n v="21928.9784"/>
    <n v="19297.500992000001"/>
    <n v="2631.4774079999988"/>
    <n v="5.0999999999999996"/>
  </r>
  <r>
    <x v="58"/>
    <s v="20:21"/>
    <s v="595-94-9924"/>
    <x v="0"/>
    <s v="Bengaluru"/>
    <x v="0"/>
    <x v="0"/>
    <x v="0"/>
    <x v="2"/>
    <n v="286000"/>
    <n v="51480"/>
    <n v="1"/>
    <n v="337480"/>
    <n v="296982.40000000002"/>
    <n v="40497.599999999977"/>
    <n v="4.2"/>
  </r>
  <r>
    <x v="26"/>
    <s v="17:35"/>
    <s v="865-41-9075"/>
    <x v="0"/>
    <s v="Bengaluru"/>
    <x v="1"/>
    <x v="1"/>
    <x v="4"/>
    <x v="1"/>
    <n v="280000"/>
    <n v="50400"/>
    <n v="1"/>
    <n v="330400"/>
    <n v="290752"/>
    <n v="39648"/>
    <n v="8.1"/>
  </r>
  <r>
    <x v="44"/>
    <s v="12:42"/>
    <s v="545-07-8534"/>
    <x v="1"/>
    <s v="New Delhi"/>
    <x v="1"/>
    <x v="0"/>
    <x v="0"/>
    <x v="0"/>
    <n v="295200"/>
    <n v="53136"/>
    <n v="1"/>
    <n v="348336"/>
    <n v="306535.67999999999"/>
    <n v="41800.320000000007"/>
    <n v="6"/>
  </r>
  <r>
    <x v="62"/>
    <s v="17:56"/>
    <s v="118-62-1812"/>
    <x v="1"/>
    <s v="New Delhi"/>
    <x v="0"/>
    <x v="0"/>
    <x v="2"/>
    <x v="1"/>
    <n v="1078.3800000000001"/>
    <n v="194.10840000000002"/>
    <n v="4"/>
    <n v="5089.9536000000007"/>
    <n v="4479.159168000001"/>
    <n v="610.79443199999969"/>
    <n v="7.9"/>
  </r>
  <r>
    <x v="57"/>
    <s v="18:58"/>
    <s v="450-42-3339"/>
    <x v="1"/>
    <s v="New Delhi"/>
    <x v="1"/>
    <x v="1"/>
    <x v="0"/>
    <x v="2"/>
    <n v="292500"/>
    <n v="52650"/>
    <n v="1"/>
    <n v="345150"/>
    <n v="303732"/>
    <n v="41418"/>
    <n v="8.8000000000000007"/>
  </r>
  <r>
    <x v="62"/>
    <s v="14:08"/>
    <s v="851-98-3555"/>
    <x v="2"/>
    <s v="Mumbai"/>
    <x v="1"/>
    <x v="0"/>
    <x v="0"/>
    <x v="2"/>
    <n v="292200"/>
    <n v="52596"/>
    <n v="1"/>
    <n v="344796"/>
    <n v="303420.48"/>
    <n v="41375.520000000019"/>
    <n v="6.6"/>
  </r>
  <r>
    <x v="39"/>
    <s v="16:30"/>
    <s v="186-71-5196"/>
    <x v="0"/>
    <s v="Bengaluru"/>
    <x v="0"/>
    <x v="0"/>
    <x v="4"/>
    <x v="0"/>
    <n v="281500"/>
    <n v="50670"/>
    <n v="1"/>
    <n v="332170"/>
    <n v="292309.59999999998"/>
    <n v="39860.400000000023"/>
    <n v="6.2"/>
  </r>
  <r>
    <x v="3"/>
    <s v="10:44"/>
    <s v="624-01-8356"/>
    <x v="2"/>
    <s v="Mumbai"/>
    <x v="1"/>
    <x v="0"/>
    <x v="2"/>
    <x v="2"/>
    <n v="3749.01"/>
    <n v="674.82180000000005"/>
    <n v="10"/>
    <n v="44238.317999999999"/>
    <n v="38929.719839999998"/>
    <n v="5308.5981600000014"/>
    <n v="4.2"/>
  </r>
  <r>
    <x v="39"/>
    <s v="20:29"/>
    <s v="313-66-9943"/>
    <x v="2"/>
    <s v="Mumbai"/>
    <x v="0"/>
    <x v="0"/>
    <x v="4"/>
    <x v="2"/>
    <n v="283100"/>
    <n v="50958"/>
    <n v="1"/>
    <n v="334058"/>
    <n v="293971.03999999998"/>
    <n v="40086.960000000021"/>
    <n v="7.3"/>
  </r>
  <r>
    <x v="64"/>
    <s v="11:43"/>
    <s v="151-27-8496"/>
    <x v="1"/>
    <s v="New Delhi"/>
    <x v="1"/>
    <x v="0"/>
    <x v="1"/>
    <x v="3"/>
    <n v="556.13"/>
    <n v="100.10339999999999"/>
    <n v="4"/>
    <n v="2624.9335999999998"/>
    <n v="2309.9415679999997"/>
    <n v="314.99203200000011"/>
    <n v="8.6"/>
  </r>
  <r>
    <x v="13"/>
    <s v="10:09"/>
    <s v="453-33-6436"/>
    <x v="0"/>
    <s v="Bengaluru"/>
    <x v="1"/>
    <x v="0"/>
    <x v="2"/>
    <x v="1"/>
    <n v="939.12"/>
    <n v="169.04159999999999"/>
    <n v="8"/>
    <n v="8865.2927999999993"/>
    <n v="7801.4576639999996"/>
    <n v="1063.8351359999997"/>
    <n v="6.8"/>
  </r>
  <r>
    <x v="82"/>
    <s v="10:00"/>
    <s v="522-57-8364"/>
    <x v="0"/>
    <s v="Bengaluru"/>
    <x v="0"/>
    <x v="1"/>
    <x v="5"/>
    <x v="0"/>
    <n v="223000"/>
    <n v="40140"/>
    <n v="1"/>
    <n v="263140"/>
    <n v="231563.2"/>
    <n v="31576.799999999988"/>
    <n v="7.6"/>
  </r>
  <r>
    <x v="6"/>
    <s v="18:45"/>
    <s v="459-45-2396"/>
    <x v="0"/>
    <s v="Bengaluru"/>
    <x v="0"/>
    <x v="0"/>
    <x v="4"/>
    <x v="1"/>
    <n v="280000"/>
    <n v="50400"/>
    <n v="1"/>
    <n v="330400"/>
    <n v="290752"/>
    <n v="39648"/>
    <n v="5.8"/>
  </r>
  <r>
    <x v="30"/>
    <s v="12:40"/>
    <s v="717-96-4189"/>
    <x v="1"/>
    <s v="New Delhi"/>
    <x v="1"/>
    <x v="0"/>
    <x v="1"/>
    <x v="1"/>
    <n v="635.49"/>
    <n v="114.3882"/>
    <n v="6"/>
    <n v="4499.2691999999997"/>
    <n v="3959.3568959999998"/>
    <n v="539.91230399999995"/>
    <n v="4.0999999999999996"/>
  </r>
  <r>
    <x v="86"/>
    <s v="15:36"/>
    <s v="722-13-2115"/>
    <x v="1"/>
    <s v="New Delhi"/>
    <x v="0"/>
    <x v="1"/>
    <x v="3"/>
    <x v="2"/>
    <n v="190500"/>
    <n v="34290"/>
    <n v="1"/>
    <n v="224790"/>
    <n v="197815.2"/>
    <n v="26974.799999999988"/>
    <n v="9.3000000000000007"/>
  </r>
  <r>
    <x v="16"/>
    <s v="12:04"/>
    <s v="749-81-8133"/>
    <x v="0"/>
    <s v="Bengaluru"/>
    <x v="1"/>
    <x v="0"/>
    <x v="5"/>
    <x v="1"/>
    <n v="220000"/>
    <n v="39600"/>
    <n v="1"/>
    <n v="259600"/>
    <n v="228448"/>
    <n v="31152"/>
    <n v="6.8"/>
  </r>
  <r>
    <x v="70"/>
    <s v="11:26"/>
    <s v="777-67-2495"/>
    <x v="2"/>
    <s v="Mumbai"/>
    <x v="1"/>
    <x v="1"/>
    <x v="2"/>
    <x v="3"/>
    <n v="9168.9699999999993"/>
    <n v="1650.4145999999998"/>
    <n v="3"/>
    <n v="32458.1538"/>
    <n v="28563.175343999999"/>
    <n v="3894.9784560000007"/>
    <n v="8.6999999999999993"/>
  </r>
  <r>
    <x v="22"/>
    <s v="12:36"/>
    <s v="636-98-3364"/>
    <x v="2"/>
    <s v="Mumbai"/>
    <x v="0"/>
    <x v="0"/>
    <x v="1"/>
    <x v="3"/>
    <n v="3026.26"/>
    <n v="544.72680000000003"/>
    <n v="3"/>
    <n v="10712.9604"/>
    <n v="9427.4051519999994"/>
    <n v="1285.5552480000006"/>
    <n v="6.3"/>
  </r>
  <r>
    <x v="24"/>
    <s v="15:06"/>
    <s v="246-55-6923"/>
    <x v="1"/>
    <s v="New Delhi"/>
    <x v="0"/>
    <x v="0"/>
    <x v="2"/>
    <x v="2"/>
    <n v="835.79"/>
    <n v="150.44219999999999"/>
    <n v="9"/>
    <n v="8876.0897999999997"/>
    <n v="7810.9590239999998"/>
    <n v="1065.130776"/>
    <n v="5.0999999999999996"/>
  </r>
  <r>
    <x v="4"/>
    <s v="10:58"/>
    <s v="181-82-6255"/>
    <x v="2"/>
    <s v="Mumbai"/>
    <x v="1"/>
    <x v="0"/>
    <x v="2"/>
    <x v="1"/>
    <n v="4816.37"/>
    <n v="866.94659999999999"/>
    <n v="6"/>
    <n v="34099.899600000004"/>
    <n v="30007.911648000005"/>
    <n v="4091.9879519999995"/>
    <n v="7"/>
  </r>
  <r>
    <x v="70"/>
    <s v="12:10"/>
    <s v="838-02-1821"/>
    <x v="1"/>
    <s v="New Delhi"/>
    <x v="0"/>
    <x v="0"/>
    <x v="2"/>
    <x v="2"/>
    <n v="127.73"/>
    <n v="22.991399999999999"/>
    <n v="2"/>
    <n v="301.44280000000003"/>
    <n v="265.26966400000003"/>
    <n v="36.173136"/>
    <n v="5.2"/>
  </r>
  <r>
    <x v="8"/>
    <s v="10:31"/>
    <s v="887-42-0517"/>
    <x v="1"/>
    <s v="New Delhi"/>
    <x v="1"/>
    <x v="0"/>
    <x v="3"/>
    <x v="2"/>
    <n v="190500"/>
    <n v="34290"/>
    <n v="1"/>
    <n v="224790"/>
    <n v="197815.2"/>
    <n v="26974.799999999988"/>
    <n v="6.6"/>
  </r>
  <r>
    <x v="86"/>
    <s v="13:49"/>
    <s v="457-12-0244"/>
    <x v="1"/>
    <s v="New Delhi"/>
    <x v="0"/>
    <x v="0"/>
    <x v="3"/>
    <x v="0"/>
    <n v="193100"/>
    <n v="34758"/>
    <n v="1"/>
    <n v="227858"/>
    <n v="200515.04"/>
    <n v="27342.959999999992"/>
    <n v="6.5"/>
  </r>
  <r>
    <x v="8"/>
    <s v="11:10"/>
    <s v="226-34-0034"/>
    <x v="2"/>
    <s v="Mumbai"/>
    <x v="1"/>
    <x v="0"/>
    <x v="1"/>
    <x v="3"/>
    <n v="5013.78"/>
    <n v="902.48039999999992"/>
    <n v="4"/>
    <n v="23665.041599999997"/>
    <n v="20825.236607999996"/>
    <n v="2839.8049920000012"/>
    <n v="9"/>
  </r>
  <r>
    <x v="42"/>
    <s v="17:38"/>
    <s v="321-49-7382"/>
    <x v="2"/>
    <s v="Mumbai"/>
    <x v="0"/>
    <x v="1"/>
    <x v="3"/>
    <x v="2"/>
    <n v="189000"/>
    <n v="34020"/>
    <n v="1"/>
    <n v="223020"/>
    <n v="196257.6"/>
    <n v="26762.399999999994"/>
    <n v="5.2"/>
  </r>
  <r>
    <x v="50"/>
    <s v="17:54"/>
    <s v="397-25-8725"/>
    <x v="0"/>
    <s v="Bengaluru"/>
    <x v="0"/>
    <x v="0"/>
    <x v="0"/>
    <x v="2"/>
    <n v="286000"/>
    <n v="51480"/>
    <n v="1"/>
    <n v="337480"/>
    <n v="296982.40000000002"/>
    <n v="40497.599999999977"/>
    <n v="6.8"/>
  </r>
  <r>
    <x v="42"/>
    <s v="20:51"/>
    <s v="431-66-2305"/>
    <x v="2"/>
    <s v="Mumbai"/>
    <x v="1"/>
    <x v="0"/>
    <x v="1"/>
    <x v="2"/>
    <n v="1488.25"/>
    <n v="267.88499999999999"/>
    <n v="9"/>
    <n v="15805.215"/>
    <n v="13908.5892"/>
    <n v="1896.6257999999998"/>
    <n v="7.6"/>
  </r>
  <r>
    <x v="22"/>
    <s v="19:26"/>
    <s v="825-94-5922"/>
    <x v="2"/>
    <s v="Mumbai"/>
    <x v="1"/>
    <x v="1"/>
    <x v="3"/>
    <x v="0"/>
    <n v="194500"/>
    <n v="35010"/>
    <n v="1"/>
    <n v="229510"/>
    <n v="201968.8"/>
    <n v="27541.200000000012"/>
    <n v="7.2"/>
  </r>
  <r>
    <x v="62"/>
    <s v="13:33"/>
    <s v="641-62-7288"/>
    <x v="2"/>
    <s v="Mumbai"/>
    <x v="1"/>
    <x v="1"/>
    <x v="2"/>
    <x v="3"/>
    <n v="3199.92"/>
    <n v="575.98559999999998"/>
    <n v="6"/>
    <n v="22655.4336"/>
    <n v="19936.781568000002"/>
    <n v="2718.6520319999981"/>
    <n v="7.1"/>
  </r>
  <r>
    <x v="30"/>
    <s v="14:05"/>
    <s v="756-93-1854"/>
    <x v="1"/>
    <s v="New Delhi"/>
    <x v="0"/>
    <x v="0"/>
    <x v="5"/>
    <x v="2"/>
    <n v="221800"/>
    <n v="39924"/>
    <n v="1"/>
    <n v="261724"/>
    <n v="230317.12"/>
    <n v="31406.880000000005"/>
    <n v="9.5"/>
  </r>
  <r>
    <x v="33"/>
    <s v="11:40"/>
    <s v="243-55-8457"/>
    <x v="0"/>
    <s v="Bengaluru"/>
    <x v="1"/>
    <x v="0"/>
    <x v="4"/>
    <x v="0"/>
    <n v="281500"/>
    <n v="50670"/>
    <n v="1"/>
    <n v="332170"/>
    <n v="292309.59999999998"/>
    <n v="39860.400000000023"/>
    <n v="5.0999999999999996"/>
  </r>
  <r>
    <x v="40"/>
    <s v="12:27"/>
    <s v="458-10-8612"/>
    <x v="1"/>
    <s v="New Delhi"/>
    <x v="1"/>
    <x v="1"/>
    <x v="0"/>
    <x v="0"/>
    <n v="295200"/>
    <n v="53136"/>
    <n v="1"/>
    <n v="348336"/>
    <n v="306535.67999999999"/>
    <n v="41800.320000000007"/>
    <n v="7.6"/>
  </r>
  <r>
    <x v="75"/>
    <s v="20:24"/>
    <s v="501-61-1753"/>
    <x v="2"/>
    <s v="Mumbai"/>
    <x v="1"/>
    <x v="0"/>
    <x v="2"/>
    <x v="3"/>
    <n v="1663.15"/>
    <n v="299.36700000000002"/>
    <n v="6"/>
    <n v="11775.102000000001"/>
    <n v="10362.089760000001"/>
    <n v="1413.01224"/>
    <n v="9.8000000000000007"/>
  </r>
  <r>
    <x v="46"/>
    <s v="20:59"/>
    <s v="235-06-8510"/>
    <x v="1"/>
    <s v="New Delhi"/>
    <x v="0"/>
    <x v="1"/>
    <x v="2"/>
    <x v="3"/>
    <n v="685.72"/>
    <n v="123.42959999999999"/>
    <n v="3"/>
    <n v="2427.4488000000001"/>
    <n v="2136.1549440000003"/>
    <n v="291.29385599999978"/>
    <n v="5.0999999999999996"/>
  </r>
  <r>
    <x v="0"/>
    <s v="19:48"/>
    <s v="433-08-7822"/>
    <x v="1"/>
    <s v="New Delhi"/>
    <x v="1"/>
    <x v="0"/>
    <x v="0"/>
    <x v="0"/>
    <n v="295200"/>
    <n v="53136"/>
    <n v="1"/>
    <n v="348336"/>
    <n v="306535.67999999999"/>
    <n v="41800.320000000007"/>
    <n v="7.5"/>
  </r>
  <r>
    <x v="73"/>
    <s v="10:18"/>
    <s v="361-85-2571"/>
    <x v="0"/>
    <s v="Bengaluru"/>
    <x v="1"/>
    <x v="0"/>
    <x v="3"/>
    <x v="1"/>
    <n v="185000"/>
    <n v="33300"/>
    <n v="1"/>
    <n v="218300"/>
    <n v="192104"/>
    <n v="26196"/>
    <n v="7.4"/>
  </r>
  <r>
    <x v="21"/>
    <s v="16:27"/>
    <s v="131-70-8179"/>
    <x v="0"/>
    <s v="Bengaluru"/>
    <x v="0"/>
    <x v="0"/>
    <x v="0"/>
    <x v="1"/>
    <n v="288000"/>
    <n v="51840"/>
    <n v="1"/>
    <n v="339840"/>
    <n v="299059.20000000001"/>
    <n v="40780.799999999988"/>
    <n v="4.2"/>
  </r>
  <r>
    <x v="76"/>
    <s v="17:04"/>
    <s v="500-02-2261"/>
    <x v="1"/>
    <s v="New Delhi"/>
    <x v="1"/>
    <x v="0"/>
    <x v="4"/>
    <x v="0"/>
    <n v="288500"/>
    <n v="51930"/>
    <n v="1"/>
    <n v="340430"/>
    <n v="299578.40000000002"/>
    <n v="40851.599999999977"/>
    <n v="5.9"/>
  </r>
  <r>
    <x v="22"/>
    <s v="18:14"/>
    <s v="720-72-2436"/>
    <x v="0"/>
    <s v="Bengaluru"/>
    <x v="1"/>
    <x v="1"/>
    <x v="4"/>
    <x v="0"/>
    <n v="281500"/>
    <n v="50670"/>
    <n v="1"/>
    <n v="332170"/>
    <n v="292309.59999999998"/>
    <n v="39860.400000000023"/>
    <n v="6.9"/>
  </r>
  <r>
    <x v="39"/>
    <s v="10:43"/>
    <s v="702-83-5291"/>
    <x v="1"/>
    <s v="New Delhi"/>
    <x v="0"/>
    <x v="1"/>
    <x v="5"/>
    <x v="1"/>
    <n v="223200"/>
    <n v="40176"/>
    <n v="1"/>
    <n v="263376"/>
    <n v="231770.88"/>
    <n v="31605.119999999995"/>
    <n v="6.6"/>
  </r>
  <r>
    <x v="64"/>
    <s v="19:30"/>
    <s v="809-69-9497"/>
    <x v="0"/>
    <s v="Bengaluru"/>
    <x v="1"/>
    <x v="0"/>
    <x v="2"/>
    <x v="3"/>
    <n v="545.67999999999995"/>
    <n v="98.222399999999993"/>
    <n v="10"/>
    <n v="6439.0239999999994"/>
    <n v="5666.3411199999991"/>
    <n v="772.6828800000003"/>
    <n v="5.7"/>
  </r>
  <r>
    <x v="88"/>
    <s v="14:53"/>
    <s v="449-16-6770"/>
    <x v="0"/>
    <s v="Bengaluru"/>
    <x v="1"/>
    <x v="1"/>
    <x v="0"/>
    <x v="2"/>
    <n v="286000"/>
    <n v="51480"/>
    <n v="1"/>
    <n v="337480"/>
    <n v="296982.40000000002"/>
    <n v="40497.599999999977"/>
    <n v="5.3"/>
  </r>
  <r>
    <x v="61"/>
    <s v="20:14"/>
    <s v="333-23-2632"/>
    <x v="0"/>
    <s v="Bengaluru"/>
    <x v="0"/>
    <x v="1"/>
    <x v="0"/>
    <x v="1"/>
    <n v="288000"/>
    <n v="51840"/>
    <n v="1"/>
    <n v="339840"/>
    <n v="299059.20000000001"/>
    <n v="40780.799999999988"/>
    <n v="4.2"/>
  </r>
  <r>
    <x v="0"/>
    <s v="11:51"/>
    <s v="489-82-1237"/>
    <x v="0"/>
    <s v="Bengaluru"/>
    <x v="1"/>
    <x v="0"/>
    <x v="1"/>
    <x v="2"/>
    <n v="3093.88"/>
    <n v="556.89840000000004"/>
    <n v="7"/>
    <n v="25555.448800000002"/>
    <n v="22488.794944000001"/>
    <n v="3066.6538560000008"/>
    <n v="7.3"/>
  </r>
  <r>
    <x v="58"/>
    <s v="14:13"/>
    <s v="859-97-6048"/>
    <x v="1"/>
    <s v="New Delhi"/>
    <x v="0"/>
    <x v="1"/>
    <x v="1"/>
    <x v="2"/>
    <n v="874.25"/>
    <n v="157.36499999999998"/>
    <n v="2"/>
    <n v="2063.23"/>
    <n v="1815.6424"/>
    <n v="247.58760000000007"/>
    <n v="5.3"/>
  </r>
  <r>
    <x v="36"/>
    <s v="20:13"/>
    <s v="676-10-2200"/>
    <x v="2"/>
    <s v="Mumbai"/>
    <x v="0"/>
    <x v="1"/>
    <x v="5"/>
    <x v="0"/>
    <n v="225000"/>
    <n v="40500"/>
    <n v="1"/>
    <n v="265500"/>
    <n v="233640"/>
    <n v="31860"/>
    <n v="4.7"/>
  </r>
  <r>
    <x v="10"/>
    <s v="18:44"/>
    <s v="373-88-1424"/>
    <x v="1"/>
    <s v="New Delhi"/>
    <x v="0"/>
    <x v="1"/>
    <x v="2"/>
    <x v="3"/>
    <n v="354.81"/>
    <n v="63.8658"/>
    <n v="5"/>
    <n v="2093.3789999999999"/>
    <n v="1842.1735199999998"/>
    <n v="251.20548000000008"/>
    <n v="7.9"/>
  </r>
  <r>
    <x v="7"/>
    <s v="14:26"/>
    <s v="365-16-4334"/>
    <x v="2"/>
    <s v="Mumbai"/>
    <x v="1"/>
    <x v="0"/>
    <x v="4"/>
    <x v="0"/>
    <n v="287800"/>
    <n v="51804"/>
    <n v="1"/>
    <n v="339604"/>
    <n v="298851.52"/>
    <n v="40752.479999999981"/>
    <n v="8.9"/>
  </r>
  <r>
    <x v="81"/>
    <s v="12:40"/>
    <s v="503-21-4385"/>
    <x v="2"/>
    <s v="Mumbai"/>
    <x v="0"/>
    <x v="1"/>
    <x v="0"/>
    <x v="0"/>
    <n v="295000"/>
    <n v="53100"/>
    <n v="1"/>
    <n v="348100"/>
    <n v="306328"/>
    <n v="41772"/>
    <n v="9.3000000000000007"/>
  </r>
  <r>
    <x v="51"/>
    <s v="18:43"/>
    <s v="305-89-2768"/>
    <x v="2"/>
    <s v="Mumbai"/>
    <x v="0"/>
    <x v="0"/>
    <x v="2"/>
    <x v="3"/>
    <n v="4021.9"/>
    <n v="723.94200000000001"/>
    <n v="3"/>
    <n v="14237.526000000002"/>
    <n v="12529.022880000002"/>
    <n v="1708.5031199999994"/>
    <n v="4.7"/>
  </r>
  <r>
    <x v="6"/>
    <s v="13:22"/>
    <s v="574-80-1489"/>
    <x v="2"/>
    <s v="Mumbai"/>
    <x v="0"/>
    <x v="0"/>
    <x v="4"/>
    <x v="0"/>
    <n v="287800"/>
    <n v="51804"/>
    <n v="1"/>
    <n v="339604"/>
    <n v="298851.52"/>
    <n v="40752.479999999981"/>
    <n v="8.6999999999999993"/>
  </r>
  <r>
    <x v="50"/>
    <s v="13:58"/>
    <s v="784-08-0310"/>
    <x v="1"/>
    <s v="New Delhi"/>
    <x v="0"/>
    <x v="0"/>
    <x v="4"/>
    <x v="1"/>
    <n v="286700"/>
    <n v="51606"/>
    <n v="1"/>
    <n v="338306"/>
    <n v="297709.28000000003"/>
    <n v="40596.719999999972"/>
    <n v="7.6"/>
  </r>
  <r>
    <x v="57"/>
    <s v="11:45"/>
    <s v="200-40-6154"/>
    <x v="2"/>
    <s v="Mumbai"/>
    <x v="0"/>
    <x v="1"/>
    <x v="2"/>
    <x v="1"/>
    <n v="5465.91"/>
    <n v="983.86379999999997"/>
    <n v="6"/>
    <n v="38698.642800000001"/>
    <n v="34054.805664"/>
    <n v="4643.8371360000019"/>
    <n v="5.7"/>
  </r>
  <r>
    <x v="47"/>
    <s v="11:51"/>
    <s v="846-10-0341"/>
    <x v="0"/>
    <s v="Bengaluru"/>
    <x v="1"/>
    <x v="0"/>
    <x v="5"/>
    <x v="1"/>
    <n v="220000"/>
    <n v="39600"/>
    <n v="1"/>
    <n v="259600"/>
    <n v="228448"/>
    <n v="31152"/>
    <n v="6.8"/>
  </r>
  <r>
    <x v="8"/>
    <s v="17:16"/>
    <s v="577-34-7579"/>
    <x v="1"/>
    <s v="New Delhi"/>
    <x v="0"/>
    <x v="1"/>
    <x v="4"/>
    <x v="1"/>
    <n v="286700"/>
    <n v="51606"/>
    <n v="1"/>
    <n v="338306"/>
    <n v="297709.28000000003"/>
    <n v="40596.719999999972"/>
    <n v="5.4"/>
  </r>
  <r>
    <x v="13"/>
    <s v="15:55"/>
    <s v="430-02-3888"/>
    <x v="2"/>
    <s v="Mumbai"/>
    <x v="1"/>
    <x v="1"/>
    <x v="1"/>
    <x v="1"/>
    <n v="7446.02"/>
    <n v="1340.2836"/>
    <n v="6"/>
    <n v="52717.82160000001"/>
    <n v="46391.683008000007"/>
    <n v="6326.138592000003"/>
    <n v="7.1"/>
  </r>
  <r>
    <x v="51"/>
    <s v="12:07"/>
    <s v="867-47-1948"/>
    <x v="1"/>
    <s v="New Delhi"/>
    <x v="1"/>
    <x v="0"/>
    <x v="2"/>
    <x v="1"/>
    <n v="315.8"/>
    <n v="56.844000000000001"/>
    <n v="10"/>
    <n v="3726.44"/>
    <n v="3279.2672000000002"/>
    <n v="447.17279999999982"/>
    <n v="7.8"/>
  </r>
  <r>
    <x v="88"/>
    <s v="15:07"/>
    <s v="384-59-6655"/>
    <x v="0"/>
    <s v="Bengaluru"/>
    <x v="0"/>
    <x v="0"/>
    <x v="4"/>
    <x v="1"/>
    <n v="280000"/>
    <n v="50400"/>
    <n v="1"/>
    <n v="330400"/>
    <n v="290752"/>
    <n v="39648"/>
    <n v="8.4"/>
  </r>
  <r>
    <x v="79"/>
    <s v="15:29"/>
    <s v="256-58-3609"/>
    <x v="1"/>
    <s v="New Delhi"/>
    <x v="0"/>
    <x v="1"/>
    <x v="5"/>
    <x v="1"/>
    <n v="223200"/>
    <n v="40176"/>
    <n v="1"/>
    <n v="263376"/>
    <n v="231770.88"/>
    <n v="31605.119999999995"/>
    <n v="9.8000000000000007"/>
  </r>
  <r>
    <x v="63"/>
    <s v="18:45"/>
    <s v="324-92-3863"/>
    <x v="0"/>
    <s v="Bengaluru"/>
    <x v="0"/>
    <x v="1"/>
    <x v="1"/>
    <x v="1"/>
    <n v="4020.89"/>
    <n v="723.76019999999994"/>
    <n v="2"/>
    <n v="9489.3004000000001"/>
    <n v="8350.5843519999999"/>
    <n v="1138.7160480000002"/>
    <n v="9.8000000000000007"/>
  </r>
  <r>
    <x v="35"/>
    <s v="15:23"/>
    <s v="593-08-5916"/>
    <x v="0"/>
    <s v="Bengaluru"/>
    <x v="1"/>
    <x v="0"/>
    <x v="5"/>
    <x v="2"/>
    <n v="218000"/>
    <n v="39240"/>
    <n v="1"/>
    <n v="257240"/>
    <n v="226371.20000000001"/>
    <n v="30868.799999999988"/>
    <n v="7.4"/>
  </r>
  <r>
    <x v="73"/>
    <s v="20:37"/>
    <s v="364-34-2972"/>
    <x v="1"/>
    <s v="New Delhi"/>
    <x v="0"/>
    <x v="1"/>
    <x v="1"/>
    <x v="1"/>
    <n v="968.82"/>
    <n v="174.38759999999999"/>
    <n v="3"/>
    <n v="3429.6228000000001"/>
    <n v="3018.068064"/>
    <n v="411.55473600000005"/>
    <n v="6.7"/>
  </r>
  <r>
    <x v="53"/>
    <s v="14:41"/>
    <s v="794-42-3736"/>
    <x v="2"/>
    <s v="Mumbai"/>
    <x v="1"/>
    <x v="1"/>
    <x v="4"/>
    <x v="2"/>
    <n v="283100"/>
    <n v="50958"/>
    <n v="1"/>
    <n v="334058"/>
    <n v="293971.03999999998"/>
    <n v="40086.960000000021"/>
    <n v="6.4"/>
  </r>
  <r>
    <x v="22"/>
    <s v="18:18"/>
    <s v="172-42-8274"/>
    <x v="2"/>
    <s v="Mumbai"/>
    <x v="1"/>
    <x v="0"/>
    <x v="1"/>
    <x v="2"/>
    <n v="3238.27"/>
    <n v="582.8886"/>
    <n v="2"/>
    <n v="7642.3171999999995"/>
    <n v="6725.2391359999992"/>
    <n v="917.07806400000027"/>
    <n v="5.8"/>
  </r>
  <r>
    <x v="31"/>
    <s v="15:27"/>
    <s v="558-60-5016"/>
    <x v="0"/>
    <s v="Bengaluru"/>
    <x v="1"/>
    <x v="0"/>
    <x v="2"/>
    <x v="3"/>
    <n v="233.3"/>
    <n v="41.994"/>
    <n v="9"/>
    <n v="2477.6459999999997"/>
    <n v="2180.3284799999997"/>
    <n v="297.31752000000006"/>
    <n v="7.2"/>
  </r>
  <r>
    <x v="50"/>
    <s v="12:55"/>
    <s v="195-06-0432"/>
    <x v="0"/>
    <s v="Bengaluru"/>
    <x v="0"/>
    <x v="1"/>
    <x v="2"/>
    <x v="2"/>
    <n v="181.01"/>
    <n v="32.581799999999994"/>
    <n v="3"/>
    <n v="640.77539999999999"/>
    <n v="563.88235199999997"/>
    <n v="76.893048000000022"/>
    <n v="9.3000000000000007"/>
  </r>
  <r>
    <x v="5"/>
    <s v="18:02"/>
    <s v="605-03-2706"/>
    <x v="0"/>
    <s v="Bengaluru"/>
    <x v="1"/>
    <x v="0"/>
    <x v="0"/>
    <x v="1"/>
    <n v="288000"/>
    <n v="51840"/>
    <n v="1"/>
    <n v="339840"/>
    <n v="299059.20000000001"/>
    <n v="40780.799999999988"/>
    <n v="9.5"/>
  </r>
  <r>
    <x v="16"/>
    <s v="19:44"/>
    <s v="214-30-2776"/>
    <x v="2"/>
    <s v="Mumbai"/>
    <x v="0"/>
    <x v="0"/>
    <x v="1"/>
    <x v="2"/>
    <n v="1434.49"/>
    <n v="258.20819999999998"/>
    <n v="5"/>
    <n v="8463.491"/>
    <n v="7447.8720800000001"/>
    <n v="1015.6189199999999"/>
    <n v="9"/>
  </r>
  <r>
    <x v="17"/>
    <s v="11:36"/>
    <s v="746-04-1077"/>
    <x v="2"/>
    <s v="Mumbai"/>
    <x v="0"/>
    <x v="0"/>
    <x v="4"/>
    <x v="2"/>
    <n v="283100"/>
    <n v="50958"/>
    <n v="1"/>
    <n v="334058"/>
    <n v="293971.03999999998"/>
    <n v="40086.960000000021"/>
    <n v="9"/>
  </r>
  <r>
    <x v="34"/>
    <s v="13:51"/>
    <s v="448-34-8700"/>
    <x v="2"/>
    <s v="Mumbai"/>
    <x v="0"/>
    <x v="1"/>
    <x v="2"/>
    <x v="3"/>
    <n v="3136.91"/>
    <n v="564.64379999999994"/>
    <n v="7"/>
    <n v="25910.876599999996"/>
    <n v="22801.571407999996"/>
    <n v="3109.3051919999998"/>
    <n v="6.7"/>
  </r>
  <r>
    <x v="53"/>
    <s v="15:17"/>
    <s v="452-04-8808"/>
    <x v="2"/>
    <s v="Mumbai"/>
    <x v="1"/>
    <x v="1"/>
    <x v="1"/>
    <x v="1"/>
    <n v="4687.08"/>
    <n v="843.67439999999999"/>
    <n v="7"/>
    <n v="38715.2808"/>
    <n v="34069.447103999999"/>
    <n v="4645.8336960000015"/>
    <n v="5.5"/>
  </r>
  <r>
    <x v="48"/>
    <s v="15:29"/>
    <s v="531-56-4728"/>
    <x v="0"/>
    <s v="Bengaluru"/>
    <x v="1"/>
    <x v="1"/>
    <x v="2"/>
    <x v="1"/>
    <n v="800.08"/>
    <n v="144.01439999999999"/>
    <n v="3"/>
    <n v="2832.2832000000003"/>
    <n v="2492.4092160000005"/>
    <n v="339.87398399999984"/>
    <n v="5.4"/>
  </r>
  <r>
    <x v="13"/>
    <s v="17:59"/>
    <s v="744-82-9138"/>
    <x v="1"/>
    <s v="New Delhi"/>
    <x v="1"/>
    <x v="1"/>
    <x v="5"/>
    <x v="1"/>
    <n v="223200"/>
    <n v="40176"/>
    <n v="1"/>
    <n v="263376"/>
    <n v="231770.88"/>
    <n v="31605.119999999995"/>
    <n v="8.1999999999999993"/>
  </r>
  <r>
    <x v="43"/>
    <s v="11:55"/>
    <s v="883-69-1285"/>
    <x v="2"/>
    <s v="Mumbai"/>
    <x v="0"/>
    <x v="1"/>
    <x v="5"/>
    <x v="2"/>
    <n v="221500"/>
    <n v="39870"/>
    <n v="1"/>
    <n v="261370"/>
    <n v="230005.6"/>
    <n v="31364.399999999994"/>
    <n v="7"/>
  </r>
  <r>
    <x v="31"/>
    <s v="10:39"/>
    <s v="221-25-5073"/>
    <x v="0"/>
    <s v="Bengaluru"/>
    <x v="1"/>
    <x v="0"/>
    <x v="4"/>
    <x v="1"/>
    <n v="280000"/>
    <n v="50400"/>
    <n v="1"/>
    <n v="330400"/>
    <n v="290752"/>
    <n v="39648"/>
    <n v="8.5"/>
  </r>
  <r>
    <x v="84"/>
    <s v="15:10"/>
    <s v="518-71-6847"/>
    <x v="2"/>
    <s v="Mumbai"/>
    <x v="0"/>
    <x v="1"/>
    <x v="4"/>
    <x v="0"/>
    <n v="287800"/>
    <n v="51804"/>
    <n v="1"/>
    <n v="339604"/>
    <n v="298851.52"/>
    <n v="40752.479999999981"/>
    <n v="4.9000000000000004"/>
  </r>
  <r>
    <x v="24"/>
    <s v="18:10"/>
    <s v="156-20-0370"/>
    <x v="2"/>
    <s v="Mumbai"/>
    <x v="1"/>
    <x v="0"/>
    <x v="1"/>
    <x v="2"/>
    <n v="2125.4499999999998"/>
    <n v="382.58099999999996"/>
    <n v="1"/>
    <n v="2508.0309999999999"/>
    <n v="2207.0672799999998"/>
    <n v="300.96372000000019"/>
    <n v="5.0999999999999996"/>
  </r>
  <r>
    <x v="87"/>
    <s v="20:43"/>
    <s v="151-33-7434"/>
    <x v="2"/>
    <s v="Mumbai"/>
    <x v="1"/>
    <x v="0"/>
    <x v="4"/>
    <x v="2"/>
    <n v="283100"/>
    <n v="50958"/>
    <n v="1"/>
    <n v="334058"/>
    <n v="293971.03999999998"/>
    <n v="40086.960000000021"/>
    <n v="6.5"/>
  </r>
  <r>
    <x v="64"/>
    <s v="12:46"/>
    <s v="728-47-9078"/>
    <x v="1"/>
    <s v="New Delhi"/>
    <x v="0"/>
    <x v="1"/>
    <x v="4"/>
    <x v="1"/>
    <n v="286700"/>
    <n v="51606"/>
    <n v="1"/>
    <n v="338306"/>
    <n v="297709.28000000003"/>
    <n v="40596.719999999972"/>
    <n v="9.8000000000000007"/>
  </r>
  <r>
    <x v="54"/>
    <s v="17:44"/>
    <s v="809-46-1866"/>
    <x v="0"/>
    <s v="Bengaluru"/>
    <x v="1"/>
    <x v="1"/>
    <x v="0"/>
    <x v="1"/>
    <n v="288000"/>
    <n v="51840"/>
    <n v="1"/>
    <n v="339840"/>
    <n v="299059.20000000001"/>
    <n v="40780.799999999988"/>
    <n v="8.4"/>
  </r>
  <r>
    <x v="86"/>
    <s v="14:19"/>
    <s v="139-32-4183"/>
    <x v="0"/>
    <s v="Bengaluru"/>
    <x v="0"/>
    <x v="0"/>
    <x v="3"/>
    <x v="0"/>
    <n v="186000"/>
    <n v="33480"/>
    <n v="1"/>
    <n v="219480"/>
    <n v="193142.39999999999"/>
    <n v="26337.600000000006"/>
    <n v="7.4"/>
  </r>
  <r>
    <x v="54"/>
    <s v="10:33"/>
    <s v="148-41-7930"/>
    <x v="1"/>
    <s v="New Delhi"/>
    <x v="1"/>
    <x v="1"/>
    <x v="0"/>
    <x v="1"/>
    <n v="294000"/>
    <n v="52920"/>
    <n v="1"/>
    <n v="346920"/>
    <n v="305289.59999999998"/>
    <n v="41630.400000000023"/>
    <n v="6.1"/>
  </r>
  <r>
    <x v="51"/>
    <s v="11:40"/>
    <s v="189-40-5216"/>
    <x v="1"/>
    <s v="New Delhi"/>
    <x v="1"/>
    <x v="1"/>
    <x v="1"/>
    <x v="1"/>
    <n v="996.37"/>
    <n v="179.3466"/>
    <n v="7"/>
    <n v="8230.0162"/>
    <n v="7242.414256"/>
    <n v="987.601944"/>
    <n v="6"/>
  </r>
  <r>
    <x v="13"/>
    <s v="19:30"/>
    <s v="374-38-5555"/>
    <x v="2"/>
    <s v="Mumbai"/>
    <x v="1"/>
    <x v="0"/>
    <x v="5"/>
    <x v="0"/>
    <n v="225000"/>
    <n v="40500"/>
    <n v="1"/>
    <n v="265500"/>
    <n v="233640"/>
    <n v="31860"/>
    <n v="8.5"/>
  </r>
  <r>
    <x v="67"/>
    <s v="14:42"/>
    <s v="764-44-8999"/>
    <x v="2"/>
    <s v="Mumbai"/>
    <x v="1"/>
    <x v="0"/>
    <x v="0"/>
    <x v="0"/>
    <n v="295000"/>
    <n v="53100"/>
    <n v="1"/>
    <n v="348100"/>
    <n v="306328"/>
    <n v="41772"/>
    <n v="4.3"/>
  </r>
  <r>
    <x v="75"/>
    <s v="19:08"/>
    <s v="552-44-5977"/>
    <x v="2"/>
    <s v="Mumbai"/>
    <x v="0"/>
    <x v="1"/>
    <x v="0"/>
    <x v="2"/>
    <n v="292200"/>
    <n v="52596"/>
    <n v="1"/>
    <n v="344796"/>
    <n v="303420.48"/>
    <n v="41375.520000000019"/>
    <n v="6.2"/>
  </r>
  <r>
    <x v="14"/>
    <s v="19:12"/>
    <s v="267-62-7380"/>
    <x v="1"/>
    <s v="New Delhi"/>
    <x v="0"/>
    <x v="1"/>
    <x v="1"/>
    <x v="3"/>
    <n v="802.34"/>
    <n v="144.4212"/>
    <n v="10"/>
    <n v="9467.612000000001"/>
    <n v="8331.4985600000018"/>
    <n v="1136.1134399999992"/>
    <n v="4.3"/>
  </r>
  <r>
    <x v="26"/>
    <s v="15:46"/>
    <s v="430-53-4718"/>
    <x v="2"/>
    <s v="Mumbai"/>
    <x v="0"/>
    <x v="1"/>
    <x v="0"/>
    <x v="2"/>
    <n v="292200"/>
    <n v="52596"/>
    <n v="1"/>
    <n v="344796"/>
    <n v="303420.48"/>
    <n v="41375.520000000019"/>
    <n v="8.4"/>
  </r>
  <r>
    <x v="23"/>
    <s v="19:06"/>
    <s v="886-18-2897"/>
    <x v="0"/>
    <s v="Bengaluru"/>
    <x v="1"/>
    <x v="0"/>
    <x v="4"/>
    <x v="2"/>
    <n v="278000"/>
    <n v="50040"/>
    <n v="1"/>
    <n v="328040"/>
    <n v="288675.20000000001"/>
    <n v="39364.799999999988"/>
    <n v="4.5"/>
  </r>
  <r>
    <x v="46"/>
    <s v="18:10"/>
    <s v="602-16-6955"/>
    <x v="2"/>
    <s v="Mumbai"/>
    <x v="1"/>
    <x v="0"/>
    <x v="3"/>
    <x v="0"/>
    <n v="194500"/>
    <n v="35010"/>
    <n v="1"/>
    <n v="229510"/>
    <n v="201968.8"/>
    <n v="27541.200000000012"/>
    <n v="6"/>
  </r>
  <r>
    <x v="24"/>
    <s v="20:46"/>
    <s v="745-74-0715"/>
    <x v="0"/>
    <s v="Bengaluru"/>
    <x v="1"/>
    <x v="1"/>
    <x v="1"/>
    <x v="3"/>
    <n v="2858.03"/>
    <n v="514.44540000000006"/>
    <n v="2"/>
    <n v="6744.9508000000005"/>
    <n v="5935.5567040000005"/>
    <n v="809.39409599999999"/>
    <n v="8.8000000000000007"/>
  </r>
  <r>
    <x v="70"/>
    <s v="18:35"/>
    <s v="690-01-6631"/>
    <x v="2"/>
    <s v="Mumbai"/>
    <x v="1"/>
    <x v="1"/>
    <x v="5"/>
    <x v="0"/>
    <n v="225000"/>
    <n v="40500"/>
    <n v="1"/>
    <n v="265500"/>
    <n v="233640"/>
    <n v="31860"/>
    <n v="6.6"/>
  </r>
  <r>
    <x v="67"/>
    <s v="11:40"/>
    <s v="652-49-6720"/>
    <x v="1"/>
    <s v="New Delhi"/>
    <x v="0"/>
    <x v="0"/>
    <x v="1"/>
    <x v="3"/>
    <n v="610.95000000000005"/>
    <n v="109.971"/>
    <n v="1"/>
    <n v="720.92100000000005"/>
    <n v="634.41048000000001"/>
    <n v="86.510520000000042"/>
    <n v="5.9"/>
  </r>
  <r>
    <x v="71"/>
    <s v="13:46"/>
    <s v="233-67-5758"/>
    <x v="1"/>
    <s v="New Delhi"/>
    <x v="1"/>
    <x v="1"/>
    <x v="0"/>
    <x v="0"/>
    <n v="295200"/>
    <n v="53136"/>
    <n v="1"/>
    <n v="348336"/>
    <n v="306535.67999999999"/>
    <n v="41800.320000000007"/>
    <n v="6.2"/>
  </r>
  <r>
    <x v="22"/>
    <s v="17:16"/>
    <s v="303-96-2227"/>
    <x v="2"/>
    <s v="Mumbai"/>
    <x v="1"/>
    <x v="0"/>
    <x v="2"/>
    <x v="3"/>
    <n v="1097.3800000000001"/>
    <n v="197.5284"/>
    <n v="10"/>
    <n v="12949.084000000001"/>
    <n v="11395.193920000002"/>
    <n v="1553.8900799999992"/>
    <n v="4.4000000000000004"/>
  </r>
  <r>
    <x v="57"/>
    <s v="13:22"/>
    <s v="727-02-1313"/>
    <x v="0"/>
    <s v="Bengaluru"/>
    <x v="0"/>
    <x v="1"/>
    <x v="4"/>
    <x v="1"/>
    <n v="280000"/>
    <n v="50400"/>
    <n v="1"/>
    <n v="330400"/>
    <n v="290752"/>
    <n v="39648"/>
    <n v="7.7"/>
  </r>
  <r>
    <x v="70"/>
    <s v="15:33"/>
    <s v="347-56-2442"/>
    <x v="0"/>
    <s v="Bengaluru"/>
    <x v="1"/>
    <x v="1"/>
    <x v="2"/>
    <x v="1"/>
    <n v="1965.82"/>
    <n v="353.8476"/>
    <n v="1"/>
    <n v="2319.6675999999998"/>
    <n v="2041.3074879999997"/>
    <n v="278.36011200000007"/>
    <n v="4.0999999999999996"/>
  </r>
  <r>
    <x v="67"/>
    <s v="13:28"/>
    <s v="849-09-3807"/>
    <x v="0"/>
    <s v="Bengaluru"/>
    <x v="0"/>
    <x v="0"/>
    <x v="5"/>
    <x v="1"/>
    <n v="220000"/>
    <n v="39600"/>
    <n v="1"/>
    <n v="259600"/>
    <n v="228448"/>
    <n v="31152"/>
    <n v="6.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D2E7887-0F0C-473A-AB36-5AA57F438431}" name="Custommer Type %" cacheId="0" applyNumberFormats="0" applyBorderFormats="0" applyFontFormats="0" applyPatternFormats="0" applyAlignmentFormats="0" applyWidthHeightFormats="1" dataCaption="Values" updatedVersion="8" minRefreshableVersion="3" useAutoFormatting="1" rowGrandTotals="0" colGrandTotals="0" itemPrintTitles="1" createdVersion="6" indent="0" compact="0" outline="1" outlineData="1" compactData="0" multipleFieldFilters="0" chartFormat="14">
  <location ref="A4:C6" firstHeaderRow="0" firstDataRow="1" firstDataCol="1" rowPageCount="2" colPageCount="1"/>
  <pivotFields count="17">
    <pivotField compact="0"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compact="0" showAll="0"/>
    <pivotField compact="0" showAll="0"/>
    <pivotField axis="axisPage" compact="0" multipleItemSelectionAllowed="1" showAll="0">
      <items count="4">
        <item x="0"/>
        <item x="2"/>
        <item x="1"/>
        <item t="default"/>
      </items>
    </pivotField>
    <pivotField compact="0" showAll="0"/>
    <pivotField axis="axisRow" dataField="1" compact="0" showAll="0">
      <items count="5">
        <item m="1" x="2"/>
        <item m="1" x="3"/>
        <item x="0"/>
        <item x="1"/>
        <item t="default"/>
      </items>
    </pivotField>
    <pivotField compact="0" showAll="0"/>
    <pivotField compact="0" showAll="0">
      <items count="13">
        <item x="1"/>
        <item x="3"/>
        <item x="0"/>
        <item m="1" x="8"/>
        <item m="1" x="10"/>
        <item m="1" x="9"/>
        <item m="1" x="11"/>
        <item x="5"/>
        <item m="1" x="6"/>
        <item x="4"/>
        <item x="2"/>
        <item m="1" x="7"/>
        <item t="default"/>
      </items>
    </pivotField>
    <pivotField compact="0" showAll="0"/>
    <pivotField compact="0" showAll="0"/>
    <pivotField compact="0" numFmtId="2" showAll="0"/>
    <pivotField compact="0" showAll="0"/>
    <pivotField compact="0" showAll="0"/>
    <pivotField compact="0" numFmtId="2" showAll="0"/>
    <pivotField compact="0" showAll="0"/>
    <pivotField compact="0" showAll="0"/>
    <pivotField axis="axisPage" compact="0" multipleItemSelectionAllowed="1" showAll="0">
      <items count="15">
        <item sd="0" x="0"/>
        <item sd="0" x="1"/>
        <item sd="0" x="2"/>
        <item sd="0" x="3"/>
        <item sd="0" x="4"/>
        <item sd="0" x="5"/>
        <item sd="0" x="6"/>
        <item sd="0" x="7"/>
        <item sd="0" x="8"/>
        <item sd="0" x="9"/>
        <item sd="0" x="10"/>
        <item sd="0" x="11"/>
        <item sd="0" x="12"/>
        <item sd="0" x="13"/>
        <item t="default"/>
      </items>
    </pivotField>
  </pivotFields>
  <rowFields count="1">
    <field x="5"/>
  </rowFields>
  <rowItems count="2">
    <i>
      <x v="2"/>
    </i>
    <i>
      <x v="3"/>
    </i>
  </rowItems>
  <colFields count="1">
    <field x="-2"/>
  </colFields>
  <colItems count="2">
    <i>
      <x/>
    </i>
    <i i="1">
      <x v="1"/>
    </i>
  </colItems>
  <pageFields count="2">
    <pageField fld="3" hier="-1"/>
    <pageField fld="16" hier="-1"/>
  </pageFields>
  <dataFields count="2">
    <dataField name="Count of Customer type" fld="5" subtotal="count" baseField="0" baseItem="0"/>
    <dataField name="Customer Type %" fld="5" subtotal="count" showDataAs="percentOfCol" baseField="0" baseItem="0" numFmtId="10"/>
  </dataFields>
  <chartFormats count="22">
    <chartFormat chart="6" format="0"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1"/>
          </reference>
        </references>
      </pivotArea>
    </chartFormat>
    <chartFormat chart="11" format="20" series="1">
      <pivotArea type="data" outline="0" fieldPosition="0">
        <references count="1">
          <reference field="4294967294" count="1" selected="0">
            <x v="0"/>
          </reference>
        </references>
      </pivotArea>
    </chartFormat>
    <chartFormat chart="11" format="21">
      <pivotArea type="data" outline="0" fieldPosition="0">
        <references count="2">
          <reference field="4294967294" count="1" selected="0">
            <x v="0"/>
          </reference>
          <reference field="5" count="1" selected="0">
            <x v="0"/>
          </reference>
        </references>
      </pivotArea>
    </chartFormat>
    <chartFormat chart="11" format="22">
      <pivotArea type="data" outline="0" fieldPosition="0">
        <references count="2">
          <reference field="4294967294" count="1" selected="0">
            <x v="0"/>
          </reference>
          <reference field="5" count="1" selected="0">
            <x v="1"/>
          </reference>
        </references>
      </pivotArea>
    </chartFormat>
    <chartFormat chart="11" format="23" series="1">
      <pivotArea type="data" outline="0" fieldPosition="0">
        <references count="1">
          <reference field="4294967294" count="1" selected="0">
            <x v="1"/>
          </reference>
        </references>
      </pivotArea>
    </chartFormat>
    <chartFormat chart="11" format="24">
      <pivotArea type="data" outline="0" fieldPosition="0">
        <references count="2">
          <reference field="4294967294" count="1" selected="0">
            <x v="1"/>
          </reference>
          <reference field="5" count="1" selected="0">
            <x v="0"/>
          </reference>
        </references>
      </pivotArea>
    </chartFormat>
    <chartFormat chart="11" format="25">
      <pivotArea type="data" outline="0" fieldPosition="0">
        <references count="2">
          <reference field="4294967294" count="1" selected="0">
            <x v="1"/>
          </reference>
          <reference field="5" count="1" selected="0">
            <x v="1"/>
          </reference>
        </references>
      </pivotArea>
    </chartFormat>
    <chartFormat chart="6" format="2">
      <pivotArea type="data" outline="0" fieldPosition="0">
        <references count="2">
          <reference field="4294967294" count="1" selected="0">
            <x v="0"/>
          </reference>
          <reference field="5" count="1" selected="0">
            <x v="0"/>
          </reference>
        </references>
      </pivotArea>
    </chartFormat>
    <chartFormat chart="6" format="3">
      <pivotArea type="data" outline="0" fieldPosition="0">
        <references count="2">
          <reference field="4294967294" count="1" selected="0">
            <x v="0"/>
          </reference>
          <reference field="5" count="1" selected="0">
            <x v="1"/>
          </reference>
        </references>
      </pivotArea>
    </chartFormat>
    <chartFormat chart="6" format="4">
      <pivotArea type="data" outline="0" fieldPosition="0">
        <references count="2">
          <reference field="4294967294" count="1" selected="0">
            <x v="1"/>
          </reference>
          <reference field="5" count="1" selected="0">
            <x v="0"/>
          </reference>
        </references>
      </pivotArea>
    </chartFormat>
    <chartFormat chart="6" format="5">
      <pivotArea type="data" outline="0" fieldPosition="0">
        <references count="2">
          <reference field="4294967294" count="1" selected="0">
            <x v="1"/>
          </reference>
          <reference field="5" count="1" selected="0">
            <x v="1"/>
          </reference>
        </references>
      </pivotArea>
    </chartFormat>
    <chartFormat chart="6" format="6">
      <pivotArea type="data" outline="0" fieldPosition="0">
        <references count="2">
          <reference field="4294967294" count="1" selected="0">
            <x v="0"/>
          </reference>
          <reference field="5" count="1" selected="0">
            <x v="2"/>
          </reference>
        </references>
      </pivotArea>
    </chartFormat>
    <chartFormat chart="6" format="7">
      <pivotArea type="data" outline="0" fieldPosition="0">
        <references count="2">
          <reference field="4294967294" count="1" selected="0">
            <x v="0"/>
          </reference>
          <reference field="5" count="1" selected="0">
            <x v="3"/>
          </reference>
        </references>
      </pivotArea>
    </chartFormat>
    <chartFormat chart="6" format="8">
      <pivotArea type="data" outline="0" fieldPosition="0">
        <references count="2">
          <reference field="4294967294" count="1" selected="0">
            <x v="1"/>
          </reference>
          <reference field="5" count="1" selected="0">
            <x v="2"/>
          </reference>
        </references>
      </pivotArea>
    </chartFormat>
    <chartFormat chart="6" format="9">
      <pivotArea type="data" outline="0" fieldPosition="0">
        <references count="2">
          <reference field="4294967294" count="1" selected="0">
            <x v="1"/>
          </reference>
          <reference field="5" count="1" selected="0">
            <x v="3"/>
          </reference>
        </references>
      </pivotArea>
    </chartFormat>
    <chartFormat chart="13" format="16" series="1">
      <pivotArea type="data" outline="0" fieldPosition="0">
        <references count="1">
          <reference field="4294967294" count="1" selected="0">
            <x v="0"/>
          </reference>
        </references>
      </pivotArea>
    </chartFormat>
    <chartFormat chart="13" format="17">
      <pivotArea type="data" outline="0" fieldPosition="0">
        <references count="2">
          <reference field="4294967294" count="1" selected="0">
            <x v="0"/>
          </reference>
          <reference field="5" count="1" selected="0">
            <x v="2"/>
          </reference>
        </references>
      </pivotArea>
    </chartFormat>
    <chartFormat chart="13" format="18">
      <pivotArea type="data" outline="0" fieldPosition="0">
        <references count="2">
          <reference field="4294967294" count="1" selected="0">
            <x v="0"/>
          </reference>
          <reference field="5" count="1" selected="0">
            <x v="3"/>
          </reference>
        </references>
      </pivotArea>
    </chartFormat>
    <chartFormat chart="13" format="19" series="1">
      <pivotArea type="data" outline="0" fieldPosition="0">
        <references count="1">
          <reference field="4294967294" count="1" selected="0">
            <x v="1"/>
          </reference>
        </references>
      </pivotArea>
    </chartFormat>
    <chartFormat chart="13" format="20">
      <pivotArea type="data" outline="0" fieldPosition="0">
        <references count="2">
          <reference field="4294967294" count="1" selected="0">
            <x v="1"/>
          </reference>
          <reference field="5" count="1" selected="0">
            <x v="2"/>
          </reference>
        </references>
      </pivotArea>
    </chartFormat>
    <chartFormat chart="13" format="21">
      <pivotArea type="data" outline="0" fieldPosition="0">
        <references count="2">
          <reference field="4294967294" count="1" selected="0">
            <x v="1"/>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1C51276-B649-4AF6-B3D9-52D4F4B1AF12}" name="Payment Type %" cacheId="0" applyNumberFormats="0" applyBorderFormats="0" applyFontFormats="0" applyPatternFormats="0" applyAlignmentFormats="0" applyWidthHeightFormats="1" dataCaption="Values" updatedVersion="8" minRefreshableVersion="3" useAutoFormatting="1" rowGrandTotals="0" colGrandTotals="0" itemPrintTitles="1" createdVersion="6" indent="0" compact="0" outline="1" outlineData="1" compactData="0" multipleFieldFilters="0" chartFormat="15">
  <location ref="A4:C8" firstHeaderRow="0" firstDataRow="1" firstDataCol="1" rowPageCount="2" colPageCount="1"/>
  <pivotFields count="17">
    <pivotField compact="0"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compact="0" showAll="0"/>
    <pivotField compact="0" showAll="0"/>
    <pivotField axis="axisPage" compact="0" multipleItemSelectionAllowed="1" showAll="0">
      <items count="4">
        <item x="0"/>
        <item x="2"/>
        <item x="1"/>
        <item t="default"/>
      </items>
    </pivotField>
    <pivotField compact="0" showAll="0"/>
    <pivotField compact="0" showAll="0"/>
    <pivotField compact="0" showAll="0"/>
    <pivotField compact="0" showAll="0">
      <items count="13">
        <item x="1"/>
        <item x="3"/>
        <item x="0"/>
        <item m="1" x="8"/>
        <item m="1" x="10"/>
        <item m="1" x="9"/>
        <item m="1" x="11"/>
        <item x="5"/>
        <item m="1" x="6"/>
        <item x="4"/>
        <item x="2"/>
        <item m="1" x="7"/>
        <item t="default"/>
      </items>
    </pivotField>
    <pivotField axis="axisRow" dataField="1" compact="0" showAll="0">
      <items count="5">
        <item x="1"/>
        <item x="2"/>
        <item x="3"/>
        <item x="0"/>
        <item t="default"/>
      </items>
    </pivotField>
    <pivotField compact="0" showAll="0"/>
    <pivotField compact="0" numFmtId="2" showAll="0"/>
    <pivotField compact="0" showAll="0"/>
    <pivotField compact="0" showAll="0"/>
    <pivotField compact="0" numFmtId="2" showAll="0"/>
    <pivotField compact="0" showAll="0"/>
    <pivotField compact="0" showAll="0"/>
    <pivotField axis="axisPage" compact="0" multipleItemSelectionAllowed="1" showAll="0">
      <items count="15">
        <item sd="0" x="0"/>
        <item sd="0" x="1"/>
        <item sd="0" x="2"/>
        <item sd="0" x="3"/>
        <item sd="0" x="4"/>
        <item sd="0" x="5"/>
        <item sd="0" x="6"/>
        <item sd="0" x="7"/>
        <item sd="0" x="8"/>
        <item sd="0" x="9"/>
        <item sd="0" x="10"/>
        <item sd="0" x="11"/>
        <item sd="0" x="12"/>
        <item sd="0" x="13"/>
        <item t="default"/>
      </items>
    </pivotField>
  </pivotFields>
  <rowFields count="1">
    <field x="8"/>
  </rowFields>
  <rowItems count="4">
    <i>
      <x/>
    </i>
    <i>
      <x v="1"/>
    </i>
    <i>
      <x v="2"/>
    </i>
    <i>
      <x v="3"/>
    </i>
  </rowItems>
  <colFields count="1">
    <field x="-2"/>
  </colFields>
  <colItems count="2">
    <i>
      <x/>
    </i>
    <i i="1">
      <x v="1"/>
    </i>
  </colItems>
  <pageFields count="2">
    <pageField fld="3" hier="-1"/>
    <pageField fld="16" hier="-1"/>
  </pageFields>
  <dataFields count="2">
    <dataField name="Count of Payment" fld="8" subtotal="count" baseField="0" baseItem="0"/>
    <dataField name="Payment %" fld="8" subtotal="count" showDataAs="percentOfTotal" baseField="0" baseItem="0" numFmtId="10"/>
  </dataFields>
  <chartFormats count="28">
    <chartFormat chart="4" format="8" series="1">
      <pivotArea type="data" outline="0" fieldPosition="0">
        <references count="1">
          <reference field="4294967294" count="1" selected="0">
            <x v="0"/>
          </reference>
        </references>
      </pivotArea>
    </chartFormat>
    <chartFormat chart="4" format="9" series="1">
      <pivotArea type="data" outline="0" fieldPosition="0">
        <references count="1">
          <reference field="4294967294" count="1" selected="0">
            <x v="1"/>
          </reference>
        </references>
      </pivotArea>
    </chartFormat>
    <chartFormat chart="8" format="18" series="1">
      <pivotArea type="data" outline="0" fieldPosition="0">
        <references count="1">
          <reference field="4294967294" count="1" selected="0">
            <x v="0"/>
          </reference>
        </references>
      </pivotArea>
    </chartFormat>
    <chartFormat chart="8" format="19">
      <pivotArea type="data" outline="0" fieldPosition="0">
        <references count="2">
          <reference field="4294967294" count="1" selected="0">
            <x v="0"/>
          </reference>
          <reference field="8" count="1" selected="0">
            <x v="0"/>
          </reference>
        </references>
      </pivotArea>
    </chartFormat>
    <chartFormat chart="8" format="20">
      <pivotArea type="data" outline="0" fieldPosition="0">
        <references count="2">
          <reference field="4294967294" count="1" selected="0">
            <x v="0"/>
          </reference>
          <reference field="8" count="1" selected="0">
            <x v="1"/>
          </reference>
        </references>
      </pivotArea>
    </chartFormat>
    <chartFormat chart="8" format="21">
      <pivotArea type="data" outline="0" fieldPosition="0">
        <references count="2">
          <reference field="4294967294" count="1" selected="0">
            <x v="0"/>
          </reference>
          <reference field="8" count="1" selected="0">
            <x v="2"/>
          </reference>
        </references>
      </pivotArea>
    </chartFormat>
    <chartFormat chart="8" format="22" series="1">
      <pivotArea type="data" outline="0" fieldPosition="0">
        <references count="1">
          <reference field="4294967294" count="1" selected="0">
            <x v="1"/>
          </reference>
        </references>
      </pivotArea>
    </chartFormat>
    <chartFormat chart="8" format="23">
      <pivotArea type="data" outline="0" fieldPosition="0">
        <references count="2">
          <reference field="4294967294" count="1" selected="0">
            <x v="1"/>
          </reference>
          <reference field="8" count="1" selected="0">
            <x v="0"/>
          </reference>
        </references>
      </pivotArea>
    </chartFormat>
    <chartFormat chart="8" format="24">
      <pivotArea type="data" outline="0" fieldPosition="0">
        <references count="2">
          <reference field="4294967294" count="1" selected="0">
            <x v="1"/>
          </reference>
          <reference field="8" count="1" selected="0">
            <x v="1"/>
          </reference>
        </references>
      </pivotArea>
    </chartFormat>
    <chartFormat chart="8" format="25">
      <pivotArea type="data" outline="0" fieldPosition="0">
        <references count="2">
          <reference field="4294967294" count="1" selected="0">
            <x v="1"/>
          </reference>
          <reference field="8" count="1" selected="0">
            <x v="2"/>
          </reference>
        </references>
      </pivotArea>
    </chartFormat>
    <chartFormat chart="4" format="10">
      <pivotArea type="data" outline="0" fieldPosition="0">
        <references count="2">
          <reference field="4294967294" count="1" selected="0">
            <x v="0"/>
          </reference>
          <reference field="8" count="1" selected="0">
            <x v="0"/>
          </reference>
        </references>
      </pivotArea>
    </chartFormat>
    <chartFormat chart="4" format="11">
      <pivotArea type="data" outline="0" fieldPosition="0">
        <references count="2">
          <reference field="4294967294" count="1" selected="0">
            <x v="0"/>
          </reference>
          <reference field="8" count="1" selected="0">
            <x v="1"/>
          </reference>
        </references>
      </pivotArea>
    </chartFormat>
    <chartFormat chart="4" format="12">
      <pivotArea type="data" outline="0" fieldPosition="0">
        <references count="2">
          <reference field="4294967294" count="1" selected="0">
            <x v="0"/>
          </reference>
          <reference field="8" count="1" selected="0">
            <x v="2"/>
          </reference>
        </references>
      </pivotArea>
    </chartFormat>
    <chartFormat chart="4" format="13">
      <pivotArea type="data" outline="0" fieldPosition="0">
        <references count="2">
          <reference field="4294967294" count="1" selected="0">
            <x v="1"/>
          </reference>
          <reference field="8" count="1" selected="0">
            <x v="0"/>
          </reference>
        </references>
      </pivotArea>
    </chartFormat>
    <chartFormat chart="4" format="14">
      <pivotArea type="data" outline="0" fieldPosition="0">
        <references count="2">
          <reference field="4294967294" count="1" selected="0">
            <x v="1"/>
          </reference>
          <reference field="8" count="1" selected="0">
            <x v="1"/>
          </reference>
        </references>
      </pivotArea>
    </chartFormat>
    <chartFormat chart="4" format="15">
      <pivotArea type="data" outline="0" fieldPosition="0">
        <references count="2">
          <reference field="4294967294" count="1" selected="0">
            <x v="1"/>
          </reference>
          <reference field="8" count="1" selected="0">
            <x v="2"/>
          </reference>
        </references>
      </pivotArea>
    </chartFormat>
    <chartFormat chart="4" format="16">
      <pivotArea type="data" outline="0" fieldPosition="0">
        <references count="2">
          <reference field="4294967294" count="1" selected="0">
            <x v="0"/>
          </reference>
          <reference field="8" count="1" selected="0">
            <x v="3"/>
          </reference>
        </references>
      </pivotArea>
    </chartFormat>
    <chartFormat chart="4" format="17">
      <pivotArea type="data" outline="0" fieldPosition="0">
        <references count="2">
          <reference field="4294967294" count="1" selected="0">
            <x v="1"/>
          </reference>
          <reference field="8" count="1" selected="0">
            <x v="3"/>
          </reference>
        </references>
      </pivotArea>
    </chartFormat>
    <chartFormat chart="14" format="28" series="1">
      <pivotArea type="data" outline="0" fieldPosition="0">
        <references count="1">
          <reference field="4294967294" count="1" selected="0">
            <x v="0"/>
          </reference>
        </references>
      </pivotArea>
    </chartFormat>
    <chartFormat chart="14" format="29">
      <pivotArea type="data" outline="0" fieldPosition="0">
        <references count="2">
          <reference field="4294967294" count="1" selected="0">
            <x v="0"/>
          </reference>
          <reference field="8" count="1" selected="0">
            <x v="0"/>
          </reference>
        </references>
      </pivotArea>
    </chartFormat>
    <chartFormat chart="14" format="30">
      <pivotArea type="data" outline="0" fieldPosition="0">
        <references count="2">
          <reference field="4294967294" count="1" selected="0">
            <x v="0"/>
          </reference>
          <reference field="8" count="1" selected="0">
            <x v="1"/>
          </reference>
        </references>
      </pivotArea>
    </chartFormat>
    <chartFormat chart="14" format="31">
      <pivotArea type="data" outline="0" fieldPosition="0">
        <references count="2">
          <reference field="4294967294" count="1" selected="0">
            <x v="0"/>
          </reference>
          <reference field="8" count="1" selected="0">
            <x v="2"/>
          </reference>
        </references>
      </pivotArea>
    </chartFormat>
    <chartFormat chart="14" format="32">
      <pivotArea type="data" outline="0" fieldPosition="0">
        <references count="2">
          <reference field="4294967294" count="1" selected="0">
            <x v="0"/>
          </reference>
          <reference field="8" count="1" selected="0">
            <x v="3"/>
          </reference>
        </references>
      </pivotArea>
    </chartFormat>
    <chartFormat chart="14" format="33" series="1">
      <pivotArea type="data" outline="0" fieldPosition="0">
        <references count="1">
          <reference field="4294967294" count="1" selected="0">
            <x v="1"/>
          </reference>
        </references>
      </pivotArea>
    </chartFormat>
    <chartFormat chart="14" format="34">
      <pivotArea type="data" outline="0" fieldPosition="0">
        <references count="2">
          <reference field="4294967294" count="1" selected="0">
            <x v="1"/>
          </reference>
          <reference field="8" count="1" selected="0">
            <x v="0"/>
          </reference>
        </references>
      </pivotArea>
    </chartFormat>
    <chartFormat chart="14" format="35">
      <pivotArea type="data" outline="0" fieldPosition="0">
        <references count="2">
          <reference field="4294967294" count="1" selected="0">
            <x v="1"/>
          </reference>
          <reference field="8" count="1" selected="0">
            <x v="1"/>
          </reference>
        </references>
      </pivotArea>
    </chartFormat>
    <chartFormat chart="14" format="36">
      <pivotArea type="data" outline="0" fieldPosition="0">
        <references count="2">
          <reference field="4294967294" count="1" selected="0">
            <x v="1"/>
          </reference>
          <reference field="8" count="1" selected="0">
            <x v="2"/>
          </reference>
        </references>
      </pivotArea>
    </chartFormat>
    <chartFormat chart="14" format="37">
      <pivotArea type="data" outline="0" fieldPosition="0">
        <references count="2">
          <reference field="4294967294" count="1" selected="0">
            <x v="1"/>
          </reference>
          <reference field="8"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7E60E7E-63FE-403D-ADDF-BCCFD6E0A809}" name="Gender %" cacheId="0" applyNumberFormats="0" applyBorderFormats="0" applyFontFormats="0" applyPatternFormats="0" applyAlignmentFormats="0" applyWidthHeightFormats="1" dataCaption="Values" updatedVersion="8" minRefreshableVersion="3" useAutoFormatting="1" rowGrandTotals="0" colGrandTotals="0" itemPrintTitles="1" createdVersion="6" indent="0" compact="0" outline="1" outlineData="1" compactData="0" multipleFieldFilters="0" chartFormat="20">
  <location ref="A4:C6" firstHeaderRow="0" firstDataRow="1" firstDataCol="1" rowPageCount="2" colPageCount="1"/>
  <pivotFields count="17">
    <pivotField compact="0"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compact="0" showAll="0"/>
    <pivotField compact="0" showAll="0"/>
    <pivotField axis="axisPage" compact="0" multipleItemSelectionAllowed="1" showAll="0">
      <items count="4">
        <item x="0"/>
        <item x="2"/>
        <item x="1"/>
        <item t="default"/>
      </items>
    </pivotField>
    <pivotField compact="0" showAll="0"/>
    <pivotField compact="0" showAll="0"/>
    <pivotField axis="axisRow" dataField="1" compact="0" showAll="0">
      <items count="3">
        <item x="0"/>
        <item x="1"/>
        <item t="default"/>
      </items>
    </pivotField>
    <pivotField compact="0" showAll="0">
      <items count="13">
        <item x="1"/>
        <item x="3"/>
        <item x="0"/>
        <item m="1" x="8"/>
        <item m="1" x="10"/>
        <item m="1" x="9"/>
        <item m="1" x="11"/>
        <item x="5"/>
        <item m="1" x="6"/>
        <item x="4"/>
        <item x="2"/>
        <item m="1" x="7"/>
        <item t="default"/>
      </items>
    </pivotField>
    <pivotField compact="0" showAll="0"/>
    <pivotField compact="0" showAll="0"/>
    <pivotField compact="0" numFmtId="2" showAll="0"/>
    <pivotField compact="0" showAll="0"/>
    <pivotField compact="0" showAll="0"/>
    <pivotField compact="0" numFmtId="2" showAll="0"/>
    <pivotField compact="0" showAll="0"/>
    <pivotField compact="0" showAll="0"/>
    <pivotField axis="axisPage" compact="0" multipleItemSelectionAllowed="1" showAll="0">
      <items count="15">
        <item sd="0" x="0"/>
        <item sd="0" x="1"/>
        <item sd="0" x="2"/>
        <item sd="0" x="3"/>
        <item sd="0" x="4"/>
        <item sd="0" x="5"/>
        <item sd="0" x="6"/>
        <item sd="0" x="7"/>
        <item sd="0" x="8"/>
        <item sd="0" x="9"/>
        <item sd="0" x="10"/>
        <item sd="0" x="11"/>
        <item sd="0" x="12"/>
        <item sd="0" x="13"/>
        <item t="default"/>
      </items>
    </pivotField>
  </pivotFields>
  <rowFields count="1">
    <field x="6"/>
  </rowFields>
  <rowItems count="2">
    <i>
      <x/>
    </i>
    <i>
      <x v="1"/>
    </i>
  </rowItems>
  <colFields count="1">
    <field x="-2"/>
  </colFields>
  <colItems count="2">
    <i>
      <x/>
    </i>
    <i i="1">
      <x v="1"/>
    </i>
  </colItems>
  <pageFields count="2">
    <pageField fld="3" hier="-1"/>
    <pageField fld="16" hier="-1"/>
  </pageFields>
  <dataFields count="2">
    <dataField name="Count of Gender" fld="6" subtotal="count" baseField="0" baseItem="0"/>
    <dataField name="% by Gender" fld="6" subtotal="count" showDataAs="percentOfTotal" baseField="0" baseItem="0" numFmtId="10"/>
  </dataFields>
  <chartFormats count="24">
    <chartFormat chart="3"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1"/>
          </reference>
        </references>
      </pivotArea>
    </chartFormat>
    <chartFormat chart="4" format="2" series="1">
      <pivotArea type="data" outline="0" fieldPosition="0">
        <references count="1">
          <reference field="4294967294" count="1" selected="0">
            <x v="0"/>
          </reference>
        </references>
      </pivotArea>
    </chartFormat>
    <chartFormat chart="4" format="3">
      <pivotArea type="data" outline="0" fieldPosition="0">
        <references count="2">
          <reference field="4294967294" count="1" selected="0">
            <x v="0"/>
          </reference>
          <reference field="6" count="1" selected="0">
            <x v="0"/>
          </reference>
        </references>
      </pivotArea>
    </chartFormat>
    <chartFormat chart="4" format="4">
      <pivotArea type="data" outline="0" fieldPosition="0">
        <references count="2">
          <reference field="4294967294" count="1" selected="0">
            <x v="0"/>
          </reference>
          <reference field="6" count="1" selected="0">
            <x v="1"/>
          </reference>
        </references>
      </pivotArea>
    </chartFormat>
    <chartFormat chart="4" format="5" series="1">
      <pivotArea type="data" outline="0" fieldPosition="0">
        <references count="1">
          <reference field="4294967294" count="1" selected="0">
            <x v="1"/>
          </reference>
        </references>
      </pivotArea>
    </chartFormat>
    <chartFormat chart="4" format="6">
      <pivotArea type="data" outline="0" fieldPosition="0">
        <references count="2">
          <reference field="4294967294" count="1" selected="0">
            <x v="1"/>
          </reference>
          <reference field="6" count="1" selected="0">
            <x v="0"/>
          </reference>
        </references>
      </pivotArea>
    </chartFormat>
    <chartFormat chart="4" format="7">
      <pivotArea type="data" outline="0" fieldPosition="0">
        <references count="2">
          <reference field="4294967294" count="1" selected="0">
            <x v="1"/>
          </reference>
          <reference field="6" count="1" selected="0">
            <x v="1"/>
          </reference>
        </references>
      </pivotArea>
    </chartFormat>
    <chartFormat chart="8" format="20" series="1">
      <pivotArea type="data" outline="0" fieldPosition="0">
        <references count="1">
          <reference field="4294967294" count="1" selected="0">
            <x v="0"/>
          </reference>
        </references>
      </pivotArea>
    </chartFormat>
    <chartFormat chart="8" format="21">
      <pivotArea type="data" outline="0" fieldPosition="0">
        <references count="2">
          <reference field="4294967294" count="1" selected="0">
            <x v="0"/>
          </reference>
          <reference field="6" count="1" selected="0">
            <x v="0"/>
          </reference>
        </references>
      </pivotArea>
    </chartFormat>
    <chartFormat chart="8" format="22">
      <pivotArea type="data" outline="0" fieldPosition="0">
        <references count="2">
          <reference field="4294967294" count="1" selected="0">
            <x v="0"/>
          </reference>
          <reference field="6" count="1" selected="0">
            <x v="1"/>
          </reference>
        </references>
      </pivotArea>
    </chartFormat>
    <chartFormat chart="8" format="23" series="1">
      <pivotArea type="data" outline="0" fieldPosition="0">
        <references count="1">
          <reference field="4294967294" count="1" selected="0">
            <x v="1"/>
          </reference>
        </references>
      </pivotArea>
    </chartFormat>
    <chartFormat chart="8" format="24">
      <pivotArea type="data" outline="0" fieldPosition="0">
        <references count="2">
          <reference field="4294967294" count="1" selected="0">
            <x v="1"/>
          </reference>
          <reference field="6" count="1" selected="0">
            <x v="0"/>
          </reference>
        </references>
      </pivotArea>
    </chartFormat>
    <chartFormat chart="8" format="25">
      <pivotArea type="data" outline="0" fieldPosition="0">
        <references count="2">
          <reference field="4294967294" count="1" selected="0">
            <x v="1"/>
          </reference>
          <reference field="6" count="1" selected="0">
            <x v="1"/>
          </reference>
        </references>
      </pivotArea>
    </chartFormat>
    <chartFormat chart="3" format="2">
      <pivotArea type="data" outline="0" fieldPosition="0">
        <references count="2">
          <reference field="4294967294" count="1" selected="0">
            <x v="0"/>
          </reference>
          <reference field="6" count="1" selected="0">
            <x v="0"/>
          </reference>
        </references>
      </pivotArea>
    </chartFormat>
    <chartFormat chart="3" format="3">
      <pivotArea type="data" outline="0" fieldPosition="0">
        <references count="2">
          <reference field="4294967294" count="1" selected="0">
            <x v="0"/>
          </reference>
          <reference field="6" count="1" selected="0">
            <x v="1"/>
          </reference>
        </references>
      </pivotArea>
    </chartFormat>
    <chartFormat chart="3" format="4">
      <pivotArea type="data" outline="0" fieldPosition="0">
        <references count="2">
          <reference field="4294967294" count="1" selected="0">
            <x v="1"/>
          </reference>
          <reference field="6" count="1" selected="0">
            <x v="0"/>
          </reference>
        </references>
      </pivotArea>
    </chartFormat>
    <chartFormat chart="3" format="5">
      <pivotArea type="data" outline="0" fieldPosition="0">
        <references count="2">
          <reference field="4294967294" count="1" selected="0">
            <x v="1"/>
          </reference>
          <reference field="6" count="1" selected="0">
            <x v="1"/>
          </reference>
        </references>
      </pivotArea>
    </chartFormat>
    <chartFormat chart="19" format="12" series="1">
      <pivotArea type="data" outline="0" fieldPosition="0">
        <references count="1">
          <reference field="4294967294" count="1" selected="0">
            <x v="0"/>
          </reference>
        </references>
      </pivotArea>
    </chartFormat>
    <chartFormat chart="19" format="13">
      <pivotArea type="data" outline="0" fieldPosition="0">
        <references count="2">
          <reference field="4294967294" count="1" selected="0">
            <x v="0"/>
          </reference>
          <reference field="6" count="1" selected="0">
            <x v="0"/>
          </reference>
        </references>
      </pivotArea>
    </chartFormat>
    <chartFormat chart="19" format="14">
      <pivotArea type="data" outline="0" fieldPosition="0">
        <references count="2">
          <reference field="4294967294" count="1" selected="0">
            <x v="0"/>
          </reference>
          <reference field="6" count="1" selected="0">
            <x v="1"/>
          </reference>
        </references>
      </pivotArea>
    </chartFormat>
    <chartFormat chart="19" format="15" series="1">
      <pivotArea type="data" outline="0" fieldPosition="0">
        <references count="1">
          <reference field="4294967294" count="1" selected="0">
            <x v="1"/>
          </reference>
        </references>
      </pivotArea>
    </chartFormat>
    <chartFormat chart="19" format="16">
      <pivotArea type="data" outline="0" fieldPosition="0">
        <references count="2">
          <reference field="4294967294" count="1" selected="0">
            <x v="1"/>
          </reference>
          <reference field="6" count="1" selected="0">
            <x v="0"/>
          </reference>
        </references>
      </pivotArea>
    </chartFormat>
    <chartFormat chart="19" format="17">
      <pivotArea type="data" outline="0" fieldPosition="0">
        <references count="2">
          <reference field="4294967294" count="1" selected="0">
            <x v="1"/>
          </reference>
          <reference field="6"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9D1F185-61BC-4DBC-A217-A49D06FF70C5}" name="Gross Profit By Month" cacheId="0" applyNumberFormats="0" applyBorderFormats="0" applyFontFormats="0" applyPatternFormats="0" applyAlignmentFormats="0" applyWidthHeightFormats="1" dataCaption="Values" updatedVersion="8" minRefreshableVersion="3" useAutoFormatting="1" itemPrintTitles="1" createdVersion="6" indent="0" compact="0" outline="1" outlineData="1" compactData="0" multipleFieldFilters="0" chartFormat="17">
  <location ref="A4:E9" firstHeaderRow="1" firstDataRow="2" firstDataCol="1"/>
  <pivotFields count="17">
    <pivotField compact="0"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compact="0" showAll="0"/>
    <pivotField compact="0" showAll="0"/>
    <pivotField axis="axisCol" compact="0" showAll="0">
      <items count="4">
        <item x="0"/>
        <item x="2"/>
        <item x="1"/>
        <item t="default"/>
      </items>
    </pivotField>
    <pivotField compact="0" showAll="0"/>
    <pivotField compact="0" showAll="0"/>
    <pivotField compact="0" showAll="0"/>
    <pivotField compact="0" showAll="0">
      <items count="13">
        <item x="1"/>
        <item x="3"/>
        <item x="0"/>
        <item m="1" x="8"/>
        <item m="1" x="10"/>
        <item m="1" x="9"/>
        <item m="1" x="11"/>
        <item x="5"/>
        <item m="1" x="6"/>
        <item x="4"/>
        <item x="2"/>
        <item m="1" x="7"/>
        <item t="default"/>
      </items>
    </pivotField>
    <pivotField compact="0" showAll="0"/>
    <pivotField compact="0" showAll="0"/>
    <pivotField compact="0" numFmtId="2" showAll="0"/>
    <pivotField compact="0" showAll="0"/>
    <pivotField compact="0" showAll="0"/>
    <pivotField compact="0" numFmtId="2" showAll="0"/>
    <pivotField dataField="1" compact="0" showAll="0"/>
    <pivotField compact="0" showAll="0"/>
    <pivotField axis="axisRow" compact="0" showAll="0">
      <items count="15">
        <item h="1" sd="0" x="0"/>
        <item sd="0" x="1"/>
        <item sd="0" x="2"/>
        <item sd="0" x="3"/>
        <item h="1" sd="0" x="4"/>
        <item h="1" sd="0" x="5"/>
        <item h="1" sd="0" x="6"/>
        <item h="1" sd="0" x="7"/>
        <item h="1" sd="0" x="8"/>
        <item h="1" sd="0" x="9"/>
        <item h="1" sd="0" x="10"/>
        <item h="1" sd="0" x="11"/>
        <item h="1" sd="0" x="12"/>
        <item h="1" sd="0" x="13"/>
        <item t="default"/>
      </items>
    </pivotField>
  </pivotFields>
  <rowFields count="1">
    <field x="16"/>
  </rowFields>
  <rowItems count="4">
    <i>
      <x v="1"/>
    </i>
    <i>
      <x v="2"/>
    </i>
    <i>
      <x v="3"/>
    </i>
    <i t="grand">
      <x/>
    </i>
  </rowItems>
  <colFields count="1">
    <field x="3"/>
  </colFields>
  <colItems count="4">
    <i>
      <x/>
    </i>
    <i>
      <x v="1"/>
    </i>
    <i>
      <x v="2"/>
    </i>
    <i t="grand">
      <x/>
    </i>
  </colItems>
  <dataFields count="1">
    <dataField name="Sum of gross income" fld="14" baseField="0" baseItem="0" numFmtId="165"/>
  </dataFields>
  <formats count="1">
    <format dxfId="9">
      <pivotArea outline="0" collapsedLevelsAreSubtotals="1" fieldPosition="0"/>
    </format>
  </formats>
  <chartFormats count="22">
    <chartFormat chart="3" format="0" series="1">
      <pivotArea type="data" outline="0" fieldPosition="0">
        <references count="1">
          <reference field="4294967294" count="1" selected="0">
            <x v="0"/>
          </reference>
        </references>
      </pivotArea>
    </chartFormat>
    <chartFormat chart="3" format="1" series="1">
      <pivotArea type="data" outline="0" fieldPosition="0">
        <references count="2">
          <reference field="4294967294" count="1" selected="0">
            <x v="0"/>
          </reference>
          <reference field="3" count="1" selected="0">
            <x v="1"/>
          </reference>
        </references>
      </pivotArea>
    </chartFormat>
    <chartFormat chart="3" format="2" series="1">
      <pivotArea type="data" outline="0" fieldPosition="0">
        <references count="2">
          <reference field="4294967294" count="1" selected="0">
            <x v="0"/>
          </reference>
          <reference field="3" count="1" selected="0">
            <x v="2"/>
          </reference>
        </references>
      </pivotArea>
    </chartFormat>
    <chartFormat chart="3" format="3" series="1">
      <pivotArea type="data" outline="0" fieldPosition="0">
        <references count="2">
          <reference field="4294967294" count="1" selected="0">
            <x v="0"/>
          </reference>
          <reference field="3" count="1" selected="0">
            <x v="0"/>
          </reference>
        </references>
      </pivotArea>
    </chartFormat>
    <chartFormat chart="11" format="4" series="1">
      <pivotArea type="data" outline="0" fieldPosition="0">
        <references count="2">
          <reference field="4294967294" count="1" selected="0">
            <x v="0"/>
          </reference>
          <reference field="3" count="1" selected="0">
            <x v="0"/>
          </reference>
        </references>
      </pivotArea>
    </chartFormat>
    <chartFormat chart="11" format="5" series="1">
      <pivotArea type="data" outline="0" fieldPosition="0">
        <references count="2">
          <reference field="4294967294" count="1" selected="0">
            <x v="0"/>
          </reference>
          <reference field="3" count="1" selected="0">
            <x v="1"/>
          </reference>
        </references>
      </pivotArea>
    </chartFormat>
    <chartFormat chart="11" format="6" series="1">
      <pivotArea type="data" outline="0" fieldPosition="0">
        <references count="2">
          <reference field="4294967294" count="1" selected="0">
            <x v="0"/>
          </reference>
          <reference field="3" count="1" selected="0">
            <x v="2"/>
          </reference>
        </references>
      </pivotArea>
    </chartFormat>
    <chartFormat chart="12" format="7" series="1">
      <pivotArea type="data" outline="0" fieldPosition="0">
        <references count="2">
          <reference field="4294967294" count="1" selected="0">
            <x v="0"/>
          </reference>
          <reference field="3" count="1" selected="0">
            <x v="0"/>
          </reference>
        </references>
      </pivotArea>
    </chartFormat>
    <chartFormat chart="12" format="8" series="1">
      <pivotArea type="data" outline="0" fieldPosition="0">
        <references count="2">
          <reference field="4294967294" count="1" selected="0">
            <x v="0"/>
          </reference>
          <reference field="3" count="1" selected="0">
            <x v="1"/>
          </reference>
        </references>
      </pivotArea>
    </chartFormat>
    <chartFormat chart="12" format="9" series="1">
      <pivotArea type="data" outline="0" fieldPosition="0">
        <references count="2">
          <reference field="4294967294" count="1" selected="0">
            <x v="0"/>
          </reference>
          <reference field="3" count="1" selected="0">
            <x v="2"/>
          </reference>
        </references>
      </pivotArea>
    </chartFormat>
    <chartFormat chart="5" format="10" series="1">
      <pivotArea type="data" outline="0" fieldPosition="0">
        <references count="2">
          <reference field="4294967294" count="1" selected="0">
            <x v="0"/>
          </reference>
          <reference field="3" count="1" selected="0">
            <x v="0"/>
          </reference>
        </references>
      </pivotArea>
    </chartFormat>
    <chartFormat chart="5" format="11" series="1">
      <pivotArea type="data" outline="0" fieldPosition="0">
        <references count="2">
          <reference field="4294967294" count="1" selected="0">
            <x v="0"/>
          </reference>
          <reference field="3" count="1" selected="0">
            <x v="1"/>
          </reference>
        </references>
      </pivotArea>
    </chartFormat>
    <chartFormat chart="5" format="12" series="1">
      <pivotArea type="data" outline="0" fieldPosition="0">
        <references count="2">
          <reference field="4294967294" count="1" selected="0">
            <x v="0"/>
          </reference>
          <reference field="3" count="1" selected="0">
            <x v="2"/>
          </reference>
        </references>
      </pivotArea>
    </chartFormat>
    <chartFormat chart="14" format="0" series="1">
      <pivotArea type="data" outline="0" fieldPosition="0">
        <references count="2">
          <reference field="4294967294" count="1" selected="0">
            <x v="0"/>
          </reference>
          <reference field="3" count="1" selected="0">
            <x v="0"/>
          </reference>
        </references>
      </pivotArea>
    </chartFormat>
    <chartFormat chart="14" format="1" series="1">
      <pivotArea type="data" outline="0" fieldPosition="0">
        <references count="2">
          <reference field="4294967294" count="1" selected="0">
            <x v="0"/>
          </reference>
          <reference field="3" count="1" selected="0">
            <x v="1"/>
          </reference>
        </references>
      </pivotArea>
    </chartFormat>
    <chartFormat chart="14" format="2" series="1">
      <pivotArea type="data" outline="0" fieldPosition="0">
        <references count="2">
          <reference field="4294967294" count="1" selected="0">
            <x v="0"/>
          </reference>
          <reference field="3" count="1" selected="0">
            <x v="2"/>
          </reference>
        </references>
      </pivotArea>
    </chartFormat>
    <chartFormat chart="15" format="3" series="1">
      <pivotArea type="data" outline="0" fieldPosition="0">
        <references count="2">
          <reference field="4294967294" count="1" selected="0">
            <x v="0"/>
          </reference>
          <reference field="3" count="1" selected="0">
            <x v="0"/>
          </reference>
        </references>
      </pivotArea>
    </chartFormat>
    <chartFormat chart="15" format="4" series="1">
      <pivotArea type="data" outline="0" fieldPosition="0">
        <references count="2">
          <reference field="4294967294" count="1" selected="0">
            <x v="0"/>
          </reference>
          <reference field="3" count="1" selected="0">
            <x v="1"/>
          </reference>
        </references>
      </pivotArea>
    </chartFormat>
    <chartFormat chart="15" format="5" series="1">
      <pivotArea type="data" outline="0" fieldPosition="0">
        <references count="2">
          <reference field="4294967294" count="1" selected="0">
            <x v="0"/>
          </reference>
          <reference field="3" count="1" selected="0">
            <x v="2"/>
          </reference>
        </references>
      </pivotArea>
    </chartFormat>
    <chartFormat chart="16" format="6" series="1">
      <pivotArea type="data" outline="0" fieldPosition="0">
        <references count="2">
          <reference field="4294967294" count="1" selected="0">
            <x v="0"/>
          </reference>
          <reference field="3" count="1" selected="0">
            <x v="0"/>
          </reference>
        </references>
      </pivotArea>
    </chartFormat>
    <chartFormat chart="16" format="7" series="1">
      <pivotArea type="data" outline="0" fieldPosition="0">
        <references count="2">
          <reference field="4294967294" count="1" selected="0">
            <x v="0"/>
          </reference>
          <reference field="3" count="1" selected="0">
            <x v="1"/>
          </reference>
        </references>
      </pivotArea>
    </chartFormat>
    <chartFormat chart="16" format="8" series="1">
      <pivotArea type="data" outline="0" fieldPosition="0">
        <references count="2">
          <reference field="4294967294" count="1" selected="0">
            <x v="0"/>
          </reference>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3C13EBB-E694-407E-B5F2-BF0153A95FEE}" name="PivotTable2" cacheId="0" applyNumberFormats="0" applyBorderFormats="0" applyFontFormats="0" applyPatternFormats="0" applyAlignmentFormats="0" applyWidthHeightFormats="1" dataCaption="Values" updatedVersion="8" minRefreshableVersion="3" useAutoFormatting="1" rowGrandTotals="0" itemPrintTitles="1" createdVersion="6" indent="0" compact="0" outline="1" outlineData="1" compactData="0" multipleFieldFilters="0" chartFormat="7">
  <location ref="A26:E33" firstHeaderRow="1" firstDataRow="2" firstDataCol="1" rowPageCount="1" colPageCount="1"/>
  <pivotFields count="17">
    <pivotField compact="0"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compact="0" showAll="0"/>
    <pivotField compact="0" showAll="0"/>
    <pivotField axis="axisCol" compact="0" multipleItemSelectionAllowed="1" showAll="0">
      <items count="4">
        <item x="0"/>
        <item x="2"/>
        <item x="1"/>
        <item t="default"/>
      </items>
    </pivotField>
    <pivotField compact="0" showAll="0"/>
    <pivotField compact="0" showAll="0"/>
    <pivotField compact="0" showAll="0"/>
    <pivotField axis="axisRow" compact="0" showAll="0" sortType="descending">
      <items count="13">
        <item m="1" x="8"/>
        <item m="1" x="10"/>
        <item m="1" x="9"/>
        <item m="1" x="11"/>
        <item m="1" x="6"/>
        <item m="1" x="7"/>
        <item x="0"/>
        <item x="1"/>
        <item x="2"/>
        <item x="3"/>
        <item x="4"/>
        <item x="5"/>
        <item t="default"/>
      </items>
      <autoSortScope>
        <pivotArea dataOnly="0" outline="0" fieldPosition="0">
          <references count="1">
            <reference field="4294967294" count="1" selected="0">
              <x v="0"/>
            </reference>
          </references>
        </pivotArea>
      </autoSortScope>
    </pivotField>
    <pivotField compact="0" showAll="0"/>
    <pivotField compact="0" showAll="0"/>
    <pivotField compact="0" numFmtId="2" showAll="0"/>
    <pivotField compact="0" showAll="0"/>
    <pivotField compact="0" showAll="0"/>
    <pivotField compact="0" numFmtId="2" showAll="0"/>
    <pivotField dataField="1" compact="0" showAll="0"/>
    <pivotField compact="0" showAll="0"/>
    <pivotField axis="axisPage" compact="0" multipleItemSelectionAllowed="1" showAll="0">
      <items count="15">
        <item sd="0" x="0"/>
        <item sd="0" x="1"/>
        <item sd="0" x="2"/>
        <item sd="0" x="3"/>
        <item sd="0" x="4"/>
        <item sd="0" x="5"/>
        <item sd="0" x="6"/>
        <item sd="0" x="7"/>
        <item sd="0" x="8"/>
        <item sd="0" x="9"/>
        <item sd="0" x="10"/>
        <item sd="0" x="11"/>
        <item sd="0" x="12"/>
        <item sd="0" x="13"/>
        <item t="default"/>
      </items>
    </pivotField>
  </pivotFields>
  <rowFields count="1">
    <field x="7"/>
  </rowFields>
  <rowItems count="6">
    <i>
      <x v="10"/>
    </i>
    <i>
      <x v="6"/>
    </i>
    <i>
      <x v="11"/>
    </i>
    <i>
      <x v="9"/>
    </i>
    <i>
      <x v="8"/>
    </i>
    <i>
      <x v="7"/>
    </i>
  </rowItems>
  <colFields count="1">
    <field x="3"/>
  </colFields>
  <colItems count="4">
    <i>
      <x/>
    </i>
    <i>
      <x v="1"/>
    </i>
    <i>
      <x v="2"/>
    </i>
    <i t="grand">
      <x/>
    </i>
  </colItems>
  <pageFields count="1">
    <pageField fld="16" hier="-1"/>
  </pageFields>
  <dataFields count="1">
    <dataField name="Sum of gross income" fld="14" baseField="0" baseItem="0" numFmtId="2"/>
  </dataFields>
  <formats count="1">
    <format dxfId="7">
      <pivotArea outline="0" collapsedLevelsAreSubtotals="1" fieldPosition="0"/>
    </format>
  </formats>
  <chartFormats count="9">
    <chartFormat chart="0" format="4" series="1">
      <pivotArea type="data" outline="0" fieldPosition="0">
        <references count="1">
          <reference field="4294967294" count="1" selected="0">
            <x v="0"/>
          </reference>
        </references>
      </pivotArea>
    </chartFormat>
    <chartFormat chart="0" format="5" series="1">
      <pivotArea type="data" outline="0" fieldPosition="0">
        <references count="2">
          <reference field="4294967294" count="1" selected="0">
            <x v="0"/>
          </reference>
          <reference field="3" count="1" selected="0">
            <x v="1"/>
          </reference>
        </references>
      </pivotArea>
    </chartFormat>
    <chartFormat chart="0" format="6" series="1">
      <pivotArea type="data" outline="0" fieldPosition="0">
        <references count="2">
          <reference field="4294967294" count="1" selected="0">
            <x v="0"/>
          </reference>
          <reference field="3" count="1" selected="0">
            <x v="2"/>
          </reference>
        </references>
      </pivotArea>
    </chartFormat>
    <chartFormat chart="3" format="13" series="1">
      <pivotArea type="data" outline="0" fieldPosition="0">
        <references count="2">
          <reference field="4294967294" count="1" selected="0">
            <x v="0"/>
          </reference>
          <reference field="3" count="1" selected="0">
            <x v="0"/>
          </reference>
        </references>
      </pivotArea>
    </chartFormat>
    <chartFormat chart="3" format="14" series="1">
      <pivotArea type="data" outline="0" fieldPosition="0">
        <references count="2">
          <reference field="4294967294" count="1" selected="0">
            <x v="0"/>
          </reference>
          <reference field="3" count="1" selected="0">
            <x v="1"/>
          </reference>
        </references>
      </pivotArea>
    </chartFormat>
    <chartFormat chart="3" format="15" series="1">
      <pivotArea type="data" outline="0" fieldPosition="0">
        <references count="2">
          <reference field="4294967294" count="1" selected="0">
            <x v="0"/>
          </reference>
          <reference field="3" count="1" selected="0">
            <x v="2"/>
          </reference>
        </references>
      </pivotArea>
    </chartFormat>
    <chartFormat chart="6" format="0" series="1">
      <pivotArea type="data" outline="0" fieldPosition="0">
        <references count="2">
          <reference field="4294967294" count="1" selected="0">
            <x v="0"/>
          </reference>
          <reference field="3" count="1" selected="0">
            <x v="0"/>
          </reference>
        </references>
      </pivotArea>
    </chartFormat>
    <chartFormat chart="6" format="1" series="1">
      <pivotArea type="data" outline="0" fieldPosition="0">
        <references count="2">
          <reference field="4294967294" count="1" selected="0">
            <x v="0"/>
          </reference>
          <reference field="3" count="1" selected="0">
            <x v="1"/>
          </reference>
        </references>
      </pivotArea>
    </chartFormat>
    <chartFormat chart="6" format="2" series="1">
      <pivotArea type="data" outline="0" fieldPosition="0">
        <references count="2">
          <reference field="4294967294" count="1" selected="0">
            <x v="0"/>
          </reference>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ED0589B-B774-431E-AC21-EFCB5CDD1BE7}" name="Profit by PL" cacheId="0" applyNumberFormats="0" applyBorderFormats="0" applyFontFormats="0" applyPatternFormats="0" applyAlignmentFormats="0" applyWidthHeightFormats="1" dataCaption="Values" updatedVersion="8" minRefreshableVersion="3" useAutoFormatting="1" itemPrintTitles="1" createdVersion="6" indent="0" compact="0" outline="1" outlineData="1" compactData="0" multipleFieldFilters="0" chartFormat="6">
  <location ref="A4:E12" firstHeaderRow="1" firstDataRow="2" firstDataCol="1" rowPageCount="1" colPageCount="1"/>
  <pivotFields count="17">
    <pivotField compact="0"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compact="0" showAll="0"/>
    <pivotField compact="0" showAll="0"/>
    <pivotField axis="axisCol" compact="0" multipleItemSelectionAllowed="1" showAll="0">
      <items count="4">
        <item x="0"/>
        <item x="2"/>
        <item x="1"/>
        <item t="default"/>
      </items>
    </pivotField>
    <pivotField compact="0" showAll="0"/>
    <pivotField compact="0" showAll="0"/>
    <pivotField compact="0" showAll="0"/>
    <pivotField axis="axisRow" compact="0" showAll="0">
      <items count="13">
        <item m="1" x="8"/>
        <item m="1" x="10"/>
        <item m="1" x="9"/>
        <item m="1" x="11"/>
        <item m="1" x="6"/>
        <item m="1" x="7"/>
        <item x="0"/>
        <item x="1"/>
        <item x="2"/>
        <item x="3"/>
        <item x="4"/>
        <item x="5"/>
        <item t="default"/>
      </items>
    </pivotField>
    <pivotField compact="0" showAll="0"/>
    <pivotField compact="0" showAll="0"/>
    <pivotField compact="0" numFmtId="2" showAll="0"/>
    <pivotField compact="0" showAll="0"/>
    <pivotField compact="0" showAll="0"/>
    <pivotField compact="0" numFmtId="2" showAll="0"/>
    <pivotField dataField="1" compact="0" showAll="0"/>
    <pivotField compact="0" showAll="0"/>
    <pivotField axis="axisPage" compact="0" multipleItemSelectionAllowed="1" showAll="0">
      <items count="15">
        <item sd="0" x="0"/>
        <item sd="0" x="1"/>
        <item sd="0" x="2"/>
        <item sd="0" x="3"/>
        <item sd="0" x="4"/>
        <item sd="0" x="5"/>
        <item sd="0" x="6"/>
        <item sd="0" x="7"/>
        <item sd="0" x="8"/>
        <item sd="0" x="9"/>
        <item sd="0" x="10"/>
        <item sd="0" x="11"/>
        <item sd="0" x="12"/>
        <item sd="0" x="13"/>
        <item t="default"/>
      </items>
    </pivotField>
  </pivotFields>
  <rowFields count="1">
    <field x="7"/>
  </rowFields>
  <rowItems count="7">
    <i>
      <x v="6"/>
    </i>
    <i>
      <x v="7"/>
    </i>
    <i>
      <x v="8"/>
    </i>
    <i>
      <x v="9"/>
    </i>
    <i>
      <x v="10"/>
    </i>
    <i>
      <x v="11"/>
    </i>
    <i t="grand">
      <x/>
    </i>
  </rowItems>
  <colFields count="1">
    <field x="3"/>
  </colFields>
  <colItems count="4">
    <i>
      <x/>
    </i>
    <i>
      <x v="1"/>
    </i>
    <i>
      <x v="2"/>
    </i>
    <i t="grand">
      <x/>
    </i>
  </colItems>
  <pageFields count="1">
    <pageField fld="16" hier="-1"/>
  </pageFields>
  <dataFields count="1">
    <dataField name="Sum of gross income" fld="14" baseField="0" baseItem="0" numFmtId="2"/>
  </dataFields>
  <formats count="1">
    <format dxfId="8">
      <pivotArea outline="0" collapsedLevelsAreSubtotals="1" fieldPosition="0"/>
    </format>
  </formats>
  <chartFormats count="4">
    <chartFormat chart="0" format="4" series="1">
      <pivotArea type="data" outline="0" fieldPosition="0">
        <references count="1">
          <reference field="4294967294" count="1" selected="0">
            <x v="0"/>
          </reference>
        </references>
      </pivotArea>
    </chartFormat>
    <chartFormat chart="0" format="5" series="1">
      <pivotArea type="data" outline="0" fieldPosition="0">
        <references count="2">
          <reference field="4294967294" count="1" selected="0">
            <x v="0"/>
          </reference>
          <reference field="3" count="1" selected="0">
            <x v="1"/>
          </reference>
        </references>
      </pivotArea>
    </chartFormat>
    <chartFormat chart="0" format="6" series="1">
      <pivotArea type="data" outline="0" fieldPosition="0">
        <references count="2">
          <reference field="4294967294" count="1" selected="0">
            <x v="0"/>
          </reference>
          <reference field="3" count="1" selected="0">
            <x v="2"/>
          </reference>
        </references>
      </pivotArea>
    </chartFormat>
    <chartFormat chart="0" format="7" series="1">
      <pivotArea type="data" outline="0" fieldPosition="0">
        <references count="2">
          <reference field="4294967294" count="1" selected="0">
            <x v="0"/>
          </reference>
          <reference field="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911ED88-28F4-44D0-B01F-5499A3B72341}" name="Quantity by PL" cacheId="0" applyNumberFormats="0" applyBorderFormats="0" applyFontFormats="0" applyPatternFormats="0" applyAlignmentFormats="0" applyWidthHeightFormats="1" dataCaption="Values" updatedVersion="8" minRefreshableVersion="3" useAutoFormatting="1" rowGrandTotals="0" colGrandTotals="0" itemPrintTitles="1" createdVersion="6" indent="0" compact="0" outline="1" outlineData="1" compactData="0" multipleFieldFilters="0" chartFormat="7">
  <location ref="A4:D11" firstHeaderRow="1" firstDataRow="2" firstDataCol="1"/>
  <pivotFields count="17">
    <pivotField compact="0"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compact="0" showAll="0"/>
    <pivotField compact="0" showAll="0"/>
    <pivotField axis="axisCol" compact="0" multipleItemSelectionAllowed="1" showAll="0">
      <items count="4">
        <item x="0"/>
        <item x="2"/>
        <item x="1"/>
        <item t="default"/>
      </items>
    </pivotField>
    <pivotField compact="0" showAll="0"/>
    <pivotField compact="0" showAll="0"/>
    <pivotField compact="0" showAll="0"/>
    <pivotField axis="axisRow" compact="0" showAll="0">
      <items count="13">
        <item m="1" x="8"/>
        <item m="1" x="10"/>
        <item m="1" x="9"/>
        <item m="1" x="11"/>
        <item m="1" x="6"/>
        <item m="1" x="7"/>
        <item x="0"/>
        <item x="1"/>
        <item x="2"/>
        <item x="3"/>
        <item x="4"/>
        <item x="5"/>
        <item t="default"/>
      </items>
    </pivotField>
    <pivotField compact="0" showAll="0"/>
    <pivotField compact="0" showAll="0"/>
    <pivotField compact="0" numFmtId="2" showAll="0"/>
    <pivotField dataField="1" compact="0" showAll="0"/>
    <pivotField compact="0" showAll="0"/>
    <pivotField compact="0" numFmtId="2" showAll="0"/>
    <pivotField compact="0" showAll="0"/>
    <pivotField compact="0" showAll="0"/>
    <pivotField compact="0" multipleItemSelectionAllowed="1" showAll="0">
      <items count="15">
        <item sd="0" x="0"/>
        <item sd="0" x="1"/>
        <item sd="0" x="2"/>
        <item sd="0" x="3"/>
        <item sd="0" x="4"/>
        <item sd="0" x="5"/>
        <item sd="0" x="6"/>
        <item sd="0" x="7"/>
        <item sd="0" x="8"/>
        <item sd="0" x="9"/>
        <item sd="0" x="10"/>
        <item sd="0" x="11"/>
        <item sd="0" x="12"/>
        <item sd="0" x="13"/>
        <item t="default"/>
      </items>
    </pivotField>
  </pivotFields>
  <rowFields count="1">
    <field x="7"/>
  </rowFields>
  <rowItems count="6">
    <i>
      <x v="6"/>
    </i>
    <i>
      <x v="7"/>
    </i>
    <i>
      <x v="8"/>
    </i>
    <i>
      <x v="9"/>
    </i>
    <i>
      <x v="10"/>
    </i>
    <i>
      <x v="11"/>
    </i>
  </rowItems>
  <colFields count="1">
    <field x="3"/>
  </colFields>
  <colItems count="3">
    <i>
      <x/>
    </i>
    <i>
      <x v="1"/>
    </i>
    <i>
      <x v="2"/>
    </i>
  </colItems>
  <dataFields count="1">
    <dataField name="Sum of Quantity" fld="11" baseField="0" baseItem="0"/>
  </dataFields>
  <chartFormats count="6">
    <chartFormat chart="1" format="6" series="1">
      <pivotArea type="data" outline="0" fieldPosition="0">
        <references count="1">
          <reference field="4294967294" count="1" selected="0">
            <x v="0"/>
          </reference>
        </references>
      </pivotArea>
    </chartFormat>
    <chartFormat chart="1" format="7" series="1">
      <pivotArea type="data" outline="0" fieldPosition="0">
        <references count="2">
          <reference field="4294967294" count="1" selected="0">
            <x v="0"/>
          </reference>
          <reference field="3" count="1" selected="0">
            <x v="1"/>
          </reference>
        </references>
      </pivotArea>
    </chartFormat>
    <chartFormat chart="1" format="8" series="1">
      <pivotArea type="data" outline="0" fieldPosition="0">
        <references count="2">
          <reference field="4294967294" count="1" selected="0">
            <x v="0"/>
          </reference>
          <reference field="3" count="1" selected="0">
            <x v="2"/>
          </reference>
        </references>
      </pivotArea>
    </chartFormat>
    <chartFormat chart="6" format="9" series="1">
      <pivotArea type="data" outline="0" fieldPosition="0">
        <references count="2">
          <reference field="4294967294" count="1" selected="0">
            <x v="0"/>
          </reference>
          <reference field="3" count="1" selected="0">
            <x v="0"/>
          </reference>
        </references>
      </pivotArea>
    </chartFormat>
    <chartFormat chart="6" format="10" series="1">
      <pivotArea type="data" outline="0" fieldPosition="0">
        <references count="2">
          <reference field="4294967294" count="1" selected="0">
            <x v="0"/>
          </reference>
          <reference field="3" count="1" selected="0">
            <x v="1"/>
          </reference>
        </references>
      </pivotArea>
    </chartFormat>
    <chartFormat chart="6" format="11" series="1">
      <pivotArea type="data" outline="0" fieldPosition="0">
        <references count="2">
          <reference field="4294967294" count="1" selected="0">
            <x v="0"/>
          </reference>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ADC9354C-D622-4AF9-A681-9CF142313D4B}" name="PivotTable1" cacheId="0" applyNumberFormats="0" applyBorderFormats="0" applyFontFormats="0" applyPatternFormats="0" applyAlignmentFormats="0" applyWidthHeightFormats="1" dataCaption="Values" updatedVersion="8" minRefreshableVersion="3" useAutoFormatting="1" rowGrandTotals="0" itemPrintTitles="1" createdVersion="6" indent="0" compact="0" outline="1" outlineData="1" compactData="0" multipleFieldFilters="0" chartFormat="16">
  <location ref="A23:E30" firstHeaderRow="1" firstDataRow="2" firstDataCol="1"/>
  <pivotFields count="17">
    <pivotField compact="0"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compact="0" showAll="0"/>
    <pivotField compact="0" showAll="0"/>
    <pivotField axis="axisCol" compact="0" multipleItemSelectionAllowed="1" showAll="0">
      <items count="4">
        <item x="0"/>
        <item x="2"/>
        <item x="1"/>
        <item t="default"/>
      </items>
    </pivotField>
    <pivotField compact="0" showAll="0"/>
    <pivotField compact="0" showAll="0"/>
    <pivotField compact="0" showAll="0"/>
    <pivotField axis="axisRow" compact="0" showAll="0" sortType="descending">
      <items count="13">
        <item m="1" x="8"/>
        <item m="1" x="10"/>
        <item m="1" x="9"/>
        <item m="1" x="11"/>
        <item m="1" x="6"/>
        <item m="1" x="7"/>
        <item x="0"/>
        <item x="1"/>
        <item x="2"/>
        <item x="3"/>
        <item x="4"/>
        <item x="5"/>
        <item t="default"/>
      </items>
      <autoSortScope>
        <pivotArea dataOnly="0" outline="0" fieldPosition="0">
          <references count="1">
            <reference field="4294967294" count="1" selected="0">
              <x v="0"/>
            </reference>
          </references>
        </pivotArea>
      </autoSortScope>
    </pivotField>
    <pivotField compact="0" showAll="0"/>
    <pivotField compact="0" showAll="0"/>
    <pivotField compact="0" numFmtId="2" showAll="0"/>
    <pivotField dataField="1" compact="0" showAll="0"/>
    <pivotField compact="0" showAll="0"/>
    <pivotField compact="0" numFmtId="2" showAll="0"/>
    <pivotField compact="0" showAll="0"/>
    <pivotField compact="0" showAll="0"/>
    <pivotField compact="0" multipleItemSelectionAllowed="1" showAll="0">
      <items count="15">
        <item sd="0" x="0"/>
        <item sd="0" x="1"/>
        <item sd="0" x="2"/>
        <item sd="0" x="3"/>
        <item sd="0" x="4"/>
        <item sd="0" x="5"/>
        <item sd="0" x="6"/>
        <item sd="0" x="7"/>
        <item sd="0" x="8"/>
        <item sd="0" x="9"/>
        <item sd="0" x="10"/>
        <item sd="0" x="11"/>
        <item sd="0" x="12"/>
        <item sd="0" x="13"/>
        <item t="default"/>
      </items>
    </pivotField>
  </pivotFields>
  <rowFields count="1">
    <field x="7"/>
  </rowFields>
  <rowItems count="6">
    <i>
      <x v="7"/>
    </i>
    <i>
      <x v="8"/>
    </i>
    <i>
      <x v="11"/>
    </i>
    <i>
      <x v="10"/>
    </i>
    <i>
      <x v="9"/>
    </i>
    <i>
      <x v="6"/>
    </i>
  </rowItems>
  <colFields count="1">
    <field x="3"/>
  </colFields>
  <colItems count="4">
    <i>
      <x/>
    </i>
    <i>
      <x v="1"/>
    </i>
    <i>
      <x v="2"/>
    </i>
    <i t="grand">
      <x/>
    </i>
  </colItems>
  <dataFields count="1">
    <dataField name="Sum of Quantity" fld="11" baseField="0" baseItem="0"/>
  </dataFields>
  <chartFormats count="10">
    <chartFormat chart="1" format="6" series="1">
      <pivotArea type="data" outline="0" fieldPosition="0">
        <references count="1">
          <reference field="4294967294" count="1" selected="0">
            <x v="0"/>
          </reference>
        </references>
      </pivotArea>
    </chartFormat>
    <chartFormat chart="4" format="8" series="1">
      <pivotArea type="data" outline="0" fieldPosition="0">
        <references count="1">
          <reference field="4294967294" count="1" selected="0">
            <x v="0"/>
          </reference>
        </references>
      </pivotArea>
    </chartFormat>
    <chartFormat chart="1" format="7" series="1">
      <pivotArea type="data" outline="0" fieldPosition="0">
        <references count="2">
          <reference field="4294967294" count="1" selected="0">
            <x v="0"/>
          </reference>
          <reference field="3" count="1" selected="0">
            <x v="1"/>
          </reference>
        </references>
      </pivotArea>
    </chartFormat>
    <chartFormat chart="1" format="8" series="1">
      <pivotArea type="data" outline="0" fieldPosition="0">
        <references count="2">
          <reference field="4294967294" count="1" selected="0">
            <x v="0"/>
          </reference>
          <reference field="3" count="1" selected="0">
            <x v="2"/>
          </reference>
        </references>
      </pivotArea>
    </chartFormat>
    <chartFormat chart="4" format="9" series="1">
      <pivotArea type="data" outline="0" fieldPosition="0">
        <references count="2">
          <reference field="4294967294" count="1" selected="0">
            <x v="0"/>
          </reference>
          <reference field="3" count="1" selected="0">
            <x v="1"/>
          </reference>
        </references>
      </pivotArea>
    </chartFormat>
    <chartFormat chart="4" format="10" series="1">
      <pivotArea type="data" outline="0" fieldPosition="0">
        <references count="2">
          <reference field="4294967294" count="1" selected="0">
            <x v="0"/>
          </reference>
          <reference field="3" count="1" selected="0">
            <x v="2"/>
          </reference>
        </references>
      </pivotArea>
    </chartFormat>
    <chartFormat chart="6" format="9" series="1">
      <pivotArea type="data" outline="0" fieldPosition="0">
        <references count="2">
          <reference field="4294967294" count="1" selected="0">
            <x v="0"/>
          </reference>
          <reference field="3" count="1" selected="0">
            <x v="0"/>
          </reference>
        </references>
      </pivotArea>
    </chartFormat>
    <chartFormat chart="6" format="10" series="1">
      <pivotArea type="data" outline="0" fieldPosition="0">
        <references count="2">
          <reference field="4294967294" count="1" selected="0">
            <x v="0"/>
          </reference>
          <reference field="3" count="1" selected="0">
            <x v="1"/>
          </reference>
        </references>
      </pivotArea>
    </chartFormat>
    <chartFormat chart="6" format="11" series="1">
      <pivotArea type="data" outline="0" fieldPosition="0">
        <references count="2">
          <reference field="4294967294" count="1" selected="0">
            <x v="0"/>
          </reference>
          <reference field="3" count="1" selected="0">
            <x v="2"/>
          </reference>
        </references>
      </pivotArea>
    </chartFormat>
    <chartFormat chart="4" format="11" series="1">
      <pivotArea type="data" outline="0" fieldPosition="0">
        <references count="2">
          <reference field="4294967294" count="1" selected="0">
            <x v="0"/>
          </reference>
          <reference field="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ch" xr10:uid="{CEBE89EB-AC53-4C79-A9EE-CE0C42DA11E8}" sourceName="Branch">
  <pivotTables>
    <pivotTable tabId="3" name="Gender %"/>
    <pivotTable tabId="5" name="Custommer Type %"/>
    <pivotTable tabId="4" name="Payment Type %"/>
    <pivotTable tabId="2" name="Profit by PL"/>
    <pivotTable tabId="8" name="Quantity by PL"/>
    <pivotTable tabId="8" name="PivotTable1"/>
    <pivotTable tabId="2" name="PivotTable2"/>
  </pivotTables>
  <data>
    <tabular pivotCacheId="2095094442">
      <items count="3">
        <i x="0" s="1"/>
        <i x="2"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line" xr10:uid="{DCAA1963-3862-41CF-A730-2568EEA9CB6B}" sourceName="Product line">
  <pivotTables>
    <pivotTable tabId="3" name="Gender %"/>
    <pivotTable tabId="5" name="Custommer Type %"/>
    <pivotTable tabId="9" name="Gross Profit By Month"/>
    <pivotTable tabId="4" name="Payment Type %"/>
    <pivotTable tabId="2" name="Profit by PL"/>
    <pivotTable tabId="8" name="Quantity by PL"/>
    <pivotTable tabId="8" name="PivotTable1"/>
    <pivotTable tabId="2" name="PivotTable2"/>
  </pivotTables>
  <data>
    <tabular pivotCacheId="2095094442" showMissing="0">
      <items count="12">
        <i x="1" s="1"/>
        <i x="3" s="1"/>
        <i x="0" s="1"/>
        <i x="5" s="1"/>
        <i x="4" s="1"/>
        <i x="2" s="1"/>
        <i x="8" s="1" nd="1"/>
        <i x="10" s="1" nd="1"/>
        <i x="9" s="1" nd="1"/>
        <i x="11" s="1" nd="1"/>
        <i x="6" s="1" nd="1"/>
        <i x="7"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 xr10:uid="{4CB4B7EF-B6E7-4C36-A8A6-6F6C4089F412}" sourceName="Months">
  <pivotTables>
    <pivotTable tabId="3" name="Gender %"/>
    <pivotTable tabId="5" name="Custommer Type %"/>
    <pivotTable tabId="4" name="Payment Type %"/>
    <pivotTable tabId="2" name="Profit by PL"/>
    <pivotTable tabId="8" name="Quantity by PL"/>
    <pivotTable tabId="8" name="PivotTable1"/>
    <pivotTable tabId="2" name="PivotTable2"/>
  </pivotTables>
  <data>
    <tabular pivotCacheId="2095094442" showMissing="0">
      <items count="14">
        <i x="1" s="1"/>
        <i x="2" s="1"/>
        <i x="3" s="1"/>
        <i x="4" s="1" nd="1"/>
        <i x="5" s="1" nd="1"/>
        <i x="6" s="1" nd="1"/>
        <i x="7" s="1" nd="1"/>
        <i x="8" s="1" nd="1"/>
        <i x="9" s="1" nd="1"/>
        <i x="10" s="1" nd="1"/>
        <i x="11" s="1" nd="1"/>
        <i x="12" s="1" nd="1"/>
        <i x="0" s="1" nd="1"/>
        <i x="13"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ranch" xr10:uid="{ED74C4A1-09CA-456A-ADB6-FF6938E40FF9}" cache="Slicer_Branch" caption="Branch" rowHeight="234950"/>
  <slicer name="Product line" xr10:uid="{34073C11-9081-4A01-8B41-2D985F2AC221}" cache="Slicer_Product_line" caption="Pr.Line" rowHeight="234950"/>
  <slicer name="Months" xr10:uid="{FB1FC223-D32E-4E67-80B9-DA9DFD3C8274}" cache="Slicer_Months" caption="Month"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FA05FA9-EEE9-4A48-945B-AA799D17D532}" name="Table1" displayName="Table1" ref="A1:P1001" totalsRowShown="0" headerRowDxfId="6" headerRowBorderDxfId="5" tableBorderDxfId="4">
  <autoFilter ref="A1:P1001" xr:uid="{FFA05FA9-EEE9-4A48-945B-AA799D17D532}"/>
  <tableColumns count="16">
    <tableColumn id="11" xr3:uid="{DE373F70-AF61-4075-936F-8C0FBC1D98FD}" name="Date" dataDxfId="3"/>
    <tableColumn id="12" xr3:uid="{2EE30E20-0295-4785-8938-FC57E5451D36}" name="Time" dataDxfId="2"/>
    <tableColumn id="1" xr3:uid="{7FBFD3A6-8ABD-4B59-8C41-A0713E8CE3FC}" name="Invoice ID"/>
    <tableColumn id="2" xr3:uid="{26619E73-0A6D-4AFC-AC28-5B7812D34F6A}" name="Branch"/>
    <tableColumn id="3" xr3:uid="{F5E47420-6CDB-4E94-9F3C-D9AB51B11446}" name="City"/>
    <tableColumn id="4" xr3:uid="{BEF8810B-8FA4-4C75-9F4D-9FD985AFAE4A}" name="Customer type"/>
    <tableColumn id="5" xr3:uid="{5B2C54E7-4A98-4D2C-818E-88D8F2BC2BDF}" name="Gender"/>
    <tableColumn id="6" xr3:uid="{E054DA7B-AB88-4418-89DA-E08BDB496B5E}" name="Product line"/>
    <tableColumn id="13" xr3:uid="{17FF8789-1C63-4FD0-8889-2003EB24FF16}" name="Payment"/>
    <tableColumn id="7" xr3:uid="{FBA9EF4E-A70D-42D7-B578-0ACCA107DB64}" name="Unit price"/>
    <tableColumn id="9" xr3:uid="{AE46C18E-0B6C-4AE6-9745-87BBC3056BF4}" name="Tax 18%" dataDxfId="1">
      <calculatedColumnFormula>Table1[[#This Row],[Unit price]]*18%</calculatedColumnFormula>
    </tableColumn>
    <tableColumn id="8" xr3:uid="{220017EB-476B-4925-85F8-31357700B1D3}" name="Quantity"/>
    <tableColumn id="10" xr3:uid="{6702B55B-335F-4FE2-9891-1499E2A2A0EB}" name="Total">
      <calculatedColumnFormula>(Table1[[#This Row],[Unit price]]+Table1[[#This Row],[Tax 18%]])*Table1[[#This Row],[Quantity]]</calculatedColumnFormula>
    </tableColumn>
    <tableColumn id="14" xr3:uid="{0E97E4E5-6719-4A22-A79E-0802FC8D069B}" name="Cost price" dataDxfId="0">
      <calculatedColumnFormula>Table1[[#This Row],[Total]]*(1-12%)</calculatedColumnFormula>
    </tableColumn>
    <tableColumn id="16" xr3:uid="{EA94718B-7D5F-4B07-9ECB-9E2AA0CC49F7}" name="gross income">
      <calculatedColumnFormula>Table1[[#This Row],[Total]]-Table1[[#This Row],[Cost price]]</calculatedColumnFormula>
    </tableColumn>
    <tableColumn id="17" xr3:uid="{FAF1B174-9326-4F49-8569-E84C75F12394}" name="Rating"/>
  </tableColumns>
  <tableStyleInfo name="TableStyleMedium9" showFirstColumn="0" showLastColumn="0" showRowStripes="1" showColumnStripes="0"/>
</table>
</file>

<file path=xl/theme/theme1.xml><?xml version="1.0" encoding="utf-8"?>
<a:theme xmlns:a="http://schemas.openxmlformats.org/drawingml/2006/main" name="Parcel">
  <a:themeElements>
    <a:clrScheme name="Custom 3">
      <a:dk1>
        <a:srgbClr val="000000"/>
      </a:dk1>
      <a:lt1>
        <a:srgbClr val="FFFFFF"/>
      </a:lt1>
      <a:dk2>
        <a:srgbClr val="4A5356"/>
      </a:dk2>
      <a:lt2>
        <a:srgbClr val="E8E3CE"/>
      </a:lt2>
      <a:accent1>
        <a:srgbClr val="F39019"/>
      </a:accent1>
      <a:accent2>
        <a:srgbClr val="9BAFB5"/>
      </a:accent2>
      <a:accent3>
        <a:srgbClr val="C96731"/>
      </a:accent3>
      <a:accent4>
        <a:srgbClr val="9CA383"/>
      </a:accent4>
      <a:accent5>
        <a:srgbClr val="87795D"/>
      </a:accent5>
      <a:accent6>
        <a:srgbClr val="A0988C"/>
      </a:accent6>
      <a:hlink>
        <a:srgbClr val="00B0F0"/>
      </a:hlink>
      <a:folHlink>
        <a:srgbClr val="738F97"/>
      </a:folHlink>
    </a:clrScheme>
    <a:fontScheme name="Parcel">
      <a:majorFont>
        <a:latin typeface="Gill Sans MT" panose="020B0502020104020203"/>
        <a:ea typeface=""/>
        <a:cs typeface=""/>
        <a:font script="Grek" typeface="Corbel"/>
        <a:font script="Cyrl" typeface="Corbel"/>
        <a:font script="Jpan" typeface="HGｺﾞｼｯｸE"/>
        <a:font script="Hang" typeface="휴먼매직체"/>
        <a:font script="Hans" typeface="华文中宋"/>
        <a:font script="Hant" typeface="微軟正黑體"/>
        <a:font script="Arab" typeface="Majalla UI"/>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Gill Sans MT" panose="020B0502020104020203"/>
        <a:ea typeface=""/>
        <a:cs typeface=""/>
        <a:font script="Grek" typeface="Corbel"/>
        <a:font script="Cyrl" typeface="Corbel"/>
        <a:font script="Jpan" typeface="HGｺﾞｼｯｸE"/>
        <a:font script="Hang" typeface="휴먼매직체"/>
        <a:font script="Hans" typeface="华文中宋"/>
        <a:font script="Hant" typeface="微軟正黑體"/>
        <a:font script="Arab" typeface="Majalla UI"/>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Parcel">
      <a:fillStyleLst>
        <a:solidFill>
          <a:schemeClr val="phClr"/>
        </a:solidFill>
        <a:gradFill rotWithShape="1">
          <a:gsLst>
            <a:gs pos="0">
              <a:schemeClr val="phClr">
                <a:tint val="80000"/>
                <a:satMod val="107000"/>
                <a:lumMod val="103000"/>
              </a:schemeClr>
            </a:gs>
            <a:gs pos="100000">
              <a:schemeClr val="phClr">
                <a:tint val="82000"/>
                <a:satMod val="109000"/>
                <a:lumMod val="103000"/>
              </a:schemeClr>
            </a:gs>
          </a:gsLst>
          <a:lin ang="5400000" scaled="0"/>
        </a:gradFill>
        <a:gradFill rotWithShape="1">
          <a:gsLst>
            <a:gs pos="0">
              <a:schemeClr val="phClr">
                <a:tint val="97000"/>
                <a:satMod val="100000"/>
                <a:lumMod val="102000"/>
              </a:schemeClr>
            </a:gs>
            <a:gs pos="50000">
              <a:schemeClr val="phClr">
                <a:shade val="100000"/>
                <a:satMod val="103000"/>
                <a:lumMod val="100000"/>
              </a:schemeClr>
            </a:gs>
            <a:gs pos="100000">
              <a:schemeClr val="phClr">
                <a:shade val="93000"/>
                <a:satMod val="110000"/>
                <a:lumMod val="99000"/>
              </a:schemeClr>
            </a:gs>
          </a:gsLst>
          <a:lin ang="5400000" scaled="0"/>
        </a:gradFill>
      </a:fillStyleLst>
      <a:lnStyleLst>
        <a:ln w="6350" cap="flat" cmpd="sng" algn="ctr">
          <a:solidFill>
            <a:schemeClr val="phClr"/>
          </a:solidFill>
          <a:prstDash val="solid"/>
        </a:ln>
        <a:ln w="12700" cap="flat" cmpd="sng" algn="ctr">
          <a:solidFill>
            <a:schemeClr val="phClr"/>
          </a:solidFill>
          <a:prstDash val="solid"/>
        </a:ln>
        <a:ln w="31750" cap="flat" cmpd="sng" algn="ctr">
          <a:solidFill>
            <a:schemeClr val="phClr"/>
          </a:solidFill>
          <a:prstDash val="solid"/>
        </a:ln>
      </a:lnStyleLst>
      <a:effectStyleLst>
        <a:effectStyle>
          <a:effectLst/>
        </a:effectStyle>
        <a:effectStyle>
          <a:effectLst/>
        </a:effectStyle>
        <a:effectStyle>
          <a:effectLst>
            <a:outerShdw blurRad="55880" dist="15240" dir="5400000" algn="ctr" rotWithShape="0">
              <a:srgbClr val="000000">
                <a:alpha val="45000"/>
              </a:srgbClr>
            </a:outerShdw>
          </a:effectLst>
          <a:scene3d>
            <a:camera prst="orthographicFront">
              <a:rot lat="0" lon="0" rev="0"/>
            </a:camera>
            <a:lightRig rig="brightRoom" dir="tl"/>
          </a:scene3d>
          <a:sp3d prstMaterial="dkEdge">
            <a:bevelT w="0" h="0"/>
          </a:sp3d>
        </a:effectStyle>
      </a:effectStyleLst>
      <a:bgFillStyleLst>
        <a:solidFill>
          <a:schemeClr val="phClr"/>
        </a:solidFill>
        <a:solidFill>
          <a:schemeClr val="phClr">
            <a:tint val="95000"/>
            <a:satMod val="170000"/>
          </a:schemeClr>
        </a:solidFill>
        <a:gradFill rotWithShape="1">
          <a:gsLst>
            <a:gs pos="0">
              <a:schemeClr val="phClr">
                <a:tint val="97000"/>
                <a:shade val="100000"/>
                <a:satMod val="185000"/>
                <a:lumMod val="120000"/>
              </a:schemeClr>
            </a:gs>
            <a:gs pos="100000">
              <a:schemeClr val="phClr">
                <a:tint val="96000"/>
                <a:shade val="95000"/>
                <a:satMod val="215000"/>
                <a:lumMod val="80000"/>
              </a:schemeClr>
            </a:gs>
          </a:gsLst>
          <a:path path="circle">
            <a:fillToRect l="50000" t="55000" r="125000" b="100000"/>
          </a:path>
        </a:gradFill>
      </a:bgFillStyleLst>
    </a:fmtScheme>
  </a:themeElements>
  <a:objectDefaults/>
  <a:extraClrSchemeLst/>
  <a:extLst>
    <a:ext uri="{05A4C25C-085E-4340-85A3-A5531E510DB2}">
      <thm15:themeFamily xmlns:thm15="http://schemas.microsoft.com/office/thememl/2012/main" name="Parcel" id="{8BEC4385-4EB9-4D53-BFB5-0EA123736B6D}" vid="{4DB32801-28C0-48B0-8C1D-A9A58613615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pivotTable" Target="../pivotTables/pivotTable6.xml"/><Relationship Id="rId1" Type="http://schemas.openxmlformats.org/officeDocument/2006/relationships/pivotTable" Target="../pivotTables/pivotTable5.xml"/><Relationship Id="rId4" Type="http://schemas.openxmlformats.org/officeDocument/2006/relationships/drawing" Target="../drawings/drawing8.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ivotTable" Target="../pivotTables/pivotTable8.xml"/><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42DEFA-299C-48F7-BF79-17153DE2C73A}">
  <dimension ref="A1:L1"/>
  <sheetViews>
    <sheetView showGridLines="0" showRowColHeaders="0" tabSelected="1" zoomScaleNormal="100" workbookViewId="0">
      <selection activeCell="U1" sqref="U1"/>
    </sheetView>
  </sheetViews>
  <sheetFormatPr defaultRowHeight="18" x14ac:dyDescent="0.5"/>
  <sheetData>
    <row r="1" spans="1:12" s="10" customFormat="1" ht="34.200000000000003" customHeight="1" x14ac:dyDescent="0.65">
      <c r="A1" s="9" t="s">
        <v>1562</v>
      </c>
      <c r="K1" s="11"/>
      <c r="L1" s="12"/>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490658-95CD-4639-B1CF-2F35F3361D68}">
  <dimension ref="A1:C6"/>
  <sheetViews>
    <sheetView zoomScaleNormal="100" workbookViewId="0">
      <selection activeCell="B8" sqref="B8"/>
    </sheetView>
  </sheetViews>
  <sheetFormatPr defaultRowHeight="18" x14ac:dyDescent="0.5"/>
  <cols>
    <col min="1" max="1" width="17.5546875" bestFit="1" customWidth="1"/>
    <col min="2" max="2" width="24.44140625" bestFit="1" customWidth="1"/>
    <col min="3" max="3" width="18.109375" bestFit="1" customWidth="1"/>
    <col min="4" max="4" width="10.77734375" customWidth="1"/>
    <col min="5" max="1001" width="11.5546875" customWidth="1"/>
    <col min="1002" max="1002" width="10.77734375" customWidth="1"/>
  </cols>
  <sheetData>
    <row r="1" spans="1:3" x14ac:dyDescent="0.5">
      <c r="A1" s="2" t="s">
        <v>1</v>
      </c>
      <c r="B1" t="s">
        <v>1534</v>
      </c>
    </row>
    <row r="2" spans="1:3" x14ac:dyDescent="0.5">
      <c r="A2" s="2" t="s">
        <v>1533</v>
      </c>
      <c r="B2" t="s">
        <v>1534</v>
      </c>
    </row>
    <row r="4" spans="1:3" x14ac:dyDescent="0.5">
      <c r="A4" s="2" t="s">
        <v>3</v>
      </c>
      <c r="B4" t="s">
        <v>1539</v>
      </c>
      <c r="C4" t="s">
        <v>1540</v>
      </c>
    </row>
    <row r="5" spans="1:3" x14ac:dyDescent="0.5">
      <c r="A5" t="s">
        <v>1551</v>
      </c>
      <c r="B5">
        <v>501</v>
      </c>
      <c r="C5" s="3">
        <v>0.501</v>
      </c>
    </row>
    <row r="6" spans="1:3" x14ac:dyDescent="0.5">
      <c r="A6" t="s">
        <v>1552</v>
      </c>
      <c r="B6">
        <v>499</v>
      </c>
      <c r="C6" s="3">
        <v>0.499</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5D4D6B-4A76-465E-A7A3-F2DD7967FE98}">
  <dimension ref="A1:C8"/>
  <sheetViews>
    <sheetView workbookViewId="0">
      <selection activeCell="J5" sqref="J5"/>
    </sheetView>
  </sheetViews>
  <sheetFormatPr defaultRowHeight="18" x14ac:dyDescent="0.5"/>
  <cols>
    <col min="1" max="1" width="11.6640625" bestFit="1" customWidth="1"/>
    <col min="2" max="2" width="18.5546875" bestFit="1" customWidth="1"/>
    <col min="3" max="3" width="11.44140625" bestFit="1" customWidth="1"/>
    <col min="4" max="4" width="10.77734375" customWidth="1"/>
    <col min="5" max="1001" width="11.5546875" customWidth="1"/>
    <col min="1002" max="1002" width="10.77734375" customWidth="1"/>
  </cols>
  <sheetData>
    <row r="1" spans="1:3" x14ac:dyDescent="0.5">
      <c r="A1" s="2" t="s">
        <v>1</v>
      </c>
      <c r="B1" t="s">
        <v>1534</v>
      </c>
    </row>
    <row r="2" spans="1:3" x14ac:dyDescent="0.5">
      <c r="A2" s="2" t="s">
        <v>1533</v>
      </c>
      <c r="B2" t="s">
        <v>1534</v>
      </c>
    </row>
    <row r="4" spans="1:3" x14ac:dyDescent="0.5">
      <c r="A4" s="2" t="s">
        <v>11</v>
      </c>
      <c r="B4" t="s">
        <v>1537</v>
      </c>
      <c r="C4" t="s">
        <v>1538</v>
      </c>
    </row>
    <row r="5" spans="1:3" x14ac:dyDescent="0.5">
      <c r="A5" t="s">
        <v>1526</v>
      </c>
      <c r="B5">
        <v>344</v>
      </c>
      <c r="C5" s="3">
        <v>0.34399999999999997</v>
      </c>
    </row>
    <row r="6" spans="1:3" x14ac:dyDescent="0.5">
      <c r="A6" t="s">
        <v>1527</v>
      </c>
      <c r="B6">
        <v>311</v>
      </c>
      <c r="C6" s="3">
        <v>0.311</v>
      </c>
    </row>
    <row r="7" spans="1:3" x14ac:dyDescent="0.5">
      <c r="A7" t="s">
        <v>1525</v>
      </c>
      <c r="B7">
        <v>117</v>
      </c>
      <c r="C7" s="3">
        <v>0.11700000000000001</v>
      </c>
    </row>
    <row r="8" spans="1:3" x14ac:dyDescent="0.5">
      <c r="A8" t="s">
        <v>1561</v>
      </c>
      <c r="B8">
        <v>228</v>
      </c>
      <c r="C8" s="3">
        <v>0.22800000000000001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82CB1D-045D-417C-A3E8-86CCE681DDF8}">
  <dimension ref="A1:C6"/>
  <sheetViews>
    <sheetView workbookViewId="0">
      <selection activeCell="K19" sqref="K19"/>
    </sheetView>
  </sheetViews>
  <sheetFormatPr defaultRowHeight="18" x14ac:dyDescent="0.5"/>
  <cols>
    <col min="1" max="1" width="10.44140625" bestFit="1" customWidth="1"/>
    <col min="2" max="2" width="17.33203125" bestFit="1" customWidth="1"/>
    <col min="3" max="3" width="13.109375" bestFit="1" customWidth="1"/>
    <col min="4" max="4" width="10.77734375" customWidth="1"/>
    <col min="5" max="1001" width="11.5546875" customWidth="1"/>
    <col min="1002" max="1002" width="10.77734375" customWidth="1"/>
  </cols>
  <sheetData>
    <row r="1" spans="1:3" x14ac:dyDescent="0.5">
      <c r="A1" s="2" t="s">
        <v>1</v>
      </c>
      <c r="B1" t="s">
        <v>1534</v>
      </c>
    </row>
    <row r="2" spans="1:3" x14ac:dyDescent="0.5">
      <c r="A2" s="2" t="s">
        <v>1533</v>
      </c>
      <c r="B2" t="s">
        <v>1534</v>
      </c>
    </row>
    <row r="4" spans="1:3" x14ac:dyDescent="0.5">
      <c r="A4" s="2" t="s">
        <v>4</v>
      </c>
      <c r="B4" t="s">
        <v>1535</v>
      </c>
      <c r="C4" t="s">
        <v>1536</v>
      </c>
    </row>
    <row r="5" spans="1:3" x14ac:dyDescent="0.5">
      <c r="A5" t="s">
        <v>1017</v>
      </c>
      <c r="B5">
        <v>501</v>
      </c>
      <c r="C5" s="3">
        <v>0.501</v>
      </c>
    </row>
    <row r="6" spans="1:3" x14ac:dyDescent="0.5">
      <c r="A6" t="s">
        <v>1018</v>
      </c>
      <c r="B6">
        <v>499</v>
      </c>
      <c r="C6" s="3">
        <v>0.499</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C1ED11-329A-47CB-8DFB-CFFDFFAD2475}">
  <dimension ref="A4:G9"/>
  <sheetViews>
    <sheetView workbookViewId="0">
      <selection activeCell="H20" sqref="H20"/>
    </sheetView>
  </sheetViews>
  <sheetFormatPr defaultRowHeight="18" x14ac:dyDescent="0.5"/>
  <cols>
    <col min="1" max="1" width="21" bestFit="1" customWidth="1"/>
    <col min="2" max="4" width="18.6640625" bestFit="1" customWidth="1"/>
    <col min="5" max="5" width="19.77734375" bestFit="1" customWidth="1"/>
    <col min="6" max="7" width="19.21875" customWidth="1"/>
    <col min="8" max="8" width="10.77734375" customWidth="1"/>
  </cols>
  <sheetData>
    <row r="4" spans="1:7" x14ac:dyDescent="0.5">
      <c r="A4" s="2" t="s">
        <v>1528</v>
      </c>
      <c r="B4" s="2" t="s">
        <v>1</v>
      </c>
    </row>
    <row r="5" spans="1:7" x14ac:dyDescent="0.5">
      <c r="A5" s="2" t="s">
        <v>1533</v>
      </c>
      <c r="B5" t="s">
        <v>1014</v>
      </c>
      <c r="C5" t="s">
        <v>1016</v>
      </c>
      <c r="D5" t="s">
        <v>1015</v>
      </c>
      <c r="E5" t="s">
        <v>1529</v>
      </c>
      <c r="G5" s="8"/>
    </row>
    <row r="6" spans="1:7" x14ac:dyDescent="0.5">
      <c r="A6" t="s">
        <v>1530</v>
      </c>
      <c r="B6" s="7">
        <v>2439394.0230720011</v>
      </c>
      <c r="C6" s="7">
        <v>2799017.647247999</v>
      </c>
      <c r="D6" s="7">
        <v>3133830.5470559974</v>
      </c>
      <c r="E6" s="7">
        <v>8372242.2173759975</v>
      </c>
    </row>
    <row r="7" spans="1:7" x14ac:dyDescent="0.5">
      <c r="A7" t="s">
        <v>1531</v>
      </c>
      <c r="B7" s="7">
        <v>2256022.6616880004</v>
      </c>
      <c r="C7" s="7">
        <v>2739454.6026959983</v>
      </c>
      <c r="D7" s="7">
        <v>2639337.3592079999</v>
      </c>
      <c r="E7" s="7">
        <v>7634814.6235919986</v>
      </c>
    </row>
    <row r="8" spans="1:7" x14ac:dyDescent="0.5">
      <c r="A8" t="s">
        <v>1532</v>
      </c>
      <c r="B8" s="7">
        <v>2929634.9317679997</v>
      </c>
      <c r="C8" s="7">
        <v>2623642.4491919978</v>
      </c>
      <c r="D8" s="7">
        <v>2391682.588415999</v>
      </c>
      <c r="E8" s="7">
        <v>7944959.9693759959</v>
      </c>
    </row>
    <row r="9" spans="1:7" x14ac:dyDescent="0.5">
      <c r="A9" t="s">
        <v>1529</v>
      </c>
      <c r="B9" s="7">
        <v>7625051.6165280007</v>
      </c>
      <c r="C9" s="7">
        <v>8162114.6991359955</v>
      </c>
      <c r="D9" s="7">
        <v>8164850.4946799967</v>
      </c>
      <c r="E9" s="7">
        <v>23952016.810343992</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DBFC61-1A07-42A8-A707-37484B1DA3EF}">
  <dimension ref="A2:L35"/>
  <sheetViews>
    <sheetView topLeftCell="B13" workbookViewId="0">
      <selection activeCell="A27" sqref="A27:E33"/>
    </sheetView>
  </sheetViews>
  <sheetFormatPr defaultRowHeight="18" x14ac:dyDescent="0.5"/>
  <cols>
    <col min="1" max="1" width="21" bestFit="1" customWidth="1"/>
    <col min="2" max="4" width="11.5546875" bestFit="1" customWidth="1"/>
    <col min="5" max="5" width="12.77734375" bestFit="1" customWidth="1"/>
    <col min="6" max="7" width="19.21875" customWidth="1"/>
    <col min="8" max="8" width="10.77734375" customWidth="1"/>
  </cols>
  <sheetData>
    <row r="2" spans="1:5" x14ac:dyDescent="0.5">
      <c r="A2" s="2" t="s">
        <v>1533</v>
      </c>
      <c r="B2" t="s">
        <v>1534</v>
      </c>
    </row>
    <row r="4" spans="1:5" x14ac:dyDescent="0.5">
      <c r="A4" s="2" t="s">
        <v>1528</v>
      </c>
      <c r="B4" s="2" t="s">
        <v>1</v>
      </c>
    </row>
    <row r="5" spans="1:5" x14ac:dyDescent="0.5">
      <c r="A5" s="2" t="s">
        <v>5</v>
      </c>
      <c r="B5" t="s">
        <v>1014</v>
      </c>
      <c r="C5" t="s">
        <v>1016</v>
      </c>
      <c r="D5" t="s">
        <v>1015</v>
      </c>
      <c r="E5" t="s">
        <v>1529</v>
      </c>
    </row>
    <row r="6" spans="1:5" x14ac:dyDescent="0.5">
      <c r="A6" t="s">
        <v>1558</v>
      </c>
      <c r="B6" s="4">
        <v>1917263.9999999998</v>
      </c>
      <c r="C6" s="4">
        <v>2200917.1200000015</v>
      </c>
      <c r="D6" s="4">
        <v>2163803.7600000007</v>
      </c>
      <c r="E6" s="4">
        <v>6281984.8800000018</v>
      </c>
    </row>
    <row r="7" spans="1:5" x14ac:dyDescent="0.5">
      <c r="A7" t="s">
        <v>1555</v>
      </c>
      <c r="B7" s="4">
        <v>129287.153592</v>
      </c>
      <c r="C7" s="4">
        <v>141421.508952</v>
      </c>
      <c r="D7" s="4">
        <v>25253.466504</v>
      </c>
      <c r="E7" s="4">
        <v>295962.12904800003</v>
      </c>
    </row>
    <row r="8" spans="1:5" x14ac:dyDescent="0.5">
      <c r="A8" t="s">
        <v>1559</v>
      </c>
      <c r="B8" s="4">
        <v>143680.06293599997</v>
      </c>
      <c r="C8" s="4">
        <v>156144.23018400001</v>
      </c>
      <c r="D8" s="4">
        <v>19955.668175999996</v>
      </c>
      <c r="E8" s="4">
        <v>319779.96129599999</v>
      </c>
    </row>
    <row r="9" spans="1:5" x14ac:dyDescent="0.5">
      <c r="A9" t="s">
        <v>1560</v>
      </c>
      <c r="B9" s="4">
        <v>1544289.600000001</v>
      </c>
      <c r="C9" s="4">
        <v>1684331.9999999984</v>
      </c>
      <c r="D9" s="4">
        <v>1220492.8799999999</v>
      </c>
      <c r="E9" s="4">
        <v>4449114.4799999995</v>
      </c>
    </row>
    <row r="10" spans="1:5" x14ac:dyDescent="0.5">
      <c r="A10" t="s">
        <v>1557</v>
      </c>
      <c r="B10" s="4">
        <v>2297672.4000000004</v>
      </c>
      <c r="C10" s="4">
        <v>2019315.1199999996</v>
      </c>
      <c r="D10" s="4">
        <v>2681719.9200000009</v>
      </c>
      <c r="E10" s="4">
        <v>6998707.4400000004</v>
      </c>
    </row>
    <row r="11" spans="1:5" x14ac:dyDescent="0.5">
      <c r="A11" t="s">
        <v>1556</v>
      </c>
      <c r="B11" s="4">
        <v>1592858.4000000008</v>
      </c>
      <c r="C11" s="4">
        <v>1959984.7199999983</v>
      </c>
      <c r="D11" s="4">
        <v>2053624.8000000003</v>
      </c>
      <c r="E11" s="4">
        <v>5606467.9199999999</v>
      </c>
    </row>
    <row r="12" spans="1:5" x14ac:dyDescent="0.5">
      <c r="A12" t="s">
        <v>1529</v>
      </c>
      <c r="B12" s="4">
        <v>7625051.6165280025</v>
      </c>
      <c r="C12" s="4">
        <v>8162114.6991359983</v>
      </c>
      <c r="D12" s="4">
        <v>8164850.4946800023</v>
      </c>
      <c r="E12" s="4">
        <v>23952016.810344003</v>
      </c>
    </row>
    <row r="22" spans="1:12" x14ac:dyDescent="0.5">
      <c r="A22" t="s">
        <v>1542</v>
      </c>
    </row>
    <row r="24" spans="1:12" x14ac:dyDescent="0.5">
      <c r="A24" s="2" t="s">
        <v>1533</v>
      </c>
      <c r="B24" t="s">
        <v>1534</v>
      </c>
    </row>
    <row r="26" spans="1:12" x14ac:dyDescent="0.5">
      <c r="A26" s="2" t="s">
        <v>1528</v>
      </c>
      <c r="B26" s="2" t="s">
        <v>1</v>
      </c>
      <c r="G26" t="s">
        <v>1547</v>
      </c>
    </row>
    <row r="27" spans="1:12" x14ac:dyDescent="0.5">
      <c r="A27" s="2" t="s">
        <v>5</v>
      </c>
      <c r="B27" t="s">
        <v>1014</v>
      </c>
      <c r="C27" t="s">
        <v>1016</v>
      </c>
      <c r="D27" t="s">
        <v>1015</v>
      </c>
      <c r="E27" t="s">
        <v>1529</v>
      </c>
    </row>
    <row r="28" spans="1:12" x14ac:dyDescent="0.5">
      <c r="A28" t="s">
        <v>1557</v>
      </c>
      <c r="B28" s="4">
        <v>2297672.4000000004</v>
      </c>
      <c r="C28" s="4">
        <v>2019315.1199999996</v>
      </c>
      <c r="D28" s="4">
        <v>2681719.9200000009</v>
      </c>
      <c r="E28" s="4">
        <v>6998707.4400000004</v>
      </c>
      <c r="G28" t="str">
        <f>IF(A28="","",A28)</f>
        <v>Interceptor Bike</v>
      </c>
      <c r="H28">
        <f>IF(A28="","",GETPIVOTDATA("gross income",$A$26,"Branch","A","Product line",G28))</f>
        <v>2297672.4000000004</v>
      </c>
      <c r="I28">
        <f>IF(A28="","",GETPIVOTDATA("gross income",$A$26,"Branch","B","Product line",G28))</f>
        <v>2019315.1199999996</v>
      </c>
      <c r="J28">
        <f>IF(A28="","",GETPIVOTDATA("gross income",$A$26,"Branch","C","Product line",G28))</f>
        <v>2681719.9200000009</v>
      </c>
      <c r="K28">
        <f>IF(A28="","",GETPIVOTDATA("gross income",$A$26,"Product line",A28))</f>
        <v>6998707.4400000004</v>
      </c>
      <c r="L28" t="str">
        <f>IF(A28="","",TEXT(GETPIVOTDATA("gross income",$A$26,"Product line",A28),"#,###"))</f>
        <v>6,998,707</v>
      </c>
    </row>
    <row r="29" spans="1:12" x14ac:dyDescent="0.5">
      <c r="A29" t="s">
        <v>1558</v>
      </c>
      <c r="B29" s="4">
        <v>1917263.9999999998</v>
      </c>
      <c r="C29" s="4">
        <v>2200917.1200000015</v>
      </c>
      <c r="D29" s="4">
        <v>2163803.7600000007</v>
      </c>
      <c r="E29" s="4">
        <v>6281984.8800000018</v>
      </c>
      <c r="G29" t="str">
        <f t="shared" ref="G29:G33" si="0">IF(A29="","",A29)</f>
        <v>Continental GT Bike</v>
      </c>
      <c r="H29">
        <f t="shared" ref="H29:H33" si="1">IF(A29="","",GETPIVOTDATA("gross income",$A$26,"Branch","A","Product line",G29))</f>
        <v>1917263.9999999998</v>
      </c>
      <c r="I29">
        <f t="shared" ref="I29:I33" si="2">IF(A29="","",GETPIVOTDATA("gross income",$A$26,"Branch","B","Product line",G29))</f>
        <v>2200917.1200000015</v>
      </c>
      <c r="J29">
        <f t="shared" ref="J29:J33" si="3">IF(A29="","",GETPIVOTDATA("gross income",$A$26,"Branch","C","Product line",G29))</f>
        <v>2163803.7600000007</v>
      </c>
      <c r="K29">
        <f t="shared" ref="K29:K33" si="4">IF(A29="","",GETPIVOTDATA("gross income",$A$26,"Product line",A29))</f>
        <v>6281984.8800000018</v>
      </c>
      <c r="L29" t="str">
        <f t="shared" ref="L29:L33" si="5">IF(A29="","",TEXT(GETPIVOTDATA("gross income",$A$26,"Product line",A29),"#,###"))</f>
        <v>6,281,985</v>
      </c>
    </row>
    <row r="30" spans="1:12" x14ac:dyDescent="0.5">
      <c r="A30" t="s">
        <v>1556</v>
      </c>
      <c r="B30" s="4">
        <v>1592858.4000000008</v>
      </c>
      <c r="C30" s="4">
        <v>1959984.7199999983</v>
      </c>
      <c r="D30" s="4">
        <v>2053624.8000000003</v>
      </c>
      <c r="E30" s="4">
        <v>5606467.9199999999</v>
      </c>
      <c r="G30" t="str">
        <f t="shared" si="0"/>
        <v>Himalayan Bike</v>
      </c>
      <c r="H30">
        <f t="shared" si="1"/>
        <v>1592858.4000000008</v>
      </c>
      <c r="I30">
        <f t="shared" si="2"/>
        <v>1959984.7199999983</v>
      </c>
      <c r="J30">
        <f t="shared" si="3"/>
        <v>2053624.8000000003</v>
      </c>
      <c r="K30">
        <f t="shared" si="4"/>
        <v>5606467.9199999999</v>
      </c>
      <c r="L30" t="str">
        <f t="shared" si="5"/>
        <v>5,606,468</v>
      </c>
    </row>
    <row r="31" spans="1:12" x14ac:dyDescent="0.5">
      <c r="A31" t="s">
        <v>1560</v>
      </c>
      <c r="B31" s="4">
        <v>1544289.600000001</v>
      </c>
      <c r="C31" s="4">
        <v>1684331.9999999984</v>
      </c>
      <c r="D31" s="4">
        <v>1220492.8799999999</v>
      </c>
      <c r="E31" s="4">
        <v>4449114.4799999995</v>
      </c>
      <c r="G31" t="str">
        <f t="shared" si="0"/>
        <v>Classic 350 Bike</v>
      </c>
      <c r="H31">
        <f t="shared" si="1"/>
        <v>1544289.600000001</v>
      </c>
      <c r="I31">
        <f t="shared" si="2"/>
        <v>1684331.9999999984</v>
      </c>
      <c r="J31">
        <f t="shared" si="3"/>
        <v>1220492.8799999999</v>
      </c>
      <c r="K31">
        <f t="shared" si="4"/>
        <v>4449114.4799999995</v>
      </c>
      <c r="L31" t="str">
        <f t="shared" si="5"/>
        <v>4,449,114</v>
      </c>
    </row>
    <row r="32" spans="1:12" x14ac:dyDescent="0.5">
      <c r="A32" t="s">
        <v>1559</v>
      </c>
      <c r="B32" s="4">
        <v>143680.06293599997</v>
      </c>
      <c r="C32" s="4">
        <v>156144.23018400001</v>
      </c>
      <c r="D32" s="4">
        <v>19955.668175999996</v>
      </c>
      <c r="E32" s="4">
        <v>319779.96129599999</v>
      </c>
      <c r="G32" t="str">
        <f t="shared" si="0"/>
        <v>Lifestyle Accessories</v>
      </c>
      <c r="H32">
        <f t="shared" si="1"/>
        <v>143680.06293599997</v>
      </c>
      <c r="I32">
        <f t="shared" si="2"/>
        <v>156144.23018400001</v>
      </c>
      <c r="J32">
        <f t="shared" si="3"/>
        <v>19955.668175999996</v>
      </c>
      <c r="K32">
        <f t="shared" si="4"/>
        <v>319779.96129599999</v>
      </c>
      <c r="L32" t="str">
        <f t="shared" si="5"/>
        <v>319,780</v>
      </c>
    </row>
    <row r="33" spans="1:12" x14ac:dyDescent="0.5">
      <c r="A33" t="s">
        <v>1555</v>
      </c>
      <c r="B33" s="4">
        <v>129287.153592</v>
      </c>
      <c r="C33" s="4">
        <v>141421.508952</v>
      </c>
      <c r="D33" s="4">
        <v>25253.466504</v>
      </c>
      <c r="E33" s="4">
        <v>295962.12904800003</v>
      </c>
      <c r="G33" t="str">
        <f t="shared" si="0"/>
        <v>Bike accessories</v>
      </c>
      <c r="H33">
        <f t="shared" si="1"/>
        <v>129287.153592</v>
      </c>
      <c r="I33">
        <f t="shared" si="2"/>
        <v>141421.508952</v>
      </c>
      <c r="J33">
        <f t="shared" si="3"/>
        <v>25253.466504</v>
      </c>
      <c r="K33">
        <f t="shared" si="4"/>
        <v>295962.12904800003</v>
      </c>
      <c r="L33" t="str">
        <f t="shared" si="5"/>
        <v>295,962</v>
      </c>
    </row>
    <row r="35" spans="1:12" x14ac:dyDescent="0.5">
      <c r="C35" t="s">
        <v>1546</v>
      </c>
      <c r="K35" t="str">
        <f>"Grand Total: "&amp;TEXT(SUM(K28:K33),"#,###")</f>
        <v>Grand Total: 23,952,017</v>
      </c>
    </row>
  </sheetData>
  <pageMargins left="0.7" right="0.7" top="0.75" bottom="0.75" header="0.3" footer="0.3"/>
  <pageSetup paperSize="9" orientation="portrait" verticalDpi="0" r:id="rId3"/>
  <drawing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ECFBD9-80D7-43B9-9CCC-E946E4E21CEB}">
  <dimension ref="A2:L31"/>
  <sheetViews>
    <sheetView topLeftCell="A19" workbookViewId="0">
      <selection activeCell="F41" sqref="F41"/>
    </sheetView>
  </sheetViews>
  <sheetFormatPr defaultRowHeight="18" x14ac:dyDescent="0.5"/>
  <cols>
    <col min="1" max="1" width="18.33203125" bestFit="1" customWidth="1"/>
    <col min="2" max="4" width="10.109375" bestFit="1" customWidth="1"/>
    <col min="5" max="5" width="12.77734375" bestFit="1" customWidth="1"/>
    <col min="6" max="6" width="12.77734375" customWidth="1"/>
    <col min="7" max="8" width="19.21875" customWidth="1"/>
    <col min="9" max="9" width="10.77734375" customWidth="1"/>
  </cols>
  <sheetData>
    <row r="2" spans="1:6" x14ac:dyDescent="0.5">
      <c r="F2" t="s">
        <v>1544</v>
      </c>
    </row>
    <row r="4" spans="1:6" x14ac:dyDescent="0.5">
      <c r="A4" s="2" t="s">
        <v>1541</v>
      </c>
      <c r="B4" s="2" t="s">
        <v>1</v>
      </c>
    </row>
    <row r="5" spans="1:6" x14ac:dyDescent="0.5">
      <c r="A5" s="2" t="s">
        <v>5</v>
      </c>
      <c r="B5" t="s">
        <v>1014</v>
      </c>
      <c r="C5" t="s">
        <v>1016</v>
      </c>
      <c r="D5" t="s">
        <v>1015</v>
      </c>
    </row>
    <row r="6" spans="1:6" x14ac:dyDescent="0.5">
      <c r="A6" t="s">
        <v>1558</v>
      </c>
      <c r="B6">
        <v>47</v>
      </c>
      <c r="C6">
        <v>53</v>
      </c>
      <c r="D6">
        <v>52</v>
      </c>
    </row>
    <row r="7" spans="1:6" x14ac:dyDescent="0.5">
      <c r="A7" t="s">
        <v>1555</v>
      </c>
      <c r="B7">
        <v>322</v>
      </c>
      <c r="C7">
        <v>316</v>
      </c>
      <c r="D7">
        <v>333</v>
      </c>
    </row>
    <row r="8" spans="1:6" x14ac:dyDescent="0.5">
      <c r="A8" t="s">
        <v>1559</v>
      </c>
      <c r="B8">
        <v>371</v>
      </c>
      <c r="C8">
        <v>295</v>
      </c>
      <c r="D8">
        <v>245</v>
      </c>
    </row>
    <row r="9" spans="1:6" x14ac:dyDescent="0.5">
      <c r="A9" t="s">
        <v>1560</v>
      </c>
      <c r="B9">
        <v>59</v>
      </c>
      <c r="C9">
        <v>62</v>
      </c>
      <c r="D9">
        <v>45</v>
      </c>
    </row>
    <row r="10" spans="1:6" x14ac:dyDescent="0.5">
      <c r="A10" t="s">
        <v>1557</v>
      </c>
      <c r="B10">
        <v>58</v>
      </c>
      <c r="C10">
        <v>50</v>
      </c>
      <c r="D10">
        <v>66</v>
      </c>
    </row>
    <row r="11" spans="1:6" x14ac:dyDescent="0.5">
      <c r="A11" t="s">
        <v>1556</v>
      </c>
      <c r="B11">
        <v>51</v>
      </c>
      <c r="C11">
        <v>62</v>
      </c>
      <c r="D11">
        <v>65</v>
      </c>
    </row>
    <row r="21" spans="1:12" x14ac:dyDescent="0.5">
      <c r="A21" t="s">
        <v>1545</v>
      </c>
    </row>
    <row r="22" spans="1:12" x14ac:dyDescent="0.5">
      <c r="G22" t="s">
        <v>1543</v>
      </c>
    </row>
    <row r="23" spans="1:12" x14ac:dyDescent="0.5">
      <c r="A23" s="2" t="s">
        <v>1541</v>
      </c>
      <c r="B23" s="2" t="s">
        <v>1</v>
      </c>
      <c r="G23" t="s">
        <v>1547</v>
      </c>
    </row>
    <row r="24" spans="1:12" x14ac:dyDescent="0.5">
      <c r="A24" s="2" t="s">
        <v>5</v>
      </c>
      <c r="B24" t="s">
        <v>1014</v>
      </c>
      <c r="C24" t="s">
        <v>1016</v>
      </c>
      <c r="D24" t="s">
        <v>1015</v>
      </c>
      <c r="E24" t="s">
        <v>1529</v>
      </c>
    </row>
    <row r="25" spans="1:12" x14ac:dyDescent="0.5">
      <c r="A25" t="s">
        <v>1555</v>
      </c>
      <c r="B25">
        <v>322</v>
      </c>
      <c r="C25">
        <v>316</v>
      </c>
      <c r="D25">
        <v>333</v>
      </c>
      <c r="E25">
        <v>971</v>
      </c>
      <c r="G25" t="str">
        <f>IF(A25="","",A25)</f>
        <v>Bike accessories</v>
      </c>
      <c r="H25">
        <f>IF(A25="","",GETPIVOTDATA("Quantity",$A$23,"Branch","A","Product line",A25))</f>
        <v>322</v>
      </c>
      <c r="I25">
        <f>IF(A25="","",GETPIVOTDATA("Quantity",$A$23,"Branch","B","Product line",A25))</f>
        <v>316</v>
      </c>
      <c r="J25">
        <f>IF(A25="","",GETPIVOTDATA("Quantity",$A$23,"Branch","C","Product line",A25))</f>
        <v>333</v>
      </c>
      <c r="K25">
        <f>IF(A25="","",GETPIVOTDATA("Quantity",$A$23,"Product line",G25))</f>
        <v>971</v>
      </c>
      <c r="L25" t="str">
        <f>IF(A25="","",TEXT(GETPIVOTDATA("Quantity",$A$23,"Product line",G25),"#,###"))</f>
        <v>971</v>
      </c>
    </row>
    <row r="26" spans="1:12" x14ac:dyDescent="0.5">
      <c r="A26" t="s">
        <v>1559</v>
      </c>
      <c r="B26">
        <v>371</v>
      </c>
      <c r="C26">
        <v>295</v>
      </c>
      <c r="D26">
        <v>245</v>
      </c>
      <c r="E26">
        <v>911</v>
      </c>
      <c r="G26" t="str">
        <f t="shared" ref="G26:G30" si="0">IF(A26="","",A26)</f>
        <v>Lifestyle Accessories</v>
      </c>
      <c r="H26">
        <f t="shared" ref="H26:H30" si="1">IF(A26="","",GETPIVOTDATA("Quantity",$A$23,"Branch","A","Product line",A26))</f>
        <v>371</v>
      </c>
      <c r="I26">
        <f t="shared" ref="I26:I30" si="2">IF(A26="","",GETPIVOTDATA("Quantity",$A$23,"Branch","B","Product line",A26))</f>
        <v>295</v>
      </c>
      <c r="J26">
        <f t="shared" ref="J26:J30" si="3">IF(A26="","",GETPIVOTDATA("Quantity",$A$23,"Branch","C","Product line",A26))</f>
        <v>245</v>
      </c>
      <c r="K26">
        <f t="shared" ref="K26:K29" si="4">IF(A26="","",GETPIVOTDATA("Quantity",$A$23,"Product line",G26))</f>
        <v>911</v>
      </c>
      <c r="L26" t="str">
        <f t="shared" ref="L26:L30" si="5">IF(A26="","",TEXT(GETPIVOTDATA("Quantity",$A$23,"Product line",G26),"#,###"))</f>
        <v>911</v>
      </c>
    </row>
    <row r="27" spans="1:12" x14ac:dyDescent="0.5">
      <c r="A27" t="s">
        <v>1556</v>
      </c>
      <c r="B27">
        <v>51</v>
      </c>
      <c r="C27">
        <v>62</v>
      </c>
      <c r="D27">
        <v>65</v>
      </c>
      <c r="E27">
        <v>178</v>
      </c>
      <c r="G27" t="str">
        <f t="shared" si="0"/>
        <v>Himalayan Bike</v>
      </c>
      <c r="H27">
        <f t="shared" si="1"/>
        <v>51</v>
      </c>
      <c r="I27">
        <f t="shared" si="2"/>
        <v>62</v>
      </c>
      <c r="J27">
        <f t="shared" si="3"/>
        <v>65</v>
      </c>
      <c r="K27">
        <f t="shared" si="4"/>
        <v>178</v>
      </c>
      <c r="L27" t="str">
        <f t="shared" si="5"/>
        <v>178</v>
      </c>
    </row>
    <row r="28" spans="1:12" x14ac:dyDescent="0.5">
      <c r="A28" t="s">
        <v>1557</v>
      </c>
      <c r="B28">
        <v>58</v>
      </c>
      <c r="C28">
        <v>50</v>
      </c>
      <c r="D28">
        <v>66</v>
      </c>
      <c r="E28">
        <v>174</v>
      </c>
      <c r="G28" t="str">
        <f t="shared" si="0"/>
        <v>Interceptor Bike</v>
      </c>
      <c r="H28">
        <f t="shared" si="1"/>
        <v>58</v>
      </c>
      <c r="I28">
        <f t="shared" si="2"/>
        <v>50</v>
      </c>
      <c r="J28">
        <f t="shared" si="3"/>
        <v>66</v>
      </c>
      <c r="K28">
        <f t="shared" si="4"/>
        <v>174</v>
      </c>
      <c r="L28" t="str">
        <f t="shared" si="5"/>
        <v>174</v>
      </c>
    </row>
    <row r="29" spans="1:12" x14ac:dyDescent="0.5">
      <c r="A29" t="s">
        <v>1560</v>
      </c>
      <c r="B29">
        <v>59</v>
      </c>
      <c r="C29">
        <v>62</v>
      </c>
      <c r="D29">
        <v>45</v>
      </c>
      <c r="E29">
        <v>166</v>
      </c>
      <c r="G29" t="str">
        <f t="shared" si="0"/>
        <v>Classic 350 Bike</v>
      </c>
      <c r="H29">
        <f t="shared" si="1"/>
        <v>59</v>
      </c>
      <c r="I29">
        <f t="shared" si="2"/>
        <v>62</v>
      </c>
      <c r="J29">
        <f t="shared" si="3"/>
        <v>45</v>
      </c>
      <c r="K29">
        <f t="shared" si="4"/>
        <v>166</v>
      </c>
      <c r="L29" t="str">
        <f t="shared" si="5"/>
        <v>166</v>
      </c>
    </row>
    <row r="30" spans="1:12" x14ac:dyDescent="0.5">
      <c r="A30" t="s">
        <v>1558</v>
      </c>
      <c r="B30">
        <v>47</v>
      </c>
      <c r="C30">
        <v>53</v>
      </c>
      <c r="D30">
        <v>52</v>
      </c>
      <c r="E30">
        <v>152</v>
      </c>
      <c r="G30" t="str">
        <f t="shared" si="0"/>
        <v>Continental GT Bike</v>
      </c>
      <c r="H30">
        <f t="shared" si="1"/>
        <v>47</v>
      </c>
      <c r="I30">
        <f t="shared" si="2"/>
        <v>53</v>
      </c>
      <c r="J30">
        <f t="shared" si="3"/>
        <v>52</v>
      </c>
      <c r="K30">
        <f>IF(A30="","",GETPIVOTDATA("Quantity",$A$23,"Product line",G30))</f>
        <v>152</v>
      </c>
      <c r="L30" t="str">
        <f t="shared" si="5"/>
        <v>152</v>
      </c>
    </row>
    <row r="31" spans="1:12" x14ac:dyDescent="0.5">
      <c r="D31" t="s">
        <v>1546</v>
      </c>
      <c r="K31" t="str">
        <f xml:space="preserve"> "Grand Total: "&amp;SUM(K25:K30)</f>
        <v>Grand Total: 2552</v>
      </c>
    </row>
  </sheetData>
  <pageMargins left="0.7" right="0.7" top="0.75" bottom="0.75" header="0.3" footer="0.3"/>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001"/>
  <sheetViews>
    <sheetView workbookViewId="0">
      <selection activeCell="L545" sqref="L545"/>
    </sheetView>
  </sheetViews>
  <sheetFormatPr defaultRowHeight="18" x14ac:dyDescent="0.5"/>
  <cols>
    <col min="1" max="2" width="11.109375" customWidth="1"/>
    <col min="3" max="3" width="15" bestFit="1" customWidth="1"/>
    <col min="4" max="5" width="11.109375" customWidth="1"/>
    <col min="6" max="6" width="19.77734375" bestFit="1" customWidth="1"/>
    <col min="7" max="7" width="11.109375" customWidth="1"/>
    <col min="8" max="8" width="19.88671875" customWidth="1"/>
    <col min="9" max="9" width="13.88671875" bestFit="1" customWidth="1"/>
    <col min="10" max="12" width="11.109375" customWidth="1"/>
    <col min="13" max="13" width="10.5546875" bestFit="1" customWidth="1"/>
    <col min="14" max="14" width="15.21875" bestFit="1" customWidth="1"/>
    <col min="15" max="17" width="11.109375" customWidth="1"/>
    <col min="18" max="18" width="29.33203125" bestFit="1" customWidth="1"/>
    <col min="19" max="19" width="11.5546875" bestFit="1" customWidth="1"/>
  </cols>
  <sheetData>
    <row r="1" spans="1:16" x14ac:dyDescent="0.5">
      <c r="A1" s="1" t="s">
        <v>9</v>
      </c>
      <c r="B1" s="1" t="s">
        <v>10</v>
      </c>
      <c r="C1" s="1" t="s">
        <v>0</v>
      </c>
      <c r="D1" s="1" t="s">
        <v>1</v>
      </c>
      <c r="E1" s="1" t="s">
        <v>2</v>
      </c>
      <c r="F1" s="1" t="s">
        <v>3</v>
      </c>
      <c r="G1" s="1" t="s">
        <v>4</v>
      </c>
      <c r="H1" s="1" t="s">
        <v>5</v>
      </c>
      <c r="I1" s="1" t="s">
        <v>11</v>
      </c>
      <c r="J1" s="1" t="s">
        <v>6</v>
      </c>
      <c r="K1" s="1" t="s">
        <v>1553</v>
      </c>
      <c r="L1" s="1" t="s">
        <v>7</v>
      </c>
      <c r="M1" s="1" t="s">
        <v>8</v>
      </c>
      <c r="N1" s="1" t="s">
        <v>1554</v>
      </c>
      <c r="O1" s="1" t="s">
        <v>12</v>
      </c>
      <c r="P1" s="1" t="s">
        <v>13</v>
      </c>
    </row>
    <row r="2" spans="1:16" x14ac:dyDescent="0.5">
      <c r="A2" s="5">
        <v>43470</v>
      </c>
      <c r="B2" s="6" t="s">
        <v>1019</v>
      </c>
      <c r="C2" t="s">
        <v>14</v>
      </c>
      <c r="D2" t="s">
        <v>1014</v>
      </c>
      <c r="E2" t="s">
        <v>1548</v>
      </c>
      <c r="F2" t="s">
        <v>1551</v>
      </c>
      <c r="G2" t="s">
        <v>1017</v>
      </c>
      <c r="H2" t="s">
        <v>1558</v>
      </c>
      <c r="I2" t="s">
        <v>1561</v>
      </c>
      <c r="J2">
        <v>290000</v>
      </c>
      <c r="K2" s="4">
        <f>Table1[[#This Row],[Unit price]]*18%</f>
        <v>52200</v>
      </c>
      <c r="L2">
        <v>1</v>
      </c>
      <c r="M2" s="4">
        <f>(Table1[[#This Row],[Unit price]]+Table1[[#This Row],[Tax 18%]])*Table1[[#This Row],[Quantity]]</f>
        <v>342200</v>
      </c>
      <c r="N2" s="4">
        <f>Table1[[#This Row],[Total]]*(1-12%)</f>
        <v>301136</v>
      </c>
      <c r="O2" s="4">
        <f>Table1[[#This Row],[Total]]-Table1[[#This Row],[Cost price]]</f>
        <v>41064</v>
      </c>
      <c r="P2">
        <v>9.1</v>
      </c>
    </row>
    <row r="3" spans="1:16" x14ac:dyDescent="0.5">
      <c r="A3" s="5">
        <v>43532</v>
      </c>
      <c r="B3" s="6" t="s">
        <v>1020</v>
      </c>
      <c r="C3" t="s">
        <v>15</v>
      </c>
      <c r="D3" t="s">
        <v>1015</v>
      </c>
      <c r="E3" t="s">
        <v>1549</v>
      </c>
      <c r="F3" t="s">
        <v>1552</v>
      </c>
      <c r="G3" t="s">
        <v>1017</v>
      </c>
      <c r="H3" t="s">
        <v>1555</v>
      </c>
      <c r="I3" t="s">
        <v>1526</v>
      </c>
      <c r="J3">
        <v>150.28</v>
      </c>
      <c r="K3" s="4">
        <f>Table1[[#This Row],[Unit price]]*18%</f>
        <v>27.0504</v>
      </c>
      <c r="L3">
        <v>5</v>
      </c>
      <c r="M3" s="4">
        <f>(Table1[[#This Row],[Unit price]]+Table1[[#This Row],[Tax 18%]])*Table1[[#This Row],[Quantity]]</f>
        <v>886.65200000000004</v>
      </c>
      <c r="N3" s="4">
        <f>Table1[[#This Row],[Total]]*(1-12%)</f>
        <v>780.25376000000006</v>
      </c>
      <c r="O3" s="4">
        <f>Table1[[#This Row],[Total]]-Table1[[#This Row],[Cost price]]</f>
        <v>106.39823999999999</v>
      </c>
      <c r="P3">
        <v>9.6</v>
      </c>
    </row>
    <row r="4" spans="1:16" x14ac:dyDescent="0.5">
      <c r="A4" s="5">
        <v>43527</v>
      </c>
      <c r="B4" s="6" t="s">
        <v>1021</v>
      </c>
      <c r="C4" t="s">
        <v>16</v>
      </c>
      <c r="D4" t="s">
        <v>1014</v>
      </c>
      <c r="E4" t="s">
        <v>1548</v>
      </c>
      <c r="F4" t="s">
        <v>1552</v>
      </c>
      <c r="G4" t="s">
        <v>1018</v>
      </c>
      <c r="H4" t="s">
        <v>1559</v>
      </c>
      <c r="I4" t="s">
        <v>1527</v>
      </c>
      <c r="J4">
        <v>2246.33</v>
      </c>
      <c r="K4" s="4">
        <f>Table1[[#This Row],[Unit price]]*18%</f>
        <v>404.33939999999996</v>
      </c>
      <c r="L4">
        <v>7</v>
      </c>
      <c r="M4" s="4">
        <f>(Table1[[#This Row],[Unit price]]+Table1[[#This Row],[Tax 18%]])*Table1[[#This Row],[Quantity]]</f>
        <v>18554.685799999999</v>
      </c>
      <c r="N4" s="4">
        <f>Table1[[#This Row],[Total]]*(1-12%)</f>
        <v>16328.123503999999</v>
      </c>
      <c r="O4" s="4">
        <f>Table1[[#This Row],[Total]]-Table1[[#This Row],[Cost price]]</f>
        <v>2226.5622960000001</v>
      </c>
      <c r="P4">
        <v>7.4</v>
      </c>
    </row>
    <row r="5" spans="1:16" x14ac:dyDescent="0.5">
      <c r="A5" s="5">
        <v>43492</v>
      </c>
      <c r="B5" s="6" t="s">
        <v>1022</v>
      </c>
      <c r="C5" t="s">
        <v>17</v>
      </c>
      <c r="D5" t="s">
        <v>1014</v>
      </c>
      <c r="E5" t="s">
        <v>1548</v>
      </c>
      <c r="F5" t="s">
        <v>1551</v>
      </c>
      <c r="G5" t="s">
        <v>1018</v>
      </c>
      <c r="H5" t="s">
        <v>1558</v>
      </c>
      <c r="I5" t="s">
        <v>1561</v>
      </c>
      <c r="J5">
        <v>290000</v>
      </c>
      <c r="K5" s="4">
        <f>Table1[[#This Row],[Unit price]]*18%</f>
        <v>52200</v>
      </c>
      <c r="L5">
        <v>1</v>
      </c>
      <c r="M5" s="4">
        <f>(Table1[[#This Row],[Unit price]]+Table1[[#This Row],[Tax 18%]])*Table1[[#This Row],[Quantity]]</f>
        <v>342200</v>
      </c>
      <c r="N5" s="4">
        <f>Table1[[#This Row],[Total]]*(1-12%)</f>
        <v>301136</v>
      </c>
      <c r="O5" s="4">
        <f>Table1[[#This Row],[Total]]-Table1[[#This Row],[Cost price]]</f>
        <v>41064</v>
      </c>
      <c r="P5">
        <v>8.4</v>
      </c>
    </row>
    <row r="6" spans="1:16" x14ac:dyDescent="0.5">
      <c r="A6" s="5">
        <v>43504</v>
      </c>
      <c r="B6" s="6" t="s">
        <v>1023</v>
      </c>
      <c r="C6" t="s">
        <v>18</v>
      </c>
      <c r="D6" t="s">
        <v>1014</v>
      </c>
      <c r="E6" t="s">
        <v>1548</v>
      </c>
      <c r="F6" t="s">
        <v>1552</v>
      </c>
      <c r="G6" t="s">
        <v>1018</v>
      </c>
      <c r="H6" t="s">
        <v>1560</v>
      </c>
      <c r="I6" t="s">
        <v>1561</v>
      </c>
      <c r="J6">
        <v>186000</v>
      </c>
      <c r="K6" s="4">
        <f>Table1[[#This Row],[Unit price]]*18%</f>
        <v>33480</v>
      </c>
      <c r="L6">
        <v>1</v>
      </c>
      <c r="M6" s="4">
        <f>(Table1[[#This Row],[Unit price]]+Table1[[#This Row],[Tax 18%]])*Table1[[#This Row],[Quantity]]</f>
        <v>219480</v>
      </c>
      <c r="N6" s="4">
        <f>Table1[[#This Row],[Total]]*(1-12%)</f>
        <v>193142.39999999999</v>
      </c>
      <c r="O6" s="4">
        <f>Table1[[#This Row],[Total]]-Table1[[#This Row],[Cost price]]</f>
        <v>26337.600000000006</v>
      </c>
      <c r="P6">
        <v>5.3</v>
      </c>
    </row>
    <row r="7" spans="1:16" x14ac:dyDescent="0.5">
      <c r="A7" s="5">
        <v>43549</v>
      </c>
      <c r="B7" s="6" t="s">
        <v>1024</v>
      </c>
      <c r="C7" t="s">
        <v>19</v>
      </c>
      <c r="D7" t="s">
        <v>1015</v>
      </c>
      <c r="E7" t="s">
        <v>1549</v>
      </c>
      <c r="F7" t="s">
        <v>1552</v>
      </c>
      <c r="G7" t="s">
        <v>1018</v>
      </c>
      <c r="H7" t="s">
        <v>1555</v>
      </c>
      <c r="I7" t="s">
        <v>1525</v>
      </c>
      <c r="J7">
        <v>815.39</v>
      </c>
      <c r="K7" s="4">
        <f>Table1[[#This Row],[Unit price]]*18%</f>
        <v>146.77019999999999</v>
      </c>
      <c r="L7">
        <v>7</v>
      </c>
      <c r="M7" s="4">
        <f>(Table1[[#This Row],[Unit price]]+Table1[[#This Row],[Tax 18%]])*Table1[[#This Row],[Quantity]]</f>
        <v>6735.1214</v>
      </c>
      <c r="N7" s="4">
        <f>Table1[[#This Row],[Total]]*(1-12%)</f>
        <v>5926.9068319999997</v>
      </c>
      <c r="O7" s="4">
        <f>Table1[[#This Row],[Total]]-Table1[[#This Row],[Cost price]]</f>
        <v>808.21456800000033</v>
      </c>
      <c r="P7">
        <v>4.0999999999999996</v>
      </c>
    </row>
    <row r="8" spans="1:16" x14ac:dyDescent="0.5">
      <c r="A8" s="5">
        <v>43521</v>
      </c>
      <c r="B8" s="6" t="s">
        <v>1025</v>
      </c>
      <c r="C8" t="s">
        <v>20</v>
      </c>
      <c r="D8" t="s">
        <v>1014</v>
      </c>
      <c r="E8" t="s">
        <v>1548</v>
      </c>
      <c r="F8" t="s">
        <v>1551</v>
      </c>
      <c r="G8" t="s">
        <v>1017</v>
      </c>
      <c r="H8" t="s">
        <v>1555</v>
      </c>
      <c r="I8" t="s">
        <v>1525</v>
      </c>
      <c r="J8">
        <v>1168.8399999999999</v>
      </c>
      <c r="K8" s="4">
        <f>Table1[[#This Row],[Unit price]]*18%</f>
        <v>210.39119999999997</v>
      </c>
      <c r="L8">
        <v>6</v>
      </c>
      <c r="M8" s="4">
        <f>(Table1[[#This Row],[Unit price]]+Table1[[#This Row],[Tax 18%]])*Table1[[#This Row],[Quantity]]</f>
        <v>8275.3871999999992</v>
      </c>
      <c r="N8" s="4">
        <f>Table1[[#This Row],[Total]]*(1-12%)</f>
        <v>7282.3407359999992</v>
      </c>
      <c r="O8" s="4">
        <f>Table1[[#This Row],[Total]]-Table1[[#This Row],[Cost price]]</f>
        <v>993.04646400000001</v>
      </c>
      <c r="P8">
        <v>5.8</v>
      </c>
    </row>
    <row r="9" spans="1:16" x14ac:dyDescent="0.5">
      <c r="A9" s="5">
        <v>43520</v>
      </c>
      <c r="B9" s="6" t="s">
        <v>1026</v>
      </c>
      <c r="C9" t="s">
        <v>21</v>
      </c>
      <c r="D9" t="s">
        <v>1015</v>
      </c>
      <c r="E9" t="s">
        <v>1549</v>
      </c>
      <c r="F9" t="s">
        <v>1552</v>
      </c>
      <c r="G9" t="s">
        <v>1017</v>
      </c>
      <c r="H9" t="s">
        <v>1559</v>
      </c>
      <c r="I9" t="s">
        <v>1525</v>
      </c>
      <c r="J9">
        <v>730.56</v>
      </c>
      <c r="K9" s="4">
        <f>Table1[[#This Row],[Unit price]]*18%</f>
        <v>131.5008</v>
      </c>
      <c r="L9">
        <v>10</v>
      </c>
      <c r="M9" s="4">
        <f>(Table1[[#This Row],[Unit price]]+Table1[[#This Row],[Tax 18%]])*Table1[[#This Row],[Quantity]]</f>
        <v>8620.6080000000002</v>
      </c>
      <c r="N9" s="4">
        <f>Table1[[#This Row],[Total]]*(1-12%)</f>
        <v>7586.1350400000001</v>
      </c>
      <c r="O9" s="4">
        <f>Table1[[#This Row],[Total]]-Table1[[#This Row],[Cost price]]</f>
        <v>1034.4729600000001</v>
      </c>
      <c r="P9">
        <v>8</v>
      </c>
    </row>
    <row r="10" spans="1:16" x14ac:dyDescent="0.5">
      <c r="A10" s="5">
        <v>43475</v>
      </c>
      <c r="B10" s="6" t="s">
        <v>1027</v>
      </c>
      <c r="C10" t="s">
        <v>22</v>
      </c>
      <c r="D10" t="s">
        <v>1014</v>
      </c>
      <c r="E10" t="s">
        <v>1548</v>
      </c>
      <c r="F10" t="s">
        <v>1551</v>
      </c>
      <c r="G10" t="s">
        <v>1017</v>
      </c>
      <c r="H10" t="s">
        <v>1558</v>
      </c>
      <c r="I10" t="s">
        <v>1527</v>
      </c>
      <c r="J10">
        <v>286000</v>
      </c>
      <c r="K10" s="4">
        <f>Table1[[#This Row],[Unit price]]*18%</f>
        <v>51480</v>
      </c>
      <c r="L10">
        <v>1</v>
      </c>
      <c r="M10" s="4">
        <f>(Table1[[#This Row],[Unit price]]+Table1[[#This Row],[Tax 18%]])*Table1[[#This Row],[Quantity]]</f>
        <v>337480</v>
      </c>
      <c r="N10" s="4">
        <f>Table1[[#This Row],[Total]]*(1-12%)</f>
        <v>296982.40000000002</v>
      </c>
      <c r="O10" s="4">
        <f>Table1[[#This Row],[Total]]-Table1[[#This Row],[Cost price]]</f>
        <v>40497.599999999977</v>
      </c>
      <c r="P10">
        <v>7.2</v>
      </c>
    </row>
    <row r="11" spans="1:16" x14ac:dyDescent="0.5">
      <c r="A11" s="5">
        <v>43516</v>
      </c>
      <c r="B11" s="6" t="s">
        <v>1028</v>
      </c>
      <c r="C11" t="s">
        <v>23</v>
      </c>
      <c r="D11" t="s">
        <v>1016</v>
      </c>
      <c r="E11" t="s">
        <v>1550</v>
      </c>
      <c r="F11" t="s">
        <v>1551</v>
      </c>
      <c r="G11" t="s">
        <v>1017</v>
      </c>
      <c r="H11" t="s">
        <v>1557</v>
      </c>
      <c r="I11" t="s">
        <v>1527</v>
      </c>
      <c r="J11">
        <v>283100</v>
      </c>
      <c r="K11" s="4">
        <f>Table1[[#This Row],[Unit price]]*18%</f>
        <v>50958</v>
      </c>
      <c r="L11">
        <v>1</v>
      </c>
      <c r="M11" s="4">
        <f>(Table1[[#This Row],[Unit price]]+Table1[[#This Row],[Tax 18%]])*Table1[[#This Row],[Quantity]]</f>
        <v>334058</v>
      </c>
      <c r="N11" s="4">
        <f>Table1[[#This Row],[Total]]*(1-12%)</f>
        <v>293971.03999999998</v>
      </c>
      <c r="O11" s="4">
        <f>Table1[[#This Row],[Total]]-Table1[[#This Row],[Cost price]]</f>
        <v>40086.960000000021</v>
      </c>
      <c r="P11">
        <v>5.9</v>
      </c>
    </row>
    <row r="12" spans="1:16" x14ac:dyDescent="0.5">
      <c r="A12" s="5">
        <v>43502</v>
      </c>
      <c r="B12" s="6" t="s">
        <v>1029</v>
      </c>
      <c r="C12" t="s">
        <v>24</v>
      </c>
      <c r="D12" t="s">
        <v>1016</v>
      </c>
      <c r="E12" t="s">
        <v>1550</v>
      </c>
      <c r="F12" t="s">
        <v>1551</v>
      </c>
      <c r="G12" t="s">
        <v>1017</v>
      </c>
      <c r="H12" t="s">
        <v>1556</v>
      </c>
      <c r="I12" t="s">
        <v>1561</v>
      </c>
      <c r="J12">
        <v>225000</v>
      </c>
      <c r="K12" s="4">
        <f>Table1[[#This Row],[Unit price]]*18%</f>
        <v>40500</v>
      </c>
      <c r="L12">
        <v>1</v>
      </c>
      <c r="M12" s="4">
        <f>(Table1[[#This Row],[Unit price]]+Table1[[#This Row],[Tax 18%]])*Table1[[#This Row],[Quantity]]</f>
        <v>265500</v>
      </c>
      <c r="N12" s="4">
        <f>Table1[[#This Row],[Total]]*(1-12%)</f>
        <v>233640</v>
      </c>
      <c r="O12" s="4">
        <f>Table1[[#This Row],[Total]]-Table1[[#This Row],[Cost price]]</f>
        <v>31860</v>
      </c>
      <c r="P12">
        <v>4.5</v>
      </c>
    </row>
    <row r="13" spans="1:16" x14ac:dyDescent="0.5">
      <c r="A13" s="5">
        <v>43533</v>
      </c>
      <c r="B13" s="6" t="s">
        <v>1030</v>
      </c>
      <c r="C13" t="s">
        <v>25</v>
      </c>
      <c r="D13" t="s">
        <v>1016</v>
      </c>
      <c r="E13" t="s">
        <v>1550</v>
      </c>
      <c r="F13" t="s">
        <v>1551</v>
      </c>
      <c r="G13" t="s">
        <v>1018</v>
      </c>
      <c r="H13" t="s">
        <v>1555</v>
      </c>
      <c r="I13" t="s">
        <v>1526</v>
      </c>
      <c r="J13">
        <v>1125.51</v>
      </c>
      <c r="K13" s="4">
        <f>Table1[[#This Row],[Unit price]]*18%</f>
        <v>202.59179999999998</v>
      </c>
      <c r="L13">
        <v>4</v>
      </c>
      <c r="M13" s="4">
        <f>(Table1[[#This Row],[Unit price]]+Table1[[#This Row],[Tax 18%]])*Table1[[#This Row],[Quantity]]</f>
        <v>5312.4071999999996</v>
      </c>
      <c r="N13" s="4">
        <f>Table1[[#This Row],[Total]]*(1-12%)</f>
        <v>4674.9183359999997</v>
      </c>
      <c r="O13" s="4">
        <f>Table1[[#This Row],[Total]]-Table1[[#This Row],[Cost price]]</f>
        <v>637.48886399999992</v>
      </c>
      <c r="P13">
        <v>6.8</v>
      </c>
    </row>
    <row r="14" spans="1:16" x14ac:dyDescent="0.5">
      <c r="A14" s="5">
        <v>43508</v>
      </c>
      <c r="B14" s="6" t="s">
        <v>1031</v>
      </c>
      <c r="C14" t="s">
        <v>26</v>
      </c>
      <c r="D14" t="s">
        <v>1014</v>
      </c>
      <c r="E14" t="s">
        <v>1548</v>
      </c>
      <c r="F14" t="s">
        <v>1552</v>
      </c>
      <c r="G14" t="s">
        <v>1017</v>
      </c>
      <c r="H14" t="s">
        <v>1555</v>
      </c>
      <c r="I14" t="s">
        <v>1525</v>
      </c>
      <c r="J14">
        <v>2346.9499999999998</v>
      </c>
      <c r="K14" s="4">
        <f>Table1[[#This Row],[Unit price]]*18%</f>
        <v>422.45099999999996</v>
      </c>
      <c r="L14">
        <v>5</v>
      </c>
      <c r="M14" s="4">
        <f>(Table1[[#This Row],[Unit price]]+Table1[[#This Row],[Tax 18%]])*Table1[[#This Row],[Quantity]]</f>
        <v>13847.004999999999</v>
      </c>
      <c r="N14" s="4">
        <f>Table1[[#This Row],[Total]]*(1-12%)</f>
        <v>12185.364399999999</v>
      </c>
      <c r="O14" s="4">
        <f>Table1[[#This Row],[Total]]-Table1[[#This Row],[Cost price]]</f>
        <v>1661.6406000000006</v>
      </c>
      <c r="P14">
        <v>7.1</v>
      </c>
    </row>
    <row r="15" spans="1:16" x14ac:dyDescent="0.5">
      <c r="A15" s="5">
        <v>43503</v>
      </c>
      <c r="B15" s="6" t="s">
        <v>1032</v>
      </c>
      <c r="C15" t="s">
        <v>27</v>
      </c>
      <c r="D15" t="s">
        <v>1014</v>
      </c>
      <c r="E15" t="s">
        <v>1548</v>
      </c>
      <c r="F15" t="s">
        <v>1552</v>
      </c>
      <c r="G15" t="s">
        <v>1018</v>
      </c>
      <c r="H15" t="s">
        <v>1557</v>
      </c>
      <c r="I15" t="s">
        <v>1561</v>
      </c>
      <c r="J15">
        <v>281500</v>
      </c>
      <c r="K15" s="4">
        <f>Table1[[#This Row],[Unit price]]*18%</f>
        <v>50670</v>
      </c>
      <c r="L15">
        <v>1</v>
      </c>
      <c r="M15" s="4">
        <f>(Table1[[#This Row],[Unit price]]+Table1[[#This Row],[Tax 18%]])*Table1[[#This Row],[Quantity]]</f>
        <v>332170</v>
      </c>
      <c r="N15" s="4">
        <f>Table1[[#This Row],[Total]]*(1-12%)</f>
        <v>292309.59999999998</v>
      </c>
      <c r="O15" s="4">
        <f>Table1[[#This Row],[Total]]-Table1[[#This Row],[Cost price]]</f>
        <v>39860.400000000023</v>
      </c>
      <c r="P15">
        <v>8.1999999999999993</v>
      </c>
    </row>
    <row r="16" spans="1:16" x14ac:dyDescent="0.5">
      <c r="A16" s="5">
        <v>43553</v>
      </c>
      <c r="B16" s="6" t="s">
        <v>1033</v>
      </c>
      <c r="C16" t="s">
        <v>28</v>
      </c>
      <c r="D16" t="s">
        <v>1014</v>
      </c>
      <c r="E16" t="s">
        <v>1548</v>
      </c>
      <c r="F16" t="s">
        <v>1552</v>
      </c>
      <c r="G16" t="s">
        <v>1017</v>
      </c>
      <c r="H16" t="s">
        <v>1558</v>
      </c>
      <c r="I16" t="s">
        <v>1526</v>
      </c>
      <c r="J16">
        <v>288000</v>
      </c>
      <c r="K16" s="4">
        <f>Table1[[#This Row],[Unit price]]*18%</f>
        <v>51840</v>
      </c>
      <c r="L16">
        <v>1</v>
      </c>
      <c r="M16" s="4">
        <f>(Table1[[#This Row],[Unit price]]+Table1[[#This Row],[Tax 18%]])*Table1[[#This Row],[Quantity]]</f>
        <v>339840</v>
      </c>
      <c r="N16" s="4">
        <f>Table1[[#This Row],[Total]]*(1-12%)</f>
        <v>299059.20000000001</v>
      </c>
      <c r="O16" s="4">
        <f>Table1[[#This Row],[Total]]-Table1[[#This Row],[Cost price]]</f>
        <v>40780.799999999988</v>
      </c>
      <c r="P16">
        <v>5.7</v>
      </c>
    </row>
    <row r="17" spans="1:16" x14ac:dyDescent="0.5">
      <c r="A17" s="5">
        <v>43480</v>
      </c>
      <c r="B17" s="6" t="s">
        <v>1034</v>
      </c>
      <c r="C17" t="s">
        <v>29</v>
      </c>
      <c r="D17" t="s">
        <v>1016</v>
      </c>
      <c r="E17" t="s">
        <v>1550</v>
      </c>
      <c r="F17" t="s">
        <v>1551</v>
      </c>
      <c r="G17" t="s">
        <v>1017</v>
      </c>
      <c r="H17" t="s">
        <v>1560</v>
      </c>
      <c r="I17" t="s">
        <v>1526</v>
      </c>
      <c r="J17">
        <v>192000</v>
      </c>
      <c r="K17" s="4">
        <f>Table1[[#This Row],[Unit price]]*18%</f>
        <v>34560</v>
      </c>
      <c r="L17">
        <v>1</v>
      </c>
      <c r="M17" s="4">
        <f>(Table1[[#This Row],[Unit price]]+Table1[[#This Row],[Tax 18%]])*Table1[[#This Row],[Quantity]]</f>
        <v>226560</v>
      </c>
      <c r="N17" s="4">
        <f>Table1[[#This Row],[Total]]*(1-12%)</f>
        <v>199372.79999999999</v>
      </c>
      <c r="O17" s="4">
        <f>Table1[[#This Row],[Total]]-Table1[[#This Row],[Cost price]]</f>
        <v>27187.200000000012</v>
      </c>
      <c r="P17">
        <v>4.5</v>
      </c>
    </row>
    <row r="18" spans="1:16" x14ac:dyDescent="0.5">
      <c r="A18" s="5">
        <v>43535</v>
      </c>
      <c r="B18" s="6" t="s">
        <v>1035</v>
      </c>
      <c r="C18" t="s">
        <v>30</v>
      </c>
      <c r="D18" t="s">
        <v>1014</v>
      </c>
      <c r="E18" t="s">
        <v>1548</v>
      </c>
      <c r="F18" t="s">
        <v>1551</v>
      </c>
      <c r="G18" t="s">
        <v>1017</v>
      </c>
      <c r="H18" t="s">
        <v>1558</v>
      </c>
      <c r="I18" t="s">
        <v>1527</v>
      </c>
      <c r="J18">
        <v>286000</v>
      </c>
      <c r="K18" s="4">
        <f>Table1[[#This Row],[Unit price]]*18%</f>
        <v>51480</v>
      </c>
      <c r="L18">
        <v>1</v>
      </c>
      <c r="M18" s="4">
        <f>(Table1[[#This Row],[Unit price]]+Table1[[#This Row],[Tax 18%]])*Table1[[#This Row],[Quantity]]</f>
        <v>337480</v>
      </c>
      <c r="N18" s="4">
        <f>Table1[[#This Row],[Total]]*(1-12%)</f>
        <v>296982.40000000002</v>
      </c>
      <c r="O18" s="4">
        <f>Table1[[#This Row],[Total]]-Table1[[#This Row],[Cost price]]</f>
        <v>40497.599999999977</v>
      </c>
      <c r="P18">
        <v>4.5999999999999996</v>
      </c>
    </row>
    <row r="19" spans="1:16" x14ac:dyDescent="0.5">
      <c r="A19" s="5">
        <v>43466</v>
      </c>
      <c r="B19" s="6" t="s">
        <v>1036</v>
      </c>
      <c r="C19" t="s">
        <v>31</v>
      </c>
      <c r="D19" t="s">
        <v>1014</v>
      </c>
      <c r="E19" t="s">
        <v>1548</v>
      </c>
      <c r="F19" t="s">
        <v>1552</v>
      </c>
      <c r="G19" t="s">
        <v>1018</v>
      </c>
      <c r="H19" t="s">
        <v>1560</v>
      </c>
      <c r="I19" t="s">
        <v>1527</v>
      </c>
      <c r="J19">
        <v>183000</v>
      </c>
      <c r="K19" s="4">
        <f>Table1[[#This Row],[Unit price]]*18%</f>
        <v>32940</v>
      </c>
      <c r="L19">
        <v>1</v>
      </c>
      <c r="M19" s="4">
        <f>(Table1[[#This Row],[Unit price]]+Table1[[#This Row],[Tax 18%]])*Table1[[#This Row],[Quantity]]</f>
        <v>215940</v>
      </c>
      <c r="N19" s="4">
        <f>Table1[[#This Row],[Total]]*(1-12%)</f>
        <v>190027.2</v>
      </c>
      <c r="O19" s="4">
        <f>Table1[[#This Row],[Total]]-Table1[[#This Row],[Cost price]]</f>
        <v>25912.799999999988</v>
      </c>
      <c r="P19">
        <v>6.9</v>
      </c>
    </row>
    <row r="20" spans="1:16" x14ac:dyDescent="0.5">
      <c r="A20" s="5">
        <v>43486</v>
      </c>
      <c r="B20" s="6" t="s">
        <v>1037</v>
      </c>
      <c r="C20" t="s">
        <v>32</v>
      </c>
      <c r="D20" t="s">
        <v>1014</v>
      </c>
      <c r="E20" t="s">
        <v>1548</v>
      </c>
      <c r="F20" t="s">
        <v>1552</v>
      </c>
      <c r="G20" t="s">
        <v>1018</v>
      </c>
      <c r="H20" t="s">
        <v>1557</v>
      </c>
      <c r="I20" t="s">
        <v>1527</v>
      </c>
      <c r="J20">
        <v>278000</v>
      </c>
      <c r="K20" s="4">
        <f>Table1[[#This Row],[Unit price]]*18%</f>
        <v>50040</v>
      </c>
      <c r="L20">
        <v>1</v>
      </c>
      <c r="M20" s="4">
        <f>(Table1[[#This Row],[Unit price]]+Table1[[#This Row],[Tax 18%]])*Table1[[#This Row],[Quantity]]</f>
        <v>328040</v>
      </c>
      <c r="N20" s="4">
        <f>Table1[[#This Row],[Total]]*(1-12%)</f>
        <v>288675.20000000001</v>
      </c>
      <c r="O20" s="4">
        <f>Table1[[#This Row],[Total]]-Table1[[#This Row],[Cost price]]</f>
        <v>39364.799999999988</v>
      </c>
      <c r="P20">
        <v>8.6</v>
      </c>
    </row>
    <row r="21" spans="1:16" x14ac:dyDescent="0.5">
      <c r="A21" s="5">
        <v>43535</v>
      </c>
      <c r="B21" s="6" t="s">
        <v>1038</v>
      </c>
      <c r="C21" t="s">
        <v>33</v>
      </c>
      <c r="D21" t="s">
        <v>1016</v>
      </c>
      <c r="E21" t="s">
        <v>1550</v>
      </c>
      <c r="F21" t="s">
        <v>1552</v>
      </c>
      <c r="G21" t="s">
        <v>1017</v>
      </c>
      <c r="H21" t="s">
        <v>1559</v>
      </c>
      <c r="I21" t="s">
        <v>1525</v>
      </c>
      <c r="J21">
        <v>4540.3</v>
      </c>
      <c r="K21" s="4">
        <f>Table1[[#This Row],[Unit price]]*18%</f>
        <v>817.25400000000002</v>
      </c>
      <c r="L21">
        <v>2</v>
      </c>
      <c r="M21" s="4">
        <f>(Table1[[#This Row],[Unit price]]+Table1[[#This Row],[Tax 18%]])*Table1[[#This Row],[Quantity]]</f>
        <v>10715.108</v>
      </c>
      <c r="N21" s="4">
        <f>Table1[[#This Row],[Total]]*(1-12%)</f>
        <v>9429.2950400000009</v>
      </c>
      <c r="O21" s="4">
        <f>Table1[[#This Row],[Total]]-Table1[[#This Row],[Cost price]]</f>
        <v>1285.8129599999993</v>
      </c>
      <c r="P21">
        <v>4.4000000000000004</v>
      </c>
    </row>
    <row r="22" spans="1:16" x14ac:dyDescent="0.5">
      <c r="A22" s="5">
        <v>43521</v>
      </c>
      <c r="B22" s="6" t="s">
        <v>1039</v>
      </c>
      <c r="C22" t="s">
        <v>34</v>
      </c>
      <c r="D22" t="s">
        <v>1015</v>
      </c>
      <c r="E22" t="s">
        <v>1549</v>
      </c>
      <c r="F22" t="s">
        <v>1551</v>
      </c>
      <c r="G22" t="s">
        <v>1018</v>
      </c>
      <c r="H22" t="s">
        <v>1555</v>
      </c>
      <c r="I22" t="s">
        <v>1525</v>
      </c>
      <c r="J22">
        <v>286.04000000000002</v>
      </c>
      <c r="K22" s="4">
        <f>Table1[[#This Row],[Unit price]]*18%</f>
        <v>51.487200000000001</v>
      </c>
      <c r="L22">
        <v>5</v>
      </c>
      <c r="M22" s="4">
        <f>(Table1[[#This Row],[Unit price]]+Table1[[#This Row],[Tax 18%]])*Table1[[#This Row],[Quantity]]</f>
        <v>1687.636</v>
      </c>
      <c r="N22" s="4">
        <f>Table1[[#This Row],[Total]]*(1-12%)</f>
        <v>1485.11968</v>
      </c>
      <c r="O22" s="4">
        <f>Table1[[#This Row],[Total]]-Table1[[#This Row],[Cost price]]</f>
        <v>202.51631999999995</v>
      </c>
      <c r="P22">
        <v>4.8</v>
      </c>
    </row>
    <row r="23" spans="1:16" x14ac:dyDescent="0.5">
      <c r="A23" s="5">
        <v>43529</v>
      </c>
      <c r="B23" s="6" t="s">
        <v>1040</v>
      </c>
      <c r="C23" t="s">
        <v>35</v>
      </c>
      <c r="D23" t="s">
        <v>1016</v>
      </c>
      <c r="E23" t="s">
        <v>1550</v>
      </c>
      <c r="F23" t="s">
        <v>1552</v>
      </c>
      <c r="G23" t="s">
        <v>1018</v>
      </c>
      <c r="H23" t="s">
        <v>1558</v>
      </c>
      <c r="I23" t="s">
        <v>1561</v>
      </c>
      <c r="J23">
        <v>295000</v>
      </c>
      <c r="K23" s="4">
        <f>Table1[[#This Row],[Unit price]]*18%</f>
        <v>53100</v>
      </c>
      <c r="L23">
        <v>1</v>
      </c>
      <c r="M23" s="4">
        <f>(Table1[[#This Row],[Unit price]]+Table1[[#This Row],[Tax 18%]])*Table1[[#This Row],[Quantity]]</f>
        <v>348100</v>
      </c>
      <c r="N23" s="4">
        <f>Table1[[#This Row],[Total]]*(1-12%)</f>
        <v>306328</v>
      </c>
      <c r="O23" s="4">
        <f>Table1[[#This Row],[Total]]-Table1[[#This Row],[Cost price]]</f>
        <v>41772</v>
      </c>
      <c r="P23">
        <v>5.0999999999999996</v>
      </c>
    </row>
    <row r="24" spans="1:16" x14ac:dyDescent="0.5">
      <c r="A24" s="5">
        <v>43539</v>
      </c>
      <c r="B24" s="6" t="s">
        <v>1041</v>
      </c>
      <c r="C24" t="s">
        <v>36</v>
      </c>
      <c r="D24" t="s">
        <v>1016</v>
      </c>
      <c r="E24" t="s">
        <v>1550</v>
      </c>
      <c r="F24" t="s">
        <v>1552</v>
      </c>
      <c r="G24" t="s">
        <v>1018</v>
      </c>
      <c r="H24" t="s">
        <v>1559</v>
      </c>
      <c r="I24" t="s">
        <v>1527</v>
      </c>
      <c r="J24">
        <v>7433.2</v>
      </c>
      <c r="K24" s="4">
        <f>Table1[[#This Row],[Unit price]]*18%</f>
        <v>1337.9759999999999</v>
      </c>
      <c r="L24">
        <v>2</v>
      </c>
      <c r="M24" s="4">
        <f>(Table1[[#This Row],[Unit price]]+Table1[[#This Row],[Tax 18%]])*Table1[[#This Row],[Quantity]]</f>
        <v>17542.351999999999</v>
      </c>
      <c r="N24" s="4">
        <f>Table1[[#This Row],[Total]]*(1-12%)</f>
        <v>15437.269759999999</v>
      </c>
      <c r="O24" s="4">
        <f>Table1[[#This Row],[Total]]-Table1[[#This Row],[Cost price]]</f>
        <v>2105.0822399999997</v>
      </c>
      <c r="P24">
        <v>4.4000000000000004</v>
      </c>
    </row>
    <row r="25" spans="1:16" x14ac:dyDescent="0.5">
      <c r="A25" s="5">
        <v>43513</v>
      </c>
      <c r="B25" s="6" t="s">
        <v>1042</v>
      </c>
      <c r="C25" t="s">
        <v>37</v>
      </c>
      <c r="D25" t="s">
        <v>1014</v>
      </c>
      <c r="E25" t="s">
        <v>1548</v>
      </c>
      <c r="F25" t="s">
        <v>1552</v>
      </c>
      <c r="G25" t="s">
        <v>1018</v>
      </c>
      <c r="H25" t="s">
        <v>1555</v>
      </c>
      <c r="I25" t="s">
        <v>1525</v>
      </c>
      <c r="J25">
        <v>734.56</v>
      </c>
      <c r="K25" s="4">
        <f>Table1[[#This Row],[Unit price]]*18%</f>
        <v>132.2208</v>
      </c>
      <c r="L25">
        <v>5</v>
      </c>
      <c r="M25" s="4">
        <f>(Table1[[#This Row],[Unit price]]+Table1[[#This Row],[Tax 18%]])*Table1[[#This Row],[Quantity]]</f>
        <v>4333.9040000000005</v>
      </c>
      <c r="N25" s="4">
        <f>Table1[[#This Row],[Total]]*(1-12%)</f>
        <v>3813.8355200000005</v>
      </c>
      <c r="O25" s="4">
        <f>Table1[[#This Row],[Total]]-Table1[[#This Row],[Cost price]]</f>
        <v>520.06847999999991</v>
      </c>
      <c r="P25">
        <v>9.9</v>
      </c>
    </row>
    <row r="26" spans="1:16" x14ac:dyDescent="0.5">
      <c r="A26" s="5">
        <v>43526</v>
      </c>
      <c r="B26" s="6" t="s">
        <v>1043</v>
      </c>
      <c r="C26" t="s">
        <v>38</v>
      </c>
      <c r="D26" t="s">
        <v>1014</v>
      </c>
      <c r="E26" t="s">
        <v>1548</v>
      </c>
      <c r="F26" t="s">
        <v>1551</v>
      </c>
      <c r="G26" t="s">
        <v>1018</v>
      </c>
      <c r="H26" t="s">
        <v>1560</v>
      </c>
      <c r="I26" t="s">
        <v>1561</v>
      </c>
      <c r="J26">
        <v>186000</v>
      </c>
      <c r="K26" s="4">
        <f>Table1[[#This Row],[Unit price]]*18%</f>
        <v>33480</v>
      </c>
      <c r="L26">
        <v>1</v>
      </c>
      <c r="M26" s="4">
        <f>(Table1[[#This Row],[Unit price]]+Table1[[#This Row],[Tax 18%]])*Table1[[#This Row],[Quantity]]</f>
        <v>219480</v>
      </c>
      <c r="N26" s="4">
        <f>Table1[[#This Row],[Total]]*(1-12%)</f>
        <v>193142.39999999999</v>
      </c>
      <c r="O26" s="4">
        <f>Table1[[#This Row],[Total]]-Table1[[#This Row],[Cost price]]</f>
        <v>26337.600000000006</v>
      </c>
      <c r="P26">
        <v>6</v>
      </c>
    </row>
    <row r="27" spans="1:16" x14ac:dyDescent="0.5">
      <c r="A27" s="5">
        <v>43546</v>
      </c>
      <c r="B27" s="6" t="s">
        <v>1044</v>
      </c>
      <c r="C27" t="s">
        <v>39</v>
      </c>
      <c r="D27" t="s">
        <v>1014</v>
      </c>
      <c r="E27" t="s">
        <v>1548</v>
      </c>
      <c r="F27" t="s">
        <v>1551</v>
      </c>
      <c r="G27" t="s">
        <v>1017</v>
      </c>
      <c r="H27" t="s">
        <v>1559</v>
      </c>
      <c r="I27" t="s">
        <v>1527</v>
      </c>
      <c r="J27">
        <v>8852.59</v>
      </c>
      <c r="K27" s="4">
        <f>Table1[[#This Row],[Unit price]]*18%</f>
        <v>1593.4662000000001</v>
      </c>
      <c r="L27">
        <v>8</v>
      </c>
      <c r="M27" s="4">
        <f>(Table1[[#This Row],[Unit price]]+Table1[[#This Row],[Tax 18%]])*Table1[[#This Row],[Quantity]]</f>
        <v>83568.449600000007</v>
      </c>
      <c r="N27" s="4">
        <f>Table1[[#This Row],[Total]]*(1-12%)</f>
        <v>73540.235648000002</v>
      </c>
      <c r="O27" s="4">
        <f>Table1[[#This Row],[Total]]-Table1[[#This Row],[Cost price]]</f>
        <v>10028.213952000006</v>
      </c>
      <c r="P27">
        <v>8.5</v>
      </c>
    </row>
    <row r="28" spans="1:16" x14ac:dyDescent="0.5">
      <c r="A28" s="5">
        <v>43504</v>
      </c>
      <c r="B28" s="6" t="s">
        <v>1045</v>
      </c>
      <c r="C28" t="s">
        <v>40</v>
      </c>
      <c r="D28" t="s">
        <v>1016</v>
      </c>
      <c r="E28" t="s">
        <v>1550</v>
      </c>
      <c r="F28" t="s">
        <v>1552</v>
      </c>
      <c r="G28" t="s">
        <v>1018</v>
      </c>
      <c r="H28" t="s">
        <v>1556</v>
      </c>
      <c r="I28" t="s">
        <v>1526</v>
      </c>
      <c r="J28">
        <v>223100</v>
      </c>
      <c r="K28" s="4">
        <f>Table1[[#This Row],[Unit price]]*18%</f>
        <v>40158</v>
      </c>
      <c r="L28">
        <v>1</v>
      </c>
      <c r="M28" s="4">
        <f>(Table1[[#This Row],[Unit price]]+Table1[[#This Row],[Tax 18%]])*Table1[[#This Row],[Quantity]]</f>
        <v>263258</v>
      </c>
      <c r="N28" s="4">
        <f>Table1[[#This Row],[Total]]*(1-12%)</f>
        <v>231667.04</v>
      </c>
      <c r="O28" s="4">
        <f>Table1[[#This Row],[Total]]-Table1[[#This Row],[Cost price]]</f>
        <v>31590.959999999992</v>
      </c>
      <c r="P28">
        <v>6.7</v>
      </c>
    </row>
    <row r="29" spans="1:16" x14ac:dyDescent="0.5">
      <c r="A29" s="5">
        <v>43534</v>
      </c>
      <c r="B29" s="6" t="s">
        <v>1046</v>
      </c>
      <c r="C29" t="s">
        <v>41</v>
      </c>
      <c r="D29" t="s">
        <v>1014</v>
      </c>
      <c r="E29" t="s">
        <v>1548</v>
      </c>
      <c r="F29" t="s">
        <v>1552</v>
      </c>
      <c r="G29" t="s">
        <v>1017</v>
      </c>
      <c r="H29" t="s">
        <v>1556</v>
      </c>
      <c r="I29" t="s">
        <v>1527</v>
      </c>
      <c r="J29">
        <v>218000</v>
      </c>
      <c r="K29" s="4">
        <f>Table1[[#This Row],[Unit price]]*18%</f>
        <v>39240</v>
      </c>
      <c r="L29">
        <v>1</v>
      </c>
      <c r="M29" s="4">
        <f>(Table1[[#This Row],[Unit price]]+Table1[[#This Row],[Tax 18%]])*Table1[[#This Row],[Quantity]]</f>
        <v>257240</v>
      </c>
      <c r="N29" s="4">
        <f>Table1[[#This Row],[Total]]*(1-12%)</f>
        <v>226371.20000000001</v>
      </c>
      <c r="O29" s="4">
        <f>Table1[[#This Row],[Total]]-Table1[[#This Row],[Cost price]]</f>
        <v>30868.799999999988</v>
      </c>
      <c r="P29">
        <v>7.7</v>
      </c>
    </row>
    <row r="30" spans="1:16" x14ac:dyDescent="0.5">
      <c r="A30" s="5">
        <v>43490</v>
      </c>
      <c r="B30" s="6" t="s">
        <v>1047</v>
      </c>
      <c r="C30" t="s">
        <v>42</v>
      </c>
      <c r="D30" t="s">
        <v>1016</v>
      </c>
      <c r="E30" t="s">
        <v>1550</v>
      </c>
      <c r="F30" t="s">
        <v>1552</v>
      </c>
      <c r="G30" t="s">
        <v>1017</v>
      </c>
      <c r="H30" t="s">
        <v>1557</v>
      </c>
      <c r="I30" t="s">
        <v>1526</v>
      </c>
      <c r="J30">
        <v>286325</v>
      </c>
      <c r="K30" s="4">
        <f>Table1[[#This Row],[Unit price]]*18%</f>
        <v>51538.5</v>
      </c>
      <c r="L30">
        <v>1</v>
      </c>
      <c r="M30" s="4">
        <f>(Table1[[#This Row],[Unit price]]+Table1[[#This Row],[Tax 18%]])*Table1[[#This Row],[Quantity]]</f>
        <v>337863.5</v>
      </c>
      <c r="N30" s="4">
        <f>Table1[[#This Row],[Total]]*(1-12%)</f>
        <v>297319.88</v>
      </c>
      <c r="O30" s="4">
        <f>Table1[[#This Row],[Total]]-Table1[[#This Row],[Cost price]]</f>
        <v>40543.619999999995</v>
      </c>
      <c r="P30">
        <v>9.6</v>
      </c>
    </row>
    <row r="31" spans="1:16" x14ac:dyDescent="0.5">
      <c r="A31" s="5">
        <v>43539</v>
      </c>
      <c r="B31" s="6" t="s">
        <v>1048</v>
      </c>
      <c r="C31" t="s">
        <v>43</v>
      </c>
      <c r="D31" t="s">
        <v>1014</v>
      </c>
      <c r="E31" t="s">
        <v>1548</v>
      </c>
      <c r="F31" t="s">
        <v>1552</v>
      </c>
      <c r="G31" t="s">
        <v>1018</v>
      </c>
      <c r="H31" t="s">
        <v>1558</v>
      </c>
      <c r="I31" t="s">
        <v>1526</v>
      </c>
      <c r="J31">
        <v>288000</v>
      </c>
      <c r="K31" s="4">
        <f>Table1[[#This Row],[Unit price]]*18%</f>
        <v>51840</v>
      </c>
      <c r="L31">
        <v>1</v>
      </c>
      <c r="M31" s="4">
        <f>(Table1[[#This Row],[Unit price]]+Table1[[#This Row],[Tax 18%]])*Table1[[#This Row],[Quantity]]</f>
        <v>339840</v>
      </c>
      <c r="N31" s="4">
        <f>Table1[[#This Row],[Total]]*(1-12%)</f>
        <v>299059.20000000001</v>
      </c>
      <c r="O31" s="4">
        <f>Table1[[#This Row],[Total]]-Table1[[#This Row],[Cost price]]</f>
        <v>40780.799999999988</v>
      </c>
      <c r="P31">
        <v>7.4</v>
      </c>
    </row>
    <row r="32" spans="1:16" x14ac:dyDescent="0.5">
      <c r="A32" s="5">
        <v>43521</v>
      </c>
      <c r="B32" s="6" t="s">
        <v>1049</v>
      </c>
      <c r="C32" t="s">
        <v>44</v>
      </c>
      <c r="D32" t="s">
        <v>1016</v>
      </c>
      <c r="E32" t="s">
        <v>1550</v>
      </c>
      <c r="F32" t="s">
        <v>1552</v>
      </c>
      <c r="G32" t="s">
        <v>1018</v>
      </c>
      <c r="H32" t="s">
        <v>1556</v>
      </c>
      <c r="I32" t="s">
        <v>1527</v>
      </c>
      <c r="J32">
        <v>221500</v>
      </c>
      <c r="K32" s="4">
        <f>Table1[[#This Row],[Unit price]]*18%</f>
        <v>39870</v>
      </c>
      <c r="L32">
        <v>1</v>
      </c>
      <c r="M32" s="4">
        <f>(Table1[[#This Row],[Unit price]]+Table1[[#This Row],[Tax 18%]])*Table1[[#This Row],[Quantity]]</f>
        <v>261370</v>
      </c>
      <c r="N32" s="4">
        <f>Table1[[#This Row],[Total]]*(1-12%)</f>
        <v>230005.6</v>
      </c>
      <c r="O32" s="4">
        <f>Table1[[#This Row],[Total]]-Table1[[#This Row],[Cost price]]</f>
        <v>31364.399999999994</v>
      </c>
      <c r="P32">
        <v>4.8</v>
      </c>
    </row>
    <row r="33" spans="1:16" x14ac:dyDescent="0.5">
      <c r="A33" s="5">
        <v>43493</v>
      </c>
      <c r="B33" s="6" t="s">
        <v>1050</v>
      </c>
      <c r="C33" t="s">
        <v>45</v>
      </c>
      <c r="D33" t="s">
        <v>1016</v>
      </c>
      <c r="E33" t="s">
        <v>1550</v>
      </c>
      <c r="F33" t="s">
        <v>1551</v>
      </c>
      <c r="G33" t="s">
        <v>1018</v>
      </c>
      <c r="H33" t="s">
        <v>1560</v>
      </c>
      <c r="I33" t="s">
        <v>1526</v>
      </c>
      <c r="J33">
        <v>192000</v>
      </c>
      <c r="K33" s="4">
        <f>Table1[[#This Row],[Unit price]]*18%</f>
        <v>34560</v>
      </c>
      <c r="L33">
        <v>1</v>
      </c>
      <c r="M33" s="4">
        <f>(Table1[[#This Row],[Unit price]]+Table1[[#This Row],[Tax 18%]])*Table1[[#This Row],[Quantity]]</f>
        <v>226560</v>
      </c>
      <c r="N33" s="4">
        <f>Table1[[#This Row],[Total]]*(1-12%)</f>
        <v>199372.79999999999</v>
      </c>
      <c r="O33" s="4">
        <f>Table1[[#This Row],[Total]]-Table1[[#This Row],[Cost price]]</f>
        <v>27187.200000000012</v>
      </c>
      <c r="P33">
        <v>4.5</v>
      </c>
    </row>
    <row r="34" spans="1:16" x14ac:dyDescent="0.5">
      <c r="A34" s="5">
        <v>43475</v>
      </c>
      <c r="B34" s="6" t="s">
        <v>1051</v>
      </c>
      <c r="C34" t="s">
        <v>46</v>
      </c>
      <c r="D34" t="s">
        <v>1016</v>
      </c>
      <c r="E34" t="s">
        <v>1550</v>
      </c>
      <c r="F34" t="s">
        <v>1552</v>
      </c>
      <c r="G34" t="s">
        <v>1018</v>
      </c>
      <c r="H34" t="s">
        <v>1560</v>
      </c>
      <c r="I34" t="s">
        <v>1526</v>
      </c>
      <c r="J34">
        <v>192000</v>
      </c>
      <c r="K34" s="4">
        <f>Table1[[#This Row],[Unit price]]*18%</f>
        <v>34560</v>
      </c>
      <c r="L34">
        <v>1</v>
      </c>
      <c r="M34" s="4">
        <f>(Table1[[#This Row],[Unit price]]+Table1[[#This Row],[Tax 18%]])*Table1[[#This Row],[Quantity]]</f>
        <v>226560</v>
      </c>
      <c r="N34" s="4">
        <f>Table1[[#This Row],[Total]]*(1-12%)</f>
        <v>199372.79999999999</v>
      </c>
      <c r="O34" s="4">
        <f>Table1[[#This Row],[Total]]-Table1[[#This Row],[Cost price]]</f>
        <v>27187.200000000012</v>
      </c>
      <c r="P34">
        <v>5.0999999999999996</v>
      </c>
    </row>
    <row r="35" spans="1:16" x14ac:dyDescent="0.5">
      <c r="A35" s="5">
        <v>43539</v>
      </c>
      <c r="B35" s="6" t="s">
        <v>1052</v>
      </c>
      <c r="C35" t="s">
        <v>47</v>
      </c>
      <c r="D35" t="s">
        <v>1014</v>
      </c>
      <c r="E35" t="s">
        <v>1548</v>
      </c>
      <c r="F35" t="s">
        <v>1552</v>
      </c>
      <c r="G35" t="s">
        <v>1018</v>
      </c>
      <c r="H35" t="s">
        <v>1558</v>
      </c>
      <c r="I35" t="s">
        <v>1527</v>
      </c>
      <c r="J35">
        <v>286000</v>
      </c>
      <c r="K35" s="4">
        <f>Table1[[#This Row],[Unit price]]*18%</f>
        <v>51480</v>
      </c>
      <c r="L35">
        <v>1</v>
      </c>
      <c r="M35" s="4">
        <f>(Table1[[#This Row],[Unit price]]+Table1[[#This Row],[Tax 18%]])*Table1[[#This Row],[Quantity]]</f>
        <v>337480</v>
      </c>
      <c r="N35" s="4">
        <f>Table1[[#This Row],[Total]]*(1-12%)</f>
        <v>296982.40000000002</v>
      </c>
      <c r="O35" s="4">
        <f>Table1[[#This Row],[Total]]-Table1[[#This Row],[Cost price]]</f>
        <v>40497.599999999977</v>
      </c>
      <c r="P35">
        <v>5.0999999999999996</v>
      </c>
    </row>
    <row r="36" spans="1:16" x14ac:dyDescent="0.5">
      <c r="A36" s="5">
        <v>43502</v>
      </c>
      <c r="B36" s="6" t="s">
        <v>1053</v>
      </c>
      <c r="C36" t="s">
        <v>48</v>
      </c>
      <c r="D36" t="s">
        <v>1015</v>
      </c>
      <c r="E36" t="s">
        <v>1549</v>
      </c>
      <c r="F36" t="s">
        <v>1551</v>
      </c>
      <c r="G36" t="s">
        <v>1017</v>
      </c>
      <c r="H36" t="s">
        <v>1557</v>
      </c>
      <c r="I36" t="s">
        <v>1561</v>
      </c>
      <c r="J36">
        <v>288500</v>
      </c>
      <c r="K36" s="4">
        <f>Table1[[#This Row],[Unit price]]*18%</f>
        <v>51930</v>
      </c>
      <c r="L36">
        <v>1</v>
      </c>
      <c r="M36" s="4">
        <f>(Table1[[#This Row],[Unit price]]+Table1[[#This Row],[Tax 18%]])*Table1[[#This Row],[Quantity]]</f>
        <v>340430</v>
      </c>
      <c r="N36" s="4">
        <f>Table1[[#This Row],[Total]]*(1-12%)</f>
        <v>299578.40000000002</v>
      </c>
      <c r="O36" s="4">
        <f>Table1[[#This Row],[Total]]-Table1[[#This Row],[Cost price]]</f>
        <v>40851.599999999977</v>
      </c>
      <c r="P36">
        <v>7.5</v>
      </c>
    </row>
    <row r="37" spans="1:16" x14ac:dyDescent="0.5">
      <c r="A37" s="5">
        <v>43472</v>
      </c>
      <c r="B37" s="6" t="s">
        <v>1054</v>
      </c>
      <c r="C37" t="s">
        <v>49</v>
      </c>
      <c r="D37" t="s">
        <v>1015</v>
      </c>
      <c r="E37" t="s">
        <v>1549</v>
      </c>
      <c r="F37" t="s">
        <v>1551</v>
      </c>
      <c r="G37" t="s">
        <v>1017</v>
      </c>
      <c r="H37" t="s">
        <v>1560</v>
      </c>
      <c r="I37" t="s">
        <v>1561</v>
      </c>
      <c r="J37">
        <v>193100</v>
      </c>
      <c r="K37" s="4">
        <f>Table1[[#This Row],[Unit price]]*18%</f>
        <v>34758</v>
      </c>
      <c r="L37">
        <v>1</v>
      </c>
      <c r="M37" s="4">
        <f>(Table1[[#This Row],[Unit price]]+Table1[[#This Row],[Tax 18%]])*Table1[[#This Row],[Quantity]]</f>
        <v>227858</v>
      </c>
      <c r="N37" s="4">
        <f>Table1[[#This Row],[Total]]*(1-12%)</f>
        <v>200515.04</v>
      </c>
      <c r="O37" s="4">
        <f>Table1[[#This Row],[Total]]-Table1[[#This Row],[Cost price]]</f>
        <v>27342.959999999992</v>
      </c>
      <c r="P37">
        <v>6.8</v>
      </c>
    </row>
    <row r="38" spans="1:16" x14ac:dyDescent="0.5">
      <c r="A38" s="5">
        <v>43534</v>
      </c>
      <c r="B38" s="6" t="s">
        <v>1055</v>
      </c>
      <c r="C38" t="s">
        <v>50</v>
      </c>
      <c r="D38" t="s">
        <v>1014</v>
      </c>
      <c r="E38" t="s">
        <v>1548</v>
      </c>
      <c r="F38" t="s">
        <v>1551</v>
      </c>
      <c r="G38" t="s">
        <v>1018</v>
      </c>
      <c r="H38" t="s">
        <v>1560</v>
      </c>
      <c r="I38" t="s">
        <v>1561</v>
      </c>
      <c r="J38">
        <v>186000</v>
      </c>
      <c r="K38" s="4">
        <f>Table1[[#This Row],[Unit price]]*18%</f>
        <v>33480</v>
      </c>
      <c r="L38">
        <v>1</v>
      </c>
      <c r="M38" s="4">
        <f>(Table1[[#This Row],[Unit price]]+Table1[[#This Row],[Tax 18%]])*Table1[[#This Row],[Quantity]]</f>
        <v>219480</v>
      </c>
      <c r="N38" s="4">
        <f>Table1[[#This Row],[Total]]*(1-12%)</f>
        <v>193142.39999999999</v>
      </c>
      <c r="O38" s="4">
        <f>Table1[[#This Row],[Total]]-Table1[[#This Row],[Cost price]]</f>
        <v>26337.600000000006</v>
      </c>
      <c r="P38">
        <v>7</v>
      </c>
    </row>
    <row r="39" spans="1:16" x14ac:dyDescent="0.5">
      <c r="A39" s="5">
        <v>43480</v>
      </c>
      <c r="B39" s="6" t="s">
        <v>1056</v>
      </c>
      <c r="C39" t="s">
        <v>51</v>
      </c>
      <c r="D39" t="s">
        <v>1014</v>
      </c>
      <c r="E39" t="s">
        <v>1548</v>
      </c>
      <c r="F39" t="s">
        <v>1552</v>
      </c>
      <c r="G39" t="s">
        <v>1017</v>
      </c>
      <c r="H39" t="s">
        <v>1555</v>
      </c>
      <c r="I39" t="s">
        <v>1525</v>
      </c>
      <c r="J39">
        <v>5560.88</v>
      </c>
      <c r="K39" s="4">
        <f>Table1[[#This Row],[Unit price]]*18%</f>
        <v>1000.9584</v>
      </c>
      <c r="L39">
        <v>9</v>
      </c>
      <c r="M39" s="4">
        <f>(Table1[[#This Row],[Unit price]]+Table1[[#This Row],[Tax 18%]])*Table1[[#This Row],[Quantity]]</f>
        <v>59056.545600000005</v>
      </c>
      <c r="N39" s="4">
        <f>Table1[[#This Row],[Total]]*(1-12%)</f>
        <v>51969.760128000002</v>
      </c>
      <c r="O39" s="4">
        <f>Table1[[#This Row],[Total]]-Table1[[#This Row],[Cost price]]</f>
        <v>7086.7854720000032</v>
      </c>
      <c r="P39">
        <v>4.7</v>
      </c>
    </row>
    <row r="40" spans="1:16" x14ac:dyDescent="0.5">
      <c r="A40" s="5">
        <v>43547</v>
      </c>
      <c r="B40" s="6" t="s">
        <v>1057</v>
      </c>
      <c r="C40" t="s">
        <v>52</v>
      </c>
      <c r="D40" t="s">
        <v>1015</v>
      </c>
      <c r="E40" t="s">
        <v>1549</v>
      </c>
      <c r="F40" t="s">
        <v>1552</v>
      </c>
      <c r="G40" t="s">
        <v>1017</v>
      </c>
      <c r="H40" t="s">
        <v>1558</v>
      </c>
      <c r="I40" t="s">
        <v>1561</v>
      </c>
      <c r="J40">
        <v>295200</v>
      </c>
      <c r="K40" s="4">
        <f>Table1[[#This Row],[Unit price]]*18%</f>
        <v>53136</v>
      </c>
      <c r="L40">
        <v>1</v>
      </c>
      <c r="M40" s="4">
        <f>(Table1[[#This Row],[Unit price]]+Table1[[#This Row],[Tax 18%]])*Table1[[#This Row],[Quantity]]</f>
        <v>348336</v>
      </c>
      <c r="N40" s="4">
        <f>Table1[[#This Row],[Total]]*(1-12%)</f>
        <v>306535.67999999999</v>
      </c>
      <c r="O40" s="4">
        <f>Table1[[#This Row],[Total]]-Table1[[#This Row],[Cost price]]</f>
        <v>41800.320000000007</v>
      </c>
      <c r="P40">
        <v>7.6</v>
      </c>
    </row>
    <row r="41" spans="1:16" x14ac:dyDescent="0.5">
      <c r="A41" s="5">
        <v>43527</v>
      </c>
      <c r="B41" s="6" t="s">
        <v>1058</v>
      </c>
      <c r="C41" t="s">
        <v>53</v>
      </c>
      <c r="D41" t="s">
        <v>1016</v>
      </c>
      <c r="E41" t="s">
        <v>1550</v>
      </c>
      <c r="F41" t="s">
        <v>1551</v>
      </c>
      <c r="G41" t="s">
        <v>1018</v>
      </c>
      <c r="H41" t="s">
        <v>1559</v>
      </c>
      <c r="I41" t="s">
        <v>1526</v>
      </c>
      <c r="J41">
        <v>2330.12</v>
      </c>
      <c r="K41" s="4">
        <f>Table1[[#This Row],[Unit price]]*18%</f>
        <v>419.42159999999996</v>
      </c>
      <c r="L41">
        <v>8</v>
      </c>
      <c r="M41" s="4">
        <f>(Table1[[#This Row],[Unit price]]+Table1[[#This Row],[Tax 18%]])*Table1[[#This Row],[Quantity]]</f>
        <v>21996.3328</v>
      </c>
      <c r="N41" s="4">
        <f>Table1[[#This Row],[Total]]*(1-12%)</f>
        <v>19356.772863999999</v>
      </c>
      <c r="O41" s="4">
        <f>Table1[[#This Row],[Total]]-Table1[[#This Row],[Cost price]]</f>
        <v>2639.5599360000015</v>
      </c>
      <c r="P41">
        <v>7.7</v>
      </c>
    </row>
    <row r="42" spans="1:16" x14ac:dyDescent="0.5">
      <c r="A42" s="5">
        <v>43482</v>
      </c>
      <c r="B42" s="6" t="s">
        <v>1059</v>
      </c>
      <c r="C42" t="s">
        <v>54</v>
      </c>
      <c r="D42" t="s">
        <v>1016</v>
      </c>
      <c r="E42" t="s">
        <v>1550</v>
      </c>
      <c r="F42" t="s">
        <v>1551</v>
      </c>
      <c r="G42" t="s">
        <v>1017</v>
      </c>
      <c r="H42" t="s">
        <v>1559</v>
      </c>
      <c r="I42" t="s">
        <v>1525</v>
      </c>
      <c r="J42">
        <v>7486.72</v>
      </c>
      <c r="K42" s="4">
        <f>Table1[[#This Row],[Unit price]]*18%</f>
        <v>1347.6096</v>
      </c>
      <c r="L42">
        <v>1</v>
      </c>
      <c r="M42" s="4">
        <f>(Table1[[#This Row],[Unit price]]+Table1[[#This Row],[Tax 18%]])*Table1[[#This Row],[Quantity]]</f>
        <v>8834.3296000000009</v>
      </c>
      <c r="N42" s="4">
        <f>Table1[[#This Row],[Total]]*(1-12%)</f>
        <v>7774.2100480000008</v>
      </c>
      <c r="O42" s="4">
        <f>Table1[[#This Row],[Total]]-Table1[[#This Row],[Cost price]]</f>
        <v>1060.1195520000001</v>
      </c>
      <c r="P42">
        <v>7.9</v>
      </c>
    </row>
    <row r="43" spans="1:16" x14ac:dyDescent="0.5">
      <c r="A43" s="5">
        <v>43498</v>
      </c>
      <c r="B43" s="6" t="s">
        <v>1060</v>
      </c>
      <c r="C43" t="s">
        <v>55</v>
      </c>
      <c r="D43" t="s">
        <v>1015</v>
      </c>
      <c r="E43" t="s">
        <v>1549</v>
      </c>
      <c r="F43" t="s">
        <v>1551</v>
      </c>
      <c r="G43" t="s">
        <v>1018</v>
      </c>
      <c r="H43" t="s">
        <v>1559</v>
      </c>
      <c r="I43" t="s">
        <v>1526</v>
      </c>
      <c r="J43">
        <v>561.11</v>
      </c>
      <c r="K43" s="4">
        <f>Table1[[#This Row],[Unit price]]*18%</f>
        <v>100.99979999999999</v>
      </c>
      <c r="L43">
        <v>2</v>
      </c>
      <c r="M43" s="4">
        <f>(Table1[[#This Row],[Unit price]]+Table1[[#This Row],[Tax 18%]])*Table1[[#This Row],[Quantity]]</f>
        <v>1324.2195999999999</v>
      </c>
      <c r="N43" s="4">
        <f>Table1[[#This Row],[Total]]*(1-12%)</f>
        <v>1165.3132479999999</v>
      </c>
      <c r="O43" s="4">
        <f>Table1[[#This Row],[Total]]-Table1[[#This Row],[Cost price]]</f>
        <v>158.90635199999997</v>
      </c>
      <c r="P43">
        <v>6.3</v>
      </c>
    </row>
    <row r="44" spans="1:16" x14ac:dyDescent="0.5">
      <c r="A44" s="5">
        <v>43504</v>
      </c>
      <c r="B44" s="6" t="s">
        <v>1061</v>
      </c>
      <c r="C44" t="s">
        <v>56</v>
      </c>
      <c r="D44" t="s">
        <v>1016</v>
      </c>
      <c r="E44" t="s">
        <v>1550</v>
      </c>
      <c r="F44" t="s">
        <v>1551</v>
      </c>
      <c r="G44" t="s">
        <v>1017</v>
      </c>
      <c r="H44" t="s">
        <v>1560</v>
      </c>
      <c r="I44" t="s">
        <v>1526</v>
      </c>
      <c r="J44">
        <v>192000</v>
      </c>
      <c r="K44" s="4">
        <f>Table1[[#This Row],[Unit price]]*18%</f>
        <v>34560</v>
      </c>
      <c r="L44">
        <v>1</v>
      </c>
      <c r="M44" s="4">
        <f>(Table1[[#This Row],[Unit price]]+Table1[[#This Row],[Tax 18%]])*Table1[[#This Row],[Quantity]]</f>
        <v>226560</v>
      </c>
      <c r="N44" s="4">
        <f>Table1[[#This Row],[Total]]*(1-12%)</f>
        <v>199372.79999999999</v>
      </c>
      <c r="O44" s="4">
        <f>Table1[[#This Row],[Total]]-Table1[[#This Row],[Cost price]]</f>
        <v>27187.200000000012</v>
      </c>
      <c r="P44">
        <v>5.6</v>
      </c>
    </row>
    <row r="45" spans="1:16" x14ac:dyDescent="0.5">
      <c r="A45" s="5">
        <v>43528</v>
      </c>
      <c r="B45" s="6" t="s">
        <v>1062</v>
      </c>
      <c r="C45" t="s">
        <v>57</v>
      </c>
      <c r="D45" t="s">
        <v>1015</v>
      </c>
      <c r="E45" t="s">
        <v>1549</v>
      </c>
      <c r="F45" t="s">
        <v>1551</v>
      </c>
      <c r="G45" t="s">
        <v>1017</v>
      </c>
      <c r="H45" t="s">
        <v>1557</v>
      </c>
      <c r="I45" t="s">
        <v>1526</v>
      </c>
      <c r="J45">
        <v>286700</v>
      </c>
      <c r="K45" s="4">
        <f>Table1[[#This Row],[Unit price]]*18%</f>
        <v>51606</v>
      </c>
      <c r="L45">
        <v>1</v>
      </c>
      <c r="M45" s="4">
        <f>(Table1[[#This Row],[Unit price]]+Table1[[#This Row],[Tax 18%]])*Table1[[#This Row],[Quantity]]</f>
        <v>338306</v>
      </c>
      <c r="N45" s="4">
        <f>Table1[[#This Row],[Total]]*(1-12%)</f>
        <v>297709.28000000003</v>
      </c>
      <c r="O45" s="4">
        <f>Table1[[#This Row],[Total]]-Table1[[#This Row],[Cost price]]</f>
        <v>40596.719999999972</v>
      </c>
      <c r="P45">
        <v>7.6</v>
      </c>
    </row>
    <row r="46" spans="1:16" x14ac:dyDescent="0.5">
      <c r="A46" s="5">
        <v>43540</v>
      </c>
      <c r="B46" s="6" t="s">
        <v>1063</v>
      </c>
      <c r="C46" t="s">
        <v>58</v>
      </c>
      <c r="D46" t="s">
        <v>1015</v>
      </c>
      <c r="E46" t="s">
        <v>1549</v>
      </c>
      <c r="F46" t="s">
        <v>1551</v>
      </c>
      <c r="G46" t="s">
        <v>1018</v>
      </c>
      <c r="H46" t="s">
        <v>1558</v>
      </c>
      <c r="I46" t="s">
        <v>1526</v>
      </c>
      <c r="J46">
        <v>294000</v>
      </c>
      <c r="K46" s="4">
        <f>Table1[[#This Row],[Unit price]]*18%</f>
        <v>52920</v>
      </c>
      <c r="L46">
        <v>1</v>
      </c>
      <c r="M46" s="4">
        <f>(Table1[[#This Row],[Unit price]]+Table1[[#This Row],[Tax 18%]])*Table1[[#This Row],[Quantity]]</f>
        <v>346920</v>
      </c>
      <c r="N46" s="4">
        <f>Table1[[#This Row],[Total]]*(1-12%)</f>
        <v>305289.59999999998</v>
      </c>
      <c r="O46" s="4">
        <f>Table1[[#This Row],[Total]]-Table1[[#This Row],[Cost price]]</f>
        <v>41630.400000000023</v>
      </c>
      <c r="P46">
        <v>7.2</v>
      </c>
    </row>
    <row r="47" spans="1:16" x14ac:dyDescent="0.5">
      <c r="A47" s="5">
        <v>43533</v>
      </c>
      <c r="B47" s="6" t="s">
        <v>1037</v>
      </c>
      <c r="C47" t="s">
        <v>59</v>
      </c>
      <c r="D47" t="s">
        <v>1016</v>
      </c>
      <c r="E47" t="s">
        <v>1550</v>
      </c>
      <c r="F47" t="s">
        <v>1551</v>
      </c>
      <c r="G47" t="s">
        <v>1017</v>
      </c>
      <c r="H47" t="s">
        <v>1555</v>
      </c>
      <c r="I47" t="s">
        <v>1526</v>
      </c>
      <c r="J47">
        <v>6293.96</v>
      </c>
      <c r="K47" s="4">
        <f>Table1[[#This Row],[Unit price]]*18%</f>
        <v>1132.9128000000001</v>
      </c>
      <c r="L47">
        <v>4</v>
      </c>
      <c r="M47" s="4">
        <f>(Table1[[#This Row],[Unit price]]+Table1[[#This Row],[Tax 18%]])*Table1[[#This Row],[Quantity]]</f>
        <v>29707.4912</v>
      </c>
      <c r="N47" s="4">
        <f>Table1[[#This Row],[Total]]*(1-12%)</f>
        <v>26142.592256</v>
      </c>
      <c r="O47" s="4">
        <f>Table1[[#This Row],[Total]]-Table1[[#This Row],[Cost price]]</f>
        <v>3564.8989440000005</v>
      </c>
      <c r="P47">
        <v>9.5</v>
      </c>
    </row>
    <row r="48" spans="1:16" x14ac:dyDescent="0.5">
      <c r="A48" s="5">
        <v>43523</v>
      </c>
      <c r="B48" s="6" t="s">
        <v>1064</v>
      </c>
      <c r="C48" t="s">
        <v>60</v>
      </c>
      <c r="D48" t="s">
        <v>1016</v>
      </c>
      <c r="E48" t="s">
        <v>1550</v>
      </c>
      <c r="F48" t="s">
        <v>1551</v>
      </c>
      <c r="G48" t="s">
        <v>1018</v>
      </c>
      <c r="H48" t="s">
        <v>1558</v>
      </c>
      <c r="I48" t="s">
        <v>1527</v>
      </c>
      <c r="J48">
        <v>292200</v>
      </c>
      <c r="K48" s="4">
        <f>Table1[[#This Row],[Unit price]]*18%</f>
        <v>52596</v>
      </c>
      <c r="L48">
        <v>1</v>
      </c>
      <c r="M48" s="4">
        <f>(Table1[[#This Row],[Unit price]]+Table1[[#This Row],[Tax 18%]])*Table1[[#This Row],[Quantity]]</f>
        <v>344796</v>
      </c>
      <c r="N48" s="4">
        <f>Table1[[#This Row],[Total]]*(1-12%)</f>
        <v>303420.48</v>
      </c>
      <c r="O48" s="4">
        <f>Table1[[#This Row],[Total]]-Table1[[#This Row],[Cost price]]</f>
        <v>41375.520000000019</v>
      </c>
      <c r="P48">
        <v>8.4</v>
      </c>
    </row>
    <row r="49" spans="1:16" x14ac:dyDescent="0.5">
      <c r="A49" s="5">
        <v>43502</v>
      </c>
      <c r="B49" s="6" t="s">
        <v>1065</v>
      </c>
      <c r="C49" t="s">
        <v>61</v>
      </c>
      <c r="D49" t="s">
        <v>1016</v>
      </c>
      <c r="E49" t="s">
        <v>1550</v>
      </c>
      <c r="F49" t="s">
        <v>1551</v>
      </c>
      <c r="G49" t="s">
        <v>1017</v>
      </c>
      <c r="H49" t="s">
        <v>1557</v>
      </c>
      <c r="I49" t="s">
        <v>1561</v>
      </c>
      <c r="J49">
        <v>287800</v>
      </c>
      <c r="K49" s="4">
        <f>Table1[[#This Row],[Unit price]]*18%</f>
        <v>51804</v>
      </c>
      <c r="L49">
        <v>1</v>
      </c>
      <c r="M49" s="4">
        <f>(Table1[[#This Row],[Unit price]]+Table1[[#This Row],[Tax 18%]])*Table1[[#This Row],[Quantity]]</f>
        <v>339604</v>
      </c>
      <c r="N49" s="4">
        <f>Table1[[#This Row],[Total]]*(1-12%)</f>
        <v>298851.52</v>
      </c>
      <c r="O49" s="4">
        <f>Table1[[#This Row],[Total]]-Table1[[#This Row],[Cost price]]</f>
        <v>40752.479999999981</v>
      </c>
      <c r="P49">
        <v>4.0999999999999996</v>
      </c>
    </row>
    <row r="50" spans="1:16" x14ac:dyDescent="0.5">
      <c r="A50" s="5">
        <v>43506</v>
      </c>
      <c r="B50" s="6" t="s">
        <v>1066</v>
      </c>
      <c r="C50" t="s">
        <v>62</v>
      </c>
      <c r="D50" t="s">
        <v>1016</v>
      </c>
      <c r="E50" t="s">
        <v>1550</v>
      </c>
      <c r="F50" t="s">
        <v>1551</v>
      </c>
      <c r="G50" t="s">
        <v>1018</v>
      </c>
      <c r="H50" t="s">
        <v>1555</v>
      </c>
      <c r="I50" t="s">
        <v>1527</v>
      </c>
      <c r="J50">
        <v>1218.93</v>
      </c>
      <c r="K50" s="4">
        <f>Table1[[#This Row],[Unit price]]*18%</f>
        <v>219.4074</v>
      </c>
      <c r="L50">
        <v>6</v>
      </c>
      <c r="M50" s="4">
        <f>(Table1[[#This Row],[Unit price]]+Table1[[#This Row],[Tax 18%]])*Table1[[#This Row],[Quantity]]</f>
        <v>8630.0244000000002</v>
      </c>
      <c r="N50" s="4">
        <f>Table1[[#This Row],[Total]]*(1-12%)</f>
        <v>7594.421472</v>
      </c>
      <c r="O50" s="4">
        <f>Table1[[#This Row],[Total]]-Table1[[#This Row],[Cost price]]</f>
        <v>1035.6029280000002</v>
      </c>
      <c r="P50">
        <v>8.1</v>
      </c>
    </row>
    <row r="51" spans="1:16" x14ac:dyDescent="0.5">
      <c r="A51" s="5">
        <v>43543</v>
      </c>
      <c r="B51" s="6" t="s">
        <v>1067</v>
      </c>
      <c r="C51" t="s">
        <v>63</v>
      </c>
      <c r="D51" t="s">
        <v>1015</v>
      </c>
      <c r="E51" t="s">
        <v>1549</v>
      </c>
      <c r="F51" t="s">
        <v>1551</v>
      </c>
      <c r="G51" t="s">
        <v>1017</v>
      </c>
      <c r="H51" t="s">
        <v>1556</v>
      </c>
      <c r="I51" t="s">
        <v>1561</v>
      </c>
      <c r="J51">
        <v>224200</v>
      </c>
      <c r="K51" s="4">
        <f>Table1[[#This Row],[Unit price]]*18%</f>
        <v>40356</v>
      </c>
      <c r="L51">
        <v>1</v>
      </c>
      <c r="M51" s="4">
        <f>(Table1[[#This Row],[Unit price]]+Table1[[#This Row],[Tax 18%]])*Table1[[#This Row],[Quantity]]</f>
        <v>264556</v>
      </c>
      <c r="N51" s="4">
        <f>Table1[[#This Row],[Total]]*(1-12%)</f>
        <v>232809.28</v>
      </c>
      <c r="O51" s="4">
        <f>Table1[[#This Row],[Total]]-Table1[[#This Row],[Cost price]]</f>
        <v>31746.720000000001</v>
      </c>
      <c r="P51">
        <v>7.9</v>
      </c>
    </row>
    <row r="52" spans="1:16" x14ac:dyDescent="0.5">
      <c r="A52" s="5">
        <v>43499</v>
      </c>
      <c r="B52" s="6" t="s">
        <v>1068</v>
      </c>
      <c r="C52" t="s">
        <v>64</v>
      </c>
      <c r="D52" t="s">
        <v>1015</v>
      </c>
      <c r="E52" t="s">
        <v>1549</v>
      </c>
      <c r="F52" t="s">
        <v>1551</v>
      </c>
      <c r="G52" t="s">
        <v>1018</v>
      </c>
      <c r="H52" t="s">
        <v>1557</v>
      </c>
      <c r="I52" t="s">
        <v>1526</v>
      </c>
      <c r="J52">
        <v>286700</v>
      </c>
      <c r="K52" s="4">
        <f>Table1[[#This Row],[Unit price]]*18%</f>
        <v>51606</v>
      </c>
      <c r="L52">
        <v>1</v>
      </c>
      <c r="M52" s="4">
        <f>(Table1[[#This Row],[Unit price]]+Table1[[#This Row],[Tax 18%]])*Table1[[#This Row],[Quantity]]</f>
        <v>338306</v>
      </c>
      <c r="N52" s="4">
        <f>Table1[[#This Row],[Total]]*(1-12%)</f>
        <v>297709.28000000003</v>
      </c>
      <c r="O52" s="4">
        <f>Table1[[#This Row],[Total]]-Table1[[#This Row],[Cost price]]</f>
        <v>40596.719999999972</v>
      </c>
      <c r="P52">
        <v>9.5</v>
      </c>
    </row>
    <row r="53" spans="1:16" x14ac:dyDescent="0.5">
      <c r="A53" s="5">
        <v>43506</v>
      </c>
      <c r="B53" s="6" t="s">
        <v>1069</v>
      </c>
      <c r="C53" t="s">
        <v>65</v>
      </c>
      <c r="D53" t="s">
        <v>1014</v>
      </c>
      <c r="E53" t="s">
        <v>1548</v>
      </c>
      <c r="F53" t="s">
        <v>1551</v>
      </c>
      <c r="G53" t="s">
        <v>1017</v>
      </c>
      <c r="H53" t="s">
        <v>1557</v>
      </c>
      <c r="I53" t="s">
        <v>1526</v>
      </c>
      <c r="J53">
        <v>280000</v>
      </c>
      <c r="K53" s="4">
        <f>Table1[[#This Row],[Unit price]]*18%</f>
        <v>50400</v>
      </c>
      <c r="L53">
        <v>1</v>
      </c>
      <c r="M53" s="4">
        <f>(Table1[[#This Row],[Unit price]]+Table1[[#This Row],[Tax 18%]])*Table1[[#This Row],[Quantity]]</f>
        <v>330400</v>
      </c>
      <c r="N53" s="4">
        <f>Table1[[#This Row],[Total]]*(1-12%)</f>
        <v>290752</v>
      </c>
      <c r="O53" s="4">
        <f>Table1[[#This Row],[Total]]-Table1[[#This Row],[Cost price]]</f>
        <v>39648</v>
      </c>
      <c r="P53">
        <v>8.5</v>
      </c>
    </row>
    <row r="54" spans="1:16" x14ac:dyDescent="0.5">
      <c r="A54" s="5">
        <v>43546</v>
      </c>
      <c r="B54" s="6" t="s">
        <v>1070</v>
      </c>
      <c r="C54" t="s">
        <v>66</v>
      </c>
      <c r="D54" t="s">
        <v>1016</v>
      </c>
      <c r="E54" t="s">
        <v>1550</v>
      </c>
      <c r="F54" t="s">
        <v>1551</v>
      </c>
      <c r="G54" t="s">
        <v>1017</v>
      </c>
      <c r="H54" t="s">
        <v>1556</v>
      </c>
      <c r="I54" t="s">
        <v>1561</v>
      </c>
      <c r="J54">
        <v>225000</v>
      </c>
      <c r="K54" s="4">
        <f>Table1[[#This Row],[Unit price]]*18%</f>
        <v>40500</v>
      </c>
      <c r="L54">
        <v>1</v>
      </c>
      <c r="M54" s="4">
        <f>(Table1[[#This Row],[Unit price]]+Table1[[#This Row],[Tax 18%]])*Table1[[#This Row],[Quantity]]</f>
        <v>265500</v>
      </c>
      <c r="N54" s="4">
        <f>Table1[[#This Row],[Total]]*(1-12%)</f>
        <v>233640</v>
      </c>
      <c r="O54" s="4">
        <f>Table1[[#This Row],[Total]]-Table1[[#This Row],[Cost price]]</f>
        <v>31860</v>
      </c>
      <c r="P54">
        <v>6.5</v>
      </c>
    </row>
    <row r="55" spans="1:16" x14ac:dyDescent="0.5">
      <c r="A55" s="5">
        <v>43490</v>
      </c>
      <c r="B55" s="6" t="s">
        <v>1071</v>
      </c>
      <c r="C55" t="s">
        <v>67</v>
      </c>
      <c r="D55" t="s">
        <v>1015</v>
      </c>
      <c r="E55" t="s">
        <v>1549</v>
      </c>
      <c r="F55" t="s">
        <v>1551</v>
      </c>
      <c r="G55" t="s">
        <v>1018</v>
      </c>
      <c r="H55" t="s">
        <v>1556</v>
      </c>
      <c r="I55" t="s">
        <v>1527</v>
      </c>
      <c r="J55">
        <v>221800</v>
      </c>
      <c r="K55" s="4">
        <f>Table1[[#This Row],[Unit price]]*18%</f>
        <v>39924</v>
      </c>
      <c r="L55">
        <v>1</v>
      </c>
      <c r="M55" s="4">
        <f>(Table1[[#This Row],[Unit price]]+Table1[[#This Row],[Tax 18%]])*Table1[[#This Row],[Quantity]]</f>
        <v>261724</v>
      </c>
      <c r="N55" s="4">
        <f>Table1[[#This Row],[Total]]*(1-12%)</f>
        <v>230317.12</v>
      </c>
      <c r="O55" s="4">
        <f>Table1[[#This Row],[Total]]-Table1[[#This Row],[Cost price]]</f>
        <v>31406.880000000005</v>
      </c>
      <c r="P55">
        <v>6.1</v>
      </c>
    </row>
    <row r="56" spans="1:16" x14ac:dyDescent="0.5">
      <c r="A56" s="5">
        <v>43531</v>
      </c>
      <c r="B56" s="6" t="s">
        <v>1072</v>
      </c>
      <c r="C56" t="s">
        <v>68</v>
      </c>
      <c r="D56" t="s">
        <v>1016</v>
      </c>
      <c r="E56" t="s">
        <v>1550</v>
      </c>
      <c r="F56" t="s">
        <v>1552</v>
      </c>
      <c r="G56" t="s">
        <v>1018</v>
      </c>
      <c r="H56" t="s">
        <v>1559</v>
      </c>
      <c r="I56" t="s">
        <v>1525</v>
      </c>
      <c r="J56">
        <v>8416.16</v>
      </c>
      <c r="K56" s="4">
        <f>Table1[[#This Row],[Unit price]]*18%</f>
        <v>1514.9087999999999</v>
      </c>
      <c r="L56">
        <v>2</v>
      </c>
      <c r="M56" s="4">
        <f>(Table1[[#This Row],[Unit price]]+Table1[[#This Row],[Tax 18%]])*Table1[[#This Row],[Quantity]]</f>
        <v>19862.137599999998</v>
      </c>
      <c r="N56" s="4">
        <f>Table1[[#This Row],[Total]]*(1-12%)</f>
        <v>17478.681087999998</v>
      </c>
      <c r="O56" s="4">
        <f>Table1[[#This Row],[Total]]-Table1[[#This Row],[Cost price]]</f>
        <v>2383.4565120000007</v>
      </c>
      <c r="P56">
        <v>6.5</v>
      </c>
    </row>
    <row r="57" spans="1:16" x14ac:dyDescent="0.5">
      <c r="A57" s="5">
        <v>43524</v>
      </c>
      <c r="B57" s="6" t="s">
        <v>1073</v>
      </c>
      <c r="C57" t="s">
        <v>69</v>
      </c>
      <c r="D57" t="s">
        <v>1015</v>
      </c>
      <c r="E57" t="s">
        <v>1549</v>
      </c>
      <c r="F57" t="s">
        <v>1552</v>
      </c>
      <c r="G57" t="s">
        <v>1017</v>
      </c>
      <c r="H57" t="s">
        <v>1555</v>
      </c>
      <c r="I57" t="s">
        <v>1526</v>
      </c>
      <c r="J57">
        <v>835.98</v>
      </c>
      <c r="K57" s="4">
        <f>Table1[[#This Row],[Unit price]]*18%</f>
        <v>150.47639999999998</v>
      </c>
      <c r="L57">
        <v>8</v>
      </c>
      <c r="M57" s="4">
        <f>(Table1[[#This Row],[Unit price]]+Table1[[#This Row],[Tax 18%]])*Table1[[#This Row],[Quantity]]</f>
        <v>7891.6512000000002</v>
      </c>
      <c r="N57" s="4">
        <f>Table1[[#This Row],[Total]]*(1-12%)</f>
        <v>6944.6530560000001</v>
      </c>
      <c r="O57" s="4">
        <f>Table1[[#This Row],[Total]]-Table1[[#This Row],[Cost price]]</f>
        <v>946.99814400000014</v>
      </c>
      <c r="P57">
        <v>8.1999999999999993</v>
      </c>
    </row>
    <row r="58" spans="1:16" x14ac:dyDescent="0.5">
      <c r="A58" s="5">
        <v>43551</v>
      </c>
      <c r="B58" s="6" t="s">
        <v>1074</v>
      </c>
      <c r="C58" t="s">
        <v>70</v>
      </c>
      <c r="D58" t="s">
        <v>1014</v>
      </c>
      <c r="E58" t="s">
        <v>1548</v>
      </c>
      <c r="F58" t="s">
        <v>1551</v>
      </c>
      <c r="G58" t="s">
        <v>1018</v>
      </c>
      <c r="H58" t="s">
        <v>1559</v>
      </c>
      <c r="I58" t="s">
        <v>1526</v>
      </c>
      <c r="J58">
        <v>9144.34</v>
      </c>
      <c r="K58" s="4">
        <f>Table1[[#This Row],[Unit price]]*18%</f>
        <v>1645.9811999999999</v>
      </c>
      <c r="L58">
        <v>2</v>
      </c>
      <c r="M58" s="4">
        <f>(Table1[[#This Row],[Unit price]]+Table1[[#This Row],[Tax 18%]])*Table1[[#This Row],[Quantity]]</f>
        <v>21580.642400000001</v>
      </c>
      <c r="N58" s="4">
        <f>Table1[[#This Row],[Total]]*(1-12%)</f>
        <v>18990.965312</v>
      </c>
      <c r="O58" s="4">
        <f>Table1[[#This Row],[Total]]-Table1[[#This Row],[Cost price]]</f>
        <v>2589.6770880000004</v>
      </c>
      <c r="P58">
        <v>5.8</v>
      </c>
    </row>
    <row r="59" spans="1:16" x14ac:dyDescent="0.5">
      <c r="A59" s="5">
        <v>43503</v>
      </c>
      <c r="B59" s="6" t="s">
        <v>1075</v>
      </c>
      <c r="C59" t="s">
        <v>71</v>
      </c>
      <c r="D59" t="s">
        <v>1014</v>
      </c>
      <c r="E59" t="s">
        <v>1548</v>
      </c>
      <c r="F59" t="s">
        <v>1552</v>
      </c>
      <c r="G59" t="s">
        <v>1018</v>
      </c>
      <c r="H59" t="s">
        <v>1558</v>
      </c>
      <c r="I59" t="s">
        <v>1561</v>
      </c>
      <c r="J59">
        <v>290000</v>
      </c>
      <c r="K59" s="4">
        <f>Table1[[#This Row],[Unit price]]*18%</f>
        <v>52200</v>
      </c>
      <c r="L59">
        <v>1</v>
      </c>
      <c r="M59" s="4">
        <f>(Table1[[#This Row],[Unit price]]+Table1[[#This Row],[Tax 18%]])*Table1[[#This Row],[Quantity]]</f>
        <v>342200</v>
      </c>
      <c r="N59" s="4">
        <f>Table1[[#This Row],[Total]]*(1-12%)</f>
        <v>301136</v>
      </c>
      <c r="O59" s="4">
        <f>Table1[[#This Row],[Total]]-Table1[[#This Row],[Cost price]]</f>
        <v>41064</v>
      </c>
      <c r="P59">
        <v>6.6</v>
      </c>
    </row>
    <row r="60" spans="1:16" x14ac:dyDescent="0.5">
      <c r="A60" s="5">
        <v>43485</v>
      </c>
      <c r="B60" s="6" t="s">
        <v>1076</v>
      </c>
      <c r="C60" t="s">
        <v>72</v>
      </c>
      <c r="D60" t="s">
        <v>1014</v>
      </c>
      <c r="E60" t="s">
        <v>1548</v>
      </c>
      <c r="F60" t="s">
        <v>1551</v>
      </c>
      <c r="G60" t="s">
        <v>1017</v>
      </c>
      <c r="H60" t="s">
        <v>1559</v>
      </c>
      <c r="I60" t="s">
        <v>1526</v>
      </c>
      <c r="J60">
        <v>5272.35</v>
      </c>
      <c r="K60" s="4">
        <f>Table1[[#This Row],[Unit price]]*18%</f>
        <v>949.02300000000002</v>
      </c>
      <c r="L60">
        <v>10</v>
      </c>
      <c r="M60" s="4">
        <f>(Table1[[#This Row],[Unit price]]+Table1[[#This Row],[Tax 18%]])*Table1[[#This Row],[Quantity]]</f>
        <v>62213.73</v>
      </c>
      <c r="N60" s="4">
        <f>Table1[[#This Row],[Total]]*(1-12%)</f>
        <v>54748.082400000007</v>
      </c>
      <c r="O60" s="4">
        <f>Table1[[#This Row],[Total]]-Table1[[#This Row],[Cost price]]</f>
        <v>7465.6475999999966</v>
      </c>
      <c r="P60">
        <v>5.4</v>
      </c>
    </row>
    <row r="61" spans="1:16" x14ac:dyDescent="0.5">
      <c r="A61" s="5">
        <v>43536</v>
      </c>
      <c r="B61" s="6" t="s">
        <v>1077</v>
      </c>
      <c r="C61" t="s">
        <v>73</v>
      </c>
      <c r="D61" t="s">
        <v>1015</v>
      </c>
      <c r="E61" t="s">
        <v>1549</v>
      </c>
      <c r="F61" t="s">
        <v>1552</v>
      </c>
      <c r="G61" t="s">
        <v>1018</v>
      </c>
      <c r="H61" t="s">
        <v>1555</v>
      </c>
      <c r="I61" t="s">
        <v>1526</v>
      </c>
      <c r="J61">
        <v>304.61</v>
      </c>
      <c r="K61" s="4">
        <f>Table1[[#This Row],[Unit price]]*18%</f>
        <v>54.829799999999999</v>
      </c>
      <c r="L61">
        <v>6</v>
      </c>
      <c r="M61" s="4">
        <f>(Table1[[#This Row],[Unit price]]+Table1[[#This Row],[Tax 18%]])*Table1[[#This Row],[Quantity]]</f>
        <v>2156.6387999999997</v>
      </c>
      <c r="N61" s="4">
        <f>Table1[[#This Row],[Total]]*(1-12%)</f>
        <v>1897.8421439999997</v>
      </c>
      <c r="O61" s="4">
        <f>Table1[[#This Row],[Total]]-Table1[[#This Row],[Cost price]]</f>
        <v>258.79665599999998</v>
      </c>
      <c r="P61">
        <v>9.3000000000000007</v>
      </c>
    </row>
    <row r="62" spans="1:16" x14ac:dyDescent="0.5">
      <c r="A62" s="5">
        <v>43511</v>
      </c>
      <c r="B62" s="6" t="s">
        <v>1078</v>
      </c>
      <c r="C62" t="s">
        <v>74</v>
      </c>
      <c r="D62" t="s">
        <v>1015</v>
      </c>
      <c r="E62" t="s">
        <v>1549</v>
      </c>
      <c r="F62" t="s">
        <v>1551</v>
      </c>
      <c r="G62" t="s">
        <v>1017</v>
      </c>
      <c r="H62" t="s">
        <v>1560</v>
      </c>
      <c r="I62" t="s">
        <v>1527</v>
      </c>
      <c r="J62">
        <v>190500</v>
      </c>
      <c r="K62" s="4">
        <f>Table1[[#This Row],[Unit price]]*18%</f>
        <v>34290</v>
      </c>
      <c r="L62">
        <v>1</v>
      </c>
      <c r="M62" s="4">
        <f>(Table1[[#This Row],[Unit price]]+Table1[[#This Row],[Tax 18%]])*Table1[[#This Row],[Quantity]]</f>
        <v>224790</v>
      </c>
      <c r="N62" s="4">
        <f>Table1[[#This Row],[Total]]*(1-12%)</f>
        <v>197815.2</v>
      </c>
      <c r="O62" s="4">
        <f>Table1[[#This Row],[Total]]-Table1[[#This Row],[Cost price]]</f>
        <v>26974.799999999988</v>
      </c>
      <c r="P62">
        <v>10</v>
      </c>
    </row>
    <row r="63" spans="1:16" x14ac:dyDescent="0.5">
      <c r="A63" s="5">
        <v>43520</v>
      </c>
      <c r="B63" s="6" t="s">
        <v>1079</v>
      </c>
      <c r="C63" t="s">
        <v>75</v>
      </c>
      <c r="D63" t="s">
        <v>1015</v>
      </c>
      <c r="E63" t="s">
        <v>1549</v>
      </c>
      <c r="F63" t="s">
        <v>1552</v>
      </c>
      <c r="G63" t="s">
        <v>1018</v>
      </c>
      <c r="H63" t="s">
        <v>1559</v>
      </c>
      <c r="I63" t="s">
        <v>1525</v>
      </c>
      <c r="J63">
        <v>552.73</v>
      </c>
      <c r="K63" s="4">
        <f>Table1[[#This Row],[Unit price]]*18%</f>
        <v>99.491399999999999</v>
      </c>
      <c r="L63">
        <v>6</v>
      </c>
      <c r="M63" s="4">
        <f>(Table1[[#This Row],[Unit price]]+Table1[[#This Row],[Tax 18%]])*Table1[[#This Row],[Quantity]]</f>
        <v>3913.3284000000003</v>
      </c>
      <c r="N63" s="4">
        <f>Table1[[#This Row],[Total]]*(1-12%)</f>
        <v>3443.7289920000003</v>
      </c>
      <c r="O63" s="4">
        <f>Table1[[#This Row],[Total]]-Table1[[#This Row],[Cost price]]</f>
        <v>469.59940800000004</v>
      </c>
      <c r="P63">
        <v>7</v>
      </c>
    </row>
    <row r="64" spans="1:16" x14ac:dyDescent="0.5">
      <c r="A64" s="5">
        <v>43499</v>
      </c>
      <c r="B64" s="6" t="s">
        <v>1080</v>
      </c>
      <c r="C64" t="s">
        <v>76</v>
      </c>
      <c r="D64" t="s">
        <v>1016</v>
      </c>
      <c r="E64" t="s">
        <v>1550</v>
      </c>
      <c r="F64" t="s">
        <v>1551</v>
      </c>
      <c r="G64" t="s">
        <v>1017</v>
      </c>
      <c r="H64" t="s">
        <v>1560</v>
      </c>
      <c r="I64" t="s">
        <v>1561</v>
      </c>
      <c r="J64">
        <v>194500</v>
      </c>
      <c r="K64" s="4">
        <f>Table1[[#This Row],[Unit price]]*18%</f>
        <v>35010</v>
      </c>
      <c r="L64">
        <v>1</v>
      </c>
      <c r="M64" s="4">
        <f>(Table1[[#This Row],[Unit price]]+Table1[[#This Row],[Tax 18%]])*Table1[[#This Row],[Quantity]]</f>
        <v>229510</v>
      </c>
      <c r="N64" s="4">
        <f>Table1[[#This Row],[Total]]*(1-12%)</f>
        <v>201968.8</v>
      </c>
      <c r="O64" s="4">
        <f>Table1[[#This Row],[Total]]-Table1[[#This Row],[Cost price]]</f>
        <v>27541.200000000012</v>
      </c>
      <c r="P64">
        <v>10</v>
      </c>
    </row>
    <row r="65" spans="1:16" x14ac:dyDescent="0.5">
      <c r="A65" s="5">
        <v>43530</v>
      </c>
      <c r="B65" s="6" t="s">
        <v>1081</v>
      </c>
      <c r="C65" t="s">
        <v>77</v>
      </c>
      <c r="D65" t="s">
        <v>1014</v>
      </c>
      <c r="E65" t="s">
        <v>1548</v>
      </c>
      <c r="F65" t="s">
        <v>1551</v>
      </c>
      <c r="G65" t="s">
        <v>1018</v>
      </c>
      <c r="H65" t="s">
        <v>1560</v>
      </c>
      <c r="I65" t="s">
        <v>1527</v>
      </c>
      <c r="J65">
        <v>183000</v>
      </c>
      <c r="K65" s="4">
        <f>Table1[[#This Row],[Unit price]]*18%</f>
        <v>32940</v>
      </c>
      <c r="L65">
        <v>1</v>
      </c>
      <c r="M65" s="4">
        <f>(Table1[[#This Row],[Unit price]]+Table1[[#This Row],[Tax 18%]])*Table1[[#This Row],[Quantity]]</f>
        <v>215940</v>
      </c>
      <c r="N65" s="4">
        <f>Table1[[#This Row],[Total]]*(1-12%)</f>
        <v>190027.2</v>
      </c>
      <c r="O65" s="4">
        <f>Table1[[#This Row],[Total]]-Table1[[#This Row],[Cost price]]</f>
        <v>25912.799999999988</v>
      </c>
      <c r="P65">
        <v>8.6</v>
      </c>
    </row>
    <row r="66" spans="1:16" x14ac:dyDescent="0.5">
      <c r="A66" s="5">
        <v>43510</v>
      </c>
      <c r="B66" s="6" t="s">
        <v>1082</v>
      </c>
      <c r="C66" t="s">
        <v>78</v>
      </c>
      <c r="D66" t="s">
        <v>1016</v>
      </c>
      <c r="E66" t="s">
        <v>1550</v>
      </c>
      <c r="F66" t="s">
        <v>1551</v>
      </c>
      <c r="G66" t="s">
        <v>1018</v>
      </c>
      <c r="H66" t="s">
        <v>1558</v>
      </c>
      <c r="I66" t="s">
        <v>1526</v>
      </c>
      <c r="J66">
        <v>292400</v>
      </c>
      <c r="K66" s="4">
        <f>Table1[[#This Row],[Unit price]]*18%</f>
        <v>52632</v>
      </c>
      <c r="L66">
        <v>1</v>
      </c>
      <c r="M66" s="4">
        <f>(Table1[[#This Row],[Unit price]]+Table1[[#This Row],[Tax 18%]])*Table1[[#This Row],[Quantity]]</f>
        <v>345032</v>
      </c>
      <c r="N66" s="4">
        <f>Table1[[#This Row],[Total]]*(1-12%)</f>
        <v>303628.15999999997</v>
      </c>
      <c r="O66" s="4">
        <f>Table1[[#This Row],[Total]]-Table1[[#This Row],[Cost price]]</f>
        <v>41403.840000000026</v>
      </c>
      <c r="P66">
        <v>7.6</v>
      </c>
    </row>
    <row r="67" spans="1:16" x14ac:dyDescent="0.5">
      <c r="A67" s="5">
        <v>43537</v>
      </c>
      <c r="B67" s="6" t="s">
        <v>1083</v>
      </c>
      <c r="C67" t="s">
        <v>79</v>
      </c>
      <c r="D67" t="s">
        <v>1014</v>
      </c>
      <c r="E67" t="s">
        <v>1548</v>
      </c>
      <c r="F67" t="s">
        <v>1551</v>
      </c>
      <c r="G67" t="s">
        <v>1018</v>
      </c>
      <c r="H67" t="s">
        <v>1558</v>
      </c>
      <c r="I67" t="s">
        <v>1526</v>
      </c>
      <c r="J67">
        <v>288000</v>
      </c>
      <c r="K67" s="4">
        <f>Table1[[#This Row],[Unit price]]*18%</f>
        <v>51840</v>
      </c>
      <c r="L67">
        <v>1</v>
      </c>
      <c r="M67" s="4">
        <f>(Table1[[#This Row],[Unit price]]+Table1[[#This Row],[Tax 18%]])*Table1[[#This Row],[Quantity]]</f>
        <v>339840</v>
      </c>
      <c r="N67" s="4">
        <f>Table1[[#This Row],[Total]]*(1-12%)</f>
        <v>299059.20000000001</v>
      </c>
      <c r="O67" s="4">
        <f>Table1[[#This Row],[Total]]-Table1[[#This Row],[Cost price]]</f>
        <v>40780.799999999988</v>
      </c>
      <c r="P67">
        <v>5.8</v>
      </c>
    </row>
    <row r="68" spans="1:16" x14ac:dyDescent="0.5">
      <c r="A68" s="5">
        <v>43506</v>
      </c>
      <c r="B68" s="6" t="s">
        <v>1084</v>
      </c>
      <c r="C68" t="s">
        <v>80</v>
      </c>
      <c r="D68" t="s">
        <v>1015</v>
      </c>
      <c r="E68" t="s">
        <v>1549</v>
      </c>
      <c r="F68" t="s">
        <v>1552</v>
      </c>
      <c r="G68" t="s">
        <v>1017</v>
      </c>
      <c r="H68" t="s">
        <v>1558</v>
      </c>
      <c r="I68" t="s">
        <v>1561</v>
      </c>
      <c r="J68">
        <v>295200</v>
      </c>
      <c r="K68" s="4">
        <f>Table1[[#This Row],[Unit price]]*18%</f>
        <v>53136</v>
      </c>
      <c r="L68">
        <v>1</v>
      </c>
      <c r="M68" s="4">
        <f>(Table1[[#This Row],[Unit price]]+Table1[[#This Row],[Tax 18%]])*Table1[[#This Row],[Quantity]]</f>
        <v>348336</v>
      </c>
      <c r="N68" s="4">
        <f>Table1[[#This Row],[Total]]*(1-12%)</f>
        <v>306535.67999999999</v>
      </c>
      <c r="O68" s="4">
        <f>Table1[[#This Row],[Total]]-Table1[[#This Row],[Cost price]]</f>
        <v>41800.320000000007</v>
      </c>
      <c r="P68">
        <v>6.7</v>
      </c>
    </row>
    <row r="69" spans="1:16" x14ac:dyDescent="0.5">
      <c r="A69" s="5">
        <v>43472</v>
      </c>
      <c r="B69" s="6" t="s">
        <v>1085</v>
      </c>
      <c r="C69" t="s">
        <v>81</v>
      </c>
      <c r="D69" t="s">
        <v>1016</v>
      </c>
      <c r="E69" t="s">
        <v>1550</v>
      </c>
      <c r="F69" t="s">
        <v>1551</v>
      </c>
      <c r="G69" t="s">
        <v>1017</v>
      </c>
      <c r="H69" t="s">
        <v>1556</v>
      </c>
      <c r="I69" t="s">
        <v>1561</v>
      </c>
      <c r="J69">
        <v>225000</v>
      </c>
      <c r="K69" s="4">
        <f>Table1[[#This Row],[Unit price]]*18%</f>
        <v>40500</v>
      </c>
      <c r="L69">
        <v>1</v>
      </c>
      <c r="M69" s="4">
        <f>(Table1[[#This Row],[Unit price]]+Table1[[#This Row],[Tax 18%]])*Table1[[#This Row],[Quantity]]</f>
        <v>265500</v>
      </c>
      <c r="N69" s="4">
        <f>Table1[[#This Row],[Total]]*(1-12%)</f>
        <v>233640</v>
      </c>
      <c r="O69" s="4">
        <f>Table1[[#This Row],[Total]]-Table1[[#This Row],[Cost price]]</f>
        <v>31860</v>
      </c>
      <c r="P69">
        <v>9.9</v>
      </c>
    </row>
    <row r="70" spans="1:16" x14ac:dyDescent="0.5">
      <c r="A70" s="5">
        <v>43489</v>
      </c>
      <c r="B70" s="6" t="s">
        <v>1086</v>
      </c>
      <c r="C70" t="s">
        <v>82</v>
      </c>
      <c r="D70" t="s">
        <v>1014</v>
      </c>
      <c r="E70" t="s">
        <v>1548</v>
      </c>
      <c r="F70" t="s">
        <v>1552</v>
      </c>
      <c r="G70" t="s">
        <v>1018</v>
      </c>
      <c r="H70" t="s">
        <v>1560</v>
      </c>
      <c r="I70" t="s">
        <v>1526</v>
      </c>
      <c r="J70">
        <v>185000</v>
      </c>
      <c r="K70" s="4">
        <f>Table1[[#This Row],[Unit price]]*18%</f>
        <v>33300</v>
      </c>
      <c r="L70">
        <v>1</v>
      </c>
      <c r="M70" s="4">
        <f>(Table1[[#This Row],[Unit price]]+Table1[[#This Row],[Tax 18%]])*Table1[[#This Row],[Quantity]]</f>
        <v>218300</v>
      </c>
      <c r="N70" s="4">
        <f>Table1[[#This Row],[Total]]*(1-12%)</f>
        <v>192104</v>
      </c>
      <c r="O70" s="4">
        <f>Table1[[#This Row],[Total]]-Table1[[#This Row],[Cost price]]</f>
        <v>26196</v>
      </c>
      <c r="P70">
        <v>6.4</v>
      </c>
    </row>
    <row r="71" spans="1:16" x14ac:dyDescent="0.5">
      <c r="A71" s="5">
        <v>43498</v>
      </c>
      <c r="B71" s="6" t="s">
        <v>1087</v>
      </c>
      <c r="C71" t="s">
        <v>83</v>
      </c>
      <c r="D71" t="s">
        <v>1014</v>
      </c>
      <c r="E71" t="s">
        <v>1548</v>
      </c>
      <c r="F71" t="s">
        <v>1551</v>
      </c>
      <c r="G71" t="s">
        <v>1017</v>
      </c>
      <c r="H71" t="s">
        <v>1558</v>
      </c>
      <c r="I71" t="s">
        <v>1526</v>
      </c>
      <c r="J71">
        <v>288000</v>
      </c>
      <c r="K71" s="4">
        <f>Table1[[#This Row],[Unit price]]*18%</f>
        <v>51840</v>
      </c>
      <c r="L71">
        <v>1</v>
      </c>
      <c r="M71" s="4">
        <f>(Table1[[#This Row],[Unit price]]+Table1[[#This Row],[Tax 18%]])*Table1[[#This Row],[Quantity]]</f>
        <v>339840</v>
      </c>
      <c r="N71" s="4">
        <f>Table1[[#This Row],[Total]]*(1-12%)</f>
        <v>299059.20000000001</v>
      </c>
      <c r="O71" s="4">
        <f>Table1[[#This Row],[Total]]-Table1[[#This Row],[Cost price]]</f>
        <v>40780.799999999988</v>
      </c>
      <c r="P71">
        <v>4.3</v>
      </c>
    </row>
    <row r="72" spans="1:16" x14ac:dyDescent="0.5">
      <c r="A72" s="5">
        <v>43471</v>
      </c>
      <c r="B72" s="6" t="s">
        <v>1088</v>
      </c>
      <c r="C72" t="s">
        <v>84</v>
      </c>
      <c r="D72" t="s">
        <v>1015</v>
      </c>
      <c r="E72" t="s">
        <v>1549</v>
      </c>
      <c r="F72" t="s">
        <v>1552</v>
      </c>
      <c r="G72" t="s">
        <v>1018</v>
      </c>
      <c r="H72" t="s">
        <v>1557</v>
      </c>
      <c r="I72" t="s">
        <v>1527</v>
      </c>
      <c r="J72">
        <v>285400</v>
      </c>
      <c r="K72" s="4">
        <f>Table1[[#This Row],[Unit price]]*18%</f>
        <v>51372</v>
      </c>
      <c r="L72">
        <v>1</v>
      </c>
      <c r="M72" s="4">
        <f>(Table1[[#This Row],[Unit price]]+Table1[[#This Row],[Tax 18%]])*Table1[[#This Row],[Quantity]]</f>
        <v>336772</v>
      </c>
      <c r="N72" s="4">
        <f>Table1[[#This Row],[Total]]*(1-12%)</f>
        <v>296359.36</v>
      </c>
      <c r="O72" s="4">
        <f>Table1[[#This Row],[Total]]-Table1[[#This Row],[Cost price]]</f>
        <v>40412.640000000014</v>
      </c>
      <c r="P72">
        <v>9.6</v>
      </c>
    </row>
    <row r="73" spans="1:16" x14ac:dyDescent="0.5">
      <c r="A73" s="5">
        <v>43507</v>
      </c>
      <c r="B73" s="6" t="s">
        <v>1034</v>
      </c>
      <c r="C73" t="s">
        <v>85</v>
      </c>
      <c r="D73" t="s">
        <v>1015</v>
      </c>
      <c r="E73" t="s">
        <v>1549</v>
      </c>
      <c r="F73" t="s">
        <v>1552</v>
      </c>
      <c r="G73" t="s">
        <v>1018</v>
      </c>
      <c r="H73" t="s">
        <v>1556</v>
      </c>
      <c r="I73" t="s">
        <v>1526</v>
      </c>
      <c r="J73">
        <v>223200</v>
      </c>
      <c r="K73" s="4">
        <f>Table1[[#This Row],[Unit price]]*18%</f>
        <v>40176</v>
      </c>
      <c r="L73">
        <v>1</v>
      </c>
      <c r="M73" s="4">
        <f>(Table1[[#This Row],[Unit price]]+Table1[[#This Row],[Tax 18%]])*Table1[[#This Row],[Quantity]]</f>
        <v>263376</v>
      </c>
      <c r="N73" s="4">
        <f>Table1[[#This Row],[Total]]*(1-12%)</f>
        <v>231770.88</v>
      </c>
      <c r="O73" s="4">
        <f>Table1[[#This Row],[Total]]-Table1[[#This Row],[Cost price]]</f>
        <v>31605.119999999995</v>
      </c>
      <c r="P73">
        <v>5.9</v>
      </c>
    </row>
    <row r="74" spans="1:16" x14ac:dyDescent="0.5">
      <c r="A74" s="5">
        <v>43529</v>
      </c>
      <c r="B74" s="6" t="s">
        <v>1089</v>
      </c>
      <c r="C74" t="s">
        <v>86</v>
      </c>
      <c r="D74" t="s">
        <v>1016</v>
      </c>
      <c r="E74" t="s">
        <v>1550</v>
      </c>
      <c r="F74" t="s">
        <v>1551</v>
      </c>
      <c r="G74" t="s">
        <v>1017</v>
      </c>
      <c r="H74" t="s">
        <v>1557</v>
      </c>
      <c r="I74" t="s">
        <v>1561</v>
      </c>
      <c r="J74">
        <v>287800</v>
      </c>
      <c r="K74" s="4">
        <f>Table1[[#This Row],[Unit price]]*18%</f>
        <v>51804</v>
      </c>
      <c r="L74">
        <v>1</v>
      </c>
      <c r="M74" s="4">
        <f>(Table1[[#This Row],[Unit price]]+Table1[[#This Row],[Tax 18%]])*Table1[[#This Row],[Quantity]]</f>
        <v>339604</v>
      </c>
      <c r="N74" s="4">
        <f>Table1[[#This Row],[Total]]*(1-12%)</f>
        <v>298851.52</v>
      </c>
      <c r="O74" s="4">
        <f>Table1[[#This Row],[Total]]-Table1[[#This Row],[Cost price]]</f>
        <v>40752.479999999981</v>
      </c>
      <c r="P74">
        <v>4</v>
      </c>
    </row>
    <row r="75" spans="1:16" x14ac:dyDescent="0.5">
      <c r="A75" s="5">
        <v>43533</v>
      </c>
      <c r="B75" s="6" t="s">
        <v>1090</v>
      </c>
      <c r="C75" t="s">
        <v>87</v>
      </c>
      <c r="D75" t="s">
        <v>1015</v>
      </c>
      <c r="E75" t="s">
        <v>1549</v>
      </c>
      <c r="F75" t="s">
        <v>1552</v>
      </c>
      <c r="G75" t="s">
        <v>1017</v>
      </c>
      <c r="H75" t="s">
        <v>1555</v>
      </c>
      <c r="I75" t="s">
        <v>1526</v>
      </c>
      <c r="J75">
        <v>575.91</v>
      </c>
      <c r="K75" s="4">
        <f>Table1[[#This Row],[Unit price]]*18%</f>
        <v>103.66379999999999</v>
      </c>
      <c r="L75">
        <v>6</v>
      </c>
      <c r="M75" s="4">
        <f>(Table1[[#This Row],[Unit price]]+Table1[[#This Row],[Tax 18%]])*Table1[[#This Row],[Quantity]]</f>
        <v>4077.4427999999998</v>
      </c>
      <c r="N75" s="4">
        <f>Table1[[#This Row],[Total]]*(1-12%)</f>
        <v>3588.149664</v>
      </c>
      <c r="O75" s="4">
        <f>Table1[[#This Row],[Total]]-Table1[[#This Row],[Cost price]]</f>
        <v>489.29313599999978</v>
      </c>
      <c r="P75">
        <v>8.6999999999999993</v>
      </c>
    </row>
    <row r="76" spans="1:16" x14ac:dyDescent="0.5">
      <c r="A76" s="5">
        <v>43487</v>
      </c>
      <c r="B76" s="6" t="s">
        <v>1079</v>
      </c>
      <c r="C76" t="s">
        <v>88</v>
      </c>
      <c r="D76" t="s">
        <v>1014</v>
      </c>
      <c r="E76" t="s">
        <v>1548</v>
      </c>
      <c r="F76" t="s">
        <v>1552</v>
      </c>
      <c r="G76" t="s">
        <v>1018</v>
      </c>
      <c r="H76" t="s">
        <v>1559</v>
      </c>
      <c r="I76" t="s">
        <v>1525</v>
      </c>
      <c r="J76">
        <v>1174.67</v>
      </c>
      <c r="K76" s="4">
        <f>Table1[[#This Row],[Unit price]]*18%</f>
        <v>211.44060000000002</v>
      </c>
      <c r="L76">
        <v>9</v>
      </c>
      <c r="M76" s="4">
        <f>(Table1[[#This Row],[Unit price]]+Table1[[#This Row],[Tax 18%]])*Table1[[#This Row],[Quantity]]</f>
        <v>12474.9954</v>
      </c>
      <c r="N76" s="4">
        <f>Table1[[#This Row],[Total]]*(1-12%)</f>
        <v>10977.995951999999</v>
      </c>
      <c r="O76" s="4">
        <f>Table1[[#This Row],[Total]]-Table1[[#This Row],[Cost price]]</f>
        <v>1496.9994480000005</v>
      </c>
      <c r="P76">
        <v>9.4</v>
      </c>
    </row>
    <row r="77" spans="1:16" x14ac:dyDescent="0.5">
      <c r="A77" s="5">
        <v>43478</v>
      </c>
      <c r="B77" s="6" t="s">
        <v>1091</v>
      </c>
      <c r="C77" t="s">
        <v>89</v>
      </c>
      <c r="D77" t="s">
        <v>1015</v>
      </c>
      <c r="E77" t="s">
        <v>1549</v>
      </c>
      <c r="F77" t="s">
        <v>1552</v>
      </c>
      <c r="G77" t="s">
        <v>1017</v>
      </c>
      <c r="H77" t="s">
        <v>1555</v>
      </c>
      <c r="I77" t="s">
        <v>1527</v>
      </c>
      <c r="J77">
        <v>461.65</v>
      </c>
      <c r="K77" s="4">
        <f>Table1[[#This Row],[Unit price]]*18%</f>
        <v>83.096999999999994</v>
      </c>
      <c r="L77">
        <v>10</v>
      </c>
      <c r="M77" s="4">
        <f>(Table1[[#This Row],[Unit price]]+Table1[[#This Row],[Tax 18%]])*Table1[[#This Row],[Quantity]]</f>
        <v>5447.4699999999993</v>
      </c>
      <c r="N77" s="4">
        <f>Table1[[#This Row],[Total]]*(1-12%)</f>
        <v>4793.7735999999995</v>
      </c>
      <c r="O77" s="4">
        <f>Table1[[#This Row],[Total]]-Table1[[#This Row],[Cost price]]</f>
        <v>653.69639999999981</v>
      </c>
      <c r="P77">
        <v>5.4</v>
      </c>
    </row>
    <row r="78" spans="1:16" x14ac:dyDescent="0.5">
      <c r="A78" s="5">
        <v>43474</v>
      </c>
      <c r="B78" s="6" t="s">
        <v>1092</v>
      </c>
      <c r="C78" t="s">
        <v>90</v>
      </c>
      <c r="D78" t="s">
        <v>1015</v>
      </c>
      <c r="E78" t="s">
        <v>1549</v>
      </c>
      <c r="F78" t="s">
        <v>1551</v>
      </c>
      <c r="G78" t="s">
        <v>1018</v>
      </c>
      <c r="H78" t="s">
        <v>1556</v>
      </c>
      <c r="I78" t="s">
        <v>1527</v>
      </c>
      <c r="J78">
        <v>221800</v>
      </c>
      <c r="K78" s="4">
        <f>Table1[[#This Row],[Unit price]]*18%</f>
        <v>39924</v>
      </c>
      <c r="L78">
        <v>1</v>
      </c>
      <c r="M78" s="4">
        <f>(Table1[[#This Row],[Unit price]]+Table1[[#This Row],[Tax 18%]])*Table1[[#This Row],[Quantity]]</f>
        <v>261724</v>
      </c>
      <c r="N78" s="4">
        <f>Table1[[#This Row],[Total]]*(1-12%)</f>
        <v>230317.12</v>
      </c>
      <c r="O78" s="4">
        <f>Table1[[#This Row],[Total]]-Table1[[#This Row],[Cost price]]</f>
        <v>31406.880000000005</v>
      </c>
      <c r="P78">
        <v>8.6</v>
      </c>
    </row>
    <row r="79" spans="1:16" x14ac:dyDescent="0.5">
      <c r="A79" s="5">
        <v>43477</v>
      </c>
      <c r="B79" s="6" t="s">
        <v>1093</v>
      </c>
      <c r="C79" t="s">
        <v>91</v>
      </c>
      <c r="D79" t="s">
        <v>1014</v>
      </c>
      <c r="E79" t="s">
        <v>1548</v>
      </c>
      <c r="F79" t="s">
        <v>1551</v>
      </c>
      <c r="G79" t="s">
        <v>1017</v>
      </c>
      <c r="H79" t="s">
        <v>1556</v>
      </c>
      <c r="I79" t="s">
        <v>1527</v>
      </c>
      <c r="J79">
        <v>218000</v>
      </c>
      <c r="K79" s="4">
        <f>Table1[[#This Row],[Unit price]]*18%</f>
        <v>39240</v>
      </c>
      <c r="L79">
        <v>1</v>
      </c>
      <c r="M79" s="4">
        <f>(Table1[[#This Row],[Unit price]]+Table1[[#This Row],[Tax 18%]])*Table1[[#This Row],[Quantity]]</f>
        <v>257240</v>
      </c>
      <c r="N79" s="4">
        <f>Table1[[#This Row],[Total]]*(1-12%)</f>
        <v>226371.20000000001</v>
      </c>
      <c r="O79" s="4">
        <f>Table1[[#This Row],[Total]]-Table1[[#This Row],[Cost price]]</f>
        <v>30868.799999999988</v>
      </c>
      <c r="P79">
        <v>5.7</v>
      </c>
    </row>
    <row r="80" spans="1:16" x14ac:dyDescent="0.5">
      <c r="A80" s="5">
        <v>43529</v>
      </c>
      <c r="B80" s="6" t="s">
        <v>1094</v>
      </c>
      <c r="C80" t="s">
        <v>92</v>
      </c>
      <c r="D80" t="s">
        <v>1015</v>
      </c>
      <c r="E80" t="s">
        <v>1549</v>
      </c>
      <c r="F80" t="s">
        <v>1551</v>
      </c>
      <c r="G80" t="s">
        <v>1017</v>
      </c>
      <c r="H80" t="s">
        <v>1557</v>
      </c>
      <c r="I80" t="s">
        <v>1561</v>
      </c>
      <c r="J80">
        <v>288500</v>
      </c>
      <c r="K80" s="4">
        <f>Table1[[#This Row],[Unit price]]*18%</f>
        <v>51930</v>
      </c>
      <c r="L80">
        <v>1</v>
      </c>
      <c r="M80" s="4">
        <f>(Table1[[#This Row],[Unit price]]+Table1[[#This Row],[Tax 18%]])*Table1[[#This Row],[Quantity]]</f>
        <v>340430</v>
      </c>
      <c r="N80" s="4">
        <f>Table1[[#This Row],[Total]]*(1-12%)</f>
        <v>299578.40000000002</v>
      </c>
      <c r="O80" s="4">
        <f>Table1[[#This Row],[Total]]-Table1[[#This Row],[Cost price]]</f>
        <v>40851.599999999977</v>
      </c>
      <c r="P80">
        <v>6.6</v>
      </c>
    </row>
    <row r="81" spans="1:16" x14ac:dyDescent="0.5">
      <c r="A81" s="5">
        <v>43487</v>
      </c>
      <c r="B81" s="6" t="s">
        <v>1095</v>
      </c>
      <c r="C81" t="s">
        <v>93</v>
      </c>
      <c r="D81" t="s">
        <v>1015</v>
      </c>
      <c r="E81" t="s">
        <v>1549</v>
      </c>
      <c r="F81" t="s">
        <v>1552</v>
      </c>
      <c r="G81" t="s">
        <v>1017</v>
      </c>
      <c r="H81" t="s">
        <v>1558</v>
      </c>
      <c r="I81" t="s">
        <v>1526</v>
      </c>
      <c r="J81">
        <v>294000</v>
      </c>
      <c r="K81" s="4">
        <f>Table1[[#This Row],[Unit price]]*18%</f>
        <v>52920</v>
      </c>
      <c r="L81">
        <v>1</v>
      </c>
      <c r="M81" s="4">
        <f>(Table1[[#This Row],[Unit price]]+Table1[[#This Row],[Tax 18%]])*Table1[[#This Row],[Quantity]]</f>
        <v>346920</v>
      </c>
      <c r="N81" s="4">
        <f>Table1[[#This Row],[Total]]*(1-12%)</f>
        <v>305289.59999999998</v>
      </c>
      <c r="O81" s="4">
        <f>Table1[[#This Row],[Total]]-Table1[[#This Row],[Cost price]]</f>
        <v>41630.400000000023</v>
      </c>
      <c r="P81">
        <v>6</v>
      </c>
    </row>
    <row r="82" spans="1:16" x14ac:dyDescent="0.5">
      <c r="A82" s="5">
        <v>43486</v>
      </c>
      <c r="B82" s="6" t="s">
        <v>1070</v>
      </c>
      <c r="C82" t="s">
        <v>94</v>
      </c>
      <c r="D82" t="s">
        <v>1015</v>
      </c>
      <c r="E82" t="s">
        <v>1549</v>
      </c>
      <c r="F82" t="s">
        <v>1552</v>
      </c>
      <c r="G82" t="s">
        <v>1017</v>
      </c>
      <c r="H82" t="s">
        <v>1558</v>
      </c>
      <c r="I82" t="s">
        <v>1527</v>
      </c>
      <c r="J82">
        <v>292500</v>
      </c>
      <c r="K82" s="4">
        <f>Table1[[#This Row],[Unit price]]*18%</f>
        <v>52650</v>
      </c>
      <c r="L82">
        <v>1</v>
      </c>
      <c r="M82" s="4">
        <f>(Table1[[#This Row],[Unit price]]+Table1[[#This Row],[Tax 18%]])*Table1[[#This Row],[Quantity]]</f>
        <v>345150</v>
      </c>
      <c r="N82" s="4">
        <f>Table1[[#This Row],[Total]]*(1-12%)</f>
        <v>303732</v>
      </c>
      <c r="O82" s="4">
        <f>Table1[[#This Row],[Total]]-Table1[[#This Row],[Cost price]]</f>
        <v>41418</v>
      </c>
      <c r="P82">
        <v>5.5</v>
      </c>
    </row>
    <row r="83" spans="1:16" x14ac:dyDescent="0.5">
      <c r="A83" s="5">
        <v>43491</v>
      </c>
      <c r="B83" s="6" t="s">
        <v>1096</v>
      </c>
      <c r="C83" t="s">
        <v>95</v>
      </c>
      <c r="D83" t="s">
        <v>1016</v>
      </c>
      <c r="E83" t="s">
        <v>1550</v>
      </c>
      <c r="F83" t="s">
        <v>1552</v>
      </c>
      <c r="G83" t="s">
        <v>1017</v>
      </c>
      <c r="H83" t="s">
        <v>1557</v>
      </c>
      <c r="I83" t="s">
        <v>1561</v>
      </c>
      <c r="J83">
        <v>287800</v>
      </c>
      <c r="K83" s="4">
        <f>Table1[[#This Row],[Unit price]]*18%</f>
        <v>51804</v>
      </c>
      <c r="L83">
        <v>1</v>
      </c>
      <c r="M83" s="4">
        <f>(Table1[[#This Row],[Unit price]]+Table1[[#This Row],[Tax 18%]])*Table1[[#This Row],[Quantity]]</f>
        <v>339604</v>
      </c>
      <c r="N83" s="4">
        <f>Table1[[#This Row],[Total]]*(1-12%)</f>
        <v>298851.52</v>
      </c>
      <c r="O83" s="4">
        <f>Table1[[#This Row],[Total]]-Table1[[#This Row],[Cost price]]</f>
        <v>40752.479999999981</v>
      </c>
      <c r="P83">
        <v>6.4</v>
      </c>
    </row>
    <row r="84" spans="1:16" x14ac:dyDescent="0.5">
      <c r="A84" s="5">
        <v>43488</v>
      </c>
      <c r="B84" s="6" t="s">
        <v>1097</v>
      </c>
      <c r="C84" t="s">
        <v>96</v>
      </c>
      <c r="D84" t="s">
        <v>1015</v>
      </c>
      <c r="E84" t="s">
        <v>1549</v>
      </c>
      <c r="F84" t="s">
        <v>1552</v>
      </c>
      <c r="G84" t="s">
        <v>1018</v>
      </c>
      <c r="H84" t="s">
        <v>1557</v>
      </c>
      <c r="I84" t="s">
        <v>1561</v>
      </c>
      <c r="J84">
        <v>288500</v>
      </c>
      <c r="K84" s="4">
        <f>Table1[[#This Row],[Unit price]]*18%</f>
        <v>51930</v>
      </c>
      <c r="L84">
        <v>1</v>
      </c>
      <c r="M84" s="4">
        <f>(Table1[[#This Row],[Unit price]]+Table1[[#This Row],[Tax 18%]])*Table1[[#This Row],[Quantity]]</f>
        <v>340430</v>
      </c>
      <c r="N84" s="4">
        <f>Table1[[#This Row],[Total]]*(1-12%)</f>
        <v>299578.40000000002</v>
      </c>
      <c r="O84" s="4">
        <f>Table1[[#This Row],[Total]]-Table1[[#This Row],[Cost price]]</f>
        <v>40851.599999999977</v>
      </c>
      <c r="P84">
        <v>6.6</v>
      </c>
    </row>
    <row r="85" spans="1:16" x14ac:dyDescent="0.5">
      <c r="A85" s="5">
        <v>43519</v>
      </c>
      <c r="B85" s="6" t="s">
        <v>1059</v>
      </c>
      <c r="C85" t="s">
        <v>97</v>
      </c>
      <c r="D85" t="s">
        <v>1015</v>
      </c>
      <c r="E85" t="s">
        <v>1549</v>
      </c>
      <c r="F85" t="s">
        <v>1551</v>
      </c>
      <c r="G85" t="s">
        <v>1017</v>
      </c>
      <c r="H85" t="s">
        <v>1557</v>
      </c>
      <c r="I85" t="s">
        <v>1527</v>
      </c>
      <c r="J85">
        <v>285400</v>
      </c>
      <c r="K85" s="4">
        <f>Table1[[#This Row],[Unit price]]*18%</f>
        <v>51372</v>
      </c>
      <c r="L85">
        <v>1</v>
      </c>
      <c r="M85" s="4">
        <f>(Table1[[#This Row],[Unit price]]+Table1[[#This Row],[Tax 18%]])*Table1[[#This Row],[Quantity]]</f>
        <v>336772</v>
      </c>
      <c r="N85" s="4">
        <f>Table1[[#This Row],[Total]]*(1-12%)</f>
        <v>296359.36</v>
      </c>
      <c r="O85" s="4">
        <f>Table1[[#This Row],[Total]]-Table1[[#This Row],[Cost price]]</f>
        <v>40412.640000000014</v>
      </c>
      <c r="P85">
        <v>8.3000000000000007</v>
      </c>
    </row>
    <row r="86" spans="1:16" x14ac:dyDescent="0.5">
      <c r="A86" s="5">
        <v>43533</v>
      </c>
      <c r="B86" s="6" t="s">
        <v>1098</v>
      </c>
      <c r="C86" t="s">
        <v>98</v>
      </c>
      <c r="D86" t="s">
        <v>1015</v>
      </c>
      <c r="E86" t="s">
        <v>1549</v>
      </c>
      <c r="F86" t="s">
        <v>1551</v>
      </c>
      <c r="G86" t="s">
        <v>1018</v>
      </c>
      <c r="H86" t="s">
        <v>1560</v>
      </c>
      <c r="I86" t="s">
        <v>1526</v>
      </c>
      <c r="J86">
        <v>191500</v>
      </c>
      <c r="K86" s="4">
        <f>Table1[[#This Row],[Unit price]]*18%</f>
        <v>34470</v>
      </c>
      <c r="L86">
        <v>1</v>
      </c>
      <c r="M86" s="4">
        <f>(Table1[[#This Row],[Unit price]]+Table1[[#This Row],[Tax 18%]])*Table1[[#This Row],[Quantity]]</f>
        <v>225970</v>
      </c>
      <c r="N86" s="4">
        <f>Table1[[#This Row],[Total]]*(1-12%)</f>
        <v>198853.6</v>
      </c>
      <c r="O86" s="4">
        <f>Table1[[#This Row],[Total]]-Table1[[#This Row],[Cost price]]</f>
        <v>27116.399999999994</v>
      </c>
      <c r="P86">
        <v>6.6</v>
      </c>
    </row>
    <row r="87" spans="1:16" x14ac:dyDescent="0.5">
      <c r="A87" s="5">
        <v>43529</v>
      </c>
      <c r="B87" s="6" t="s">
        <v>1099</v>
      </c>
      <c r="C87" t="s">
        <v>99</v>
      </c>
      <c r="D87" t="s">
        <v>1015</v>
      </c>
      <c r="E87" t="s">
        <v>1549</v>
      </c>
      <c r="F87" t="s">
        <v>1552</v>
      </c>
      <c r="G87" t="s">
        <v>1017</v>
      </c>
      <c r="H87" t="s">
        <v>1560</v>
      </c>
      <c r="I87" t="s">
        <v>1561</v>
      </c>
      <c r="J87">
        <v>193100</v>
      </c>
      <c r="K87" s="4">
        <f>Table1[[#This Row],[Unit price]]*18%</f>
        <v>34758</v>
      </c>
      <c r="L87">
        <v>1</v>
      </c>
      <c r="M87" s="4">
        <f>(Table1[[#This Row],[Unit price]]+Table1[[#This Row],[Tax 18%]])*Table1[[#This Row],[Quantity]]</f>
        <v>227858</v>
      </c>
      <c r="N87" s="4">
        <f>Table1[[#This Row],[Total]]*(1-12%)</f>
        <v>200515.04</v>
      </c>
      <c r="O87" s="4">
        <f>Table1[[#This Row],[Total]]-Table1[[#This Row],[Cost price]]</f>
        <v>27342.959999999992</v>
      </c>
      <c r="P87">
        <v>4</v>
      </c>
    </row>
    <row r="88" spans="1:16" x14ac:dyDescent="0.5">
      <c r="A88" s="5">
        <v>43549</v>
      </c>
      <c r="B88" s="6" t="s">
        <v>1100</v>
      </c>
      <c r="C88" t="s">
        <v>100</v>
      </c>
      <c r="D88" t="s">
        <v>1015</v>
      </c>
      <c r="E88" t="s">
        <v>1549</v>
      </c>
      <c r="F88" t="s">
        <v>1552</v>
      </c>
      <c r="G88" t="s">
        <v>1018</v>
      </c>
      <c r="H88" t="s">
        <v>1556</v>
      </c>
      <c r="I88" t="s">
        <v>1526</v>
      </c>
      <c r="J88">
        <v>223200</v>
      </c>
      <c r="K88" s="4">
        <f>Table1[[#This Row],[Unit price]]*18%</f>
        <v>40176</v>
      </c>
      <c r="L88">
        <v>1</v>
      </c>
      <c r="M88" s="4">
        <f>(Table1[[#This Row],[Unit price]]+Table1[[#This Row],[Tax 18%]])*Table1[[#This Row],[Quantity]]</f>
        <v>263376</v>
      </c>
      <c r="N88" s="4">
        <f>Table1[[#This Row],[Total]]*(1-12%)</f>
        <v>231770.88</v>
      </c>
      <c r="O88" s="4">
        <f>Table1[[#This Row],[Total]]-Table1[[#This Row],[Cost price]]</f>
        <v>31605.119999999995</v>
      </c>
      <c r="P88">
        <v>9.9</v>
      </c>
    </row>
    <row r="89" spans="1:16" x14ac:dyDescent="0.5">
      <c r="A89" s="5">
        <v>43551</v>
      </c>
      <c r="B89" s="6" t="s">
        <v>1101</v>
      </c>
      <c r="C89" t="s">
        <v>101</v>
      </c>
      <c r="D89" t="s">
        <v>1014</v>
      </c>
      <c r="E89" t="s">
        <v>1548</v>
      </c>
      <c r="F89" t="s">
        <v>1551</v>
      </c>
      <c r="G89" t="s">
        <v>1018</v>
      </c>
      <c r="H89" t="s">
        <v>1557</v>
      </c>
      <c r="I89" t="s">
        <v>1527</v>
      </c>
      <c r="J89">
        <v>278000</v>
      </c>
      <c r="K89" s="4">
        <f>Table1[[#This Row],[Unit price]]*18%</f>
        <v>50040</v>
      </c>
      <c r="L89">
        <v>1</v>
      </c>
      <c r="M89" s="4">
        <f>(Table1[[#This Row],[Unit price]]+Table1[[#This Row],[Tax 18%]])*Table1[[#This Row],[Quantity]]</f>
        <v>328040</v>
      </c>
      <c r="N89" s="4">
        <f>Table1[[#This Row],[Total]]*(1-12%)</f>
        <v>288675.20000000001</v>
      </c>
      <c r="O89" s="4">
        <f>Table1[[#This Row],[Total]]-Table1[[#This Row],[Cost price]]</f>
        <v>39364.799999999988</v>
      </c>
      <c r="P89">
        <v>7.3</v>
      </c>
    </row>
    <row r="90" spans="1:16" x14ac:dyDescent="0.5">
      <c r="A90" s="5">
        <v>43467</v>
      </c>
      <c r="B90" s="6" t="s">
        <v>1102</v>
      </c>
      <c r="C90" t="s">
        <v>102</v>
      </c>
      <c r="D90" t="s">
        <v>1014</v>
      </c>
      <c r="E90" t="s">
        <v>1548</v>
      </c>
      <c r="F90" t="s">
        <v>1552</v>
      </c>
      <c r="G90" t="s">
        <v>1018</v>
      </c>
      <c r="H90" t="s">
        <v>1560</v>
      </c>
      <c r="I90" t="s">
        <v>1526</v>
      </c>
      <c r="J90">
        <v>185000</v>
      </c>
      <c r="K90" s="4">
        <f>Table1[[#This Row],[Unit price]]*18%</f>
        <v>33300</v>
      </c>
      <c r="L90">
        <v>1</v>
      </c>
      <c r="M90" s="4">
        <f>(Table1[[#This Row],[Unit price]]+Table1[[#This Row],[Tax 18%]])*Table1[[#This Row],[Quantity]]</f>
        <v>218300</v>
      </c>
      <c r="N90" s="4">
        <f>Table1[[#This Row],[Total]]*(1-12%)</f>
        <v>192104</v>
      </c>
      <c r="O90" s="4">
        <f>Table1[[#This Row],[Total]]-Table1[[#This Row],[Cost price]]</f>
        <v>26196</v>
      </c>
      <c r="P90">
        <v>5.7</v>
      </c>
    </row>
    <row r="91" spans="1:16" x14ac:dyDescent="0.5">
      <c r="A91" s="5">
        <v>43523</v>
      </c>
      <c r="B91" s="6" t="s">
        <v>1103</v>
      </c>
      <c r="C91" t="s">
        <v>103</v>
      </c>
      <c r="D91" t="s">
        <v>1016</v>
      </c>
      <c r="E91" t="s">
        <v>1550</v>
      </c>
      <c r="F91" t="s">
        <v>1552</v>
      </c>
      <c r="G91" t="s">
        <v>1017</v>
      </c>
      <c r="H91" t="s">
        <v>1558</v>
      </c>
      <c r="I91" t="s">
        <v>1526</v>
      </c>
      <c r="J91">
        <v>292400</v>
      </c>
      <c r="K91" s="4">
        <f>Table1[[#This Row],[Unit price]]*18%</f>
        <v>52632</v>
      </c>
      <c r="L91">
        <v>1</v>
      </c>
      <c r="M91" s="4">
        <f>(Table1[[#This Row],[Unit price]]+Table1[[#This Row],[Tax 18%]])*Table1[[#This Row],[Quantity]]</f>
        <v>345032</v>
      </c>
      <c r="N91" s="4">
        <f>Table1[[#This Row],[Total]]*(1-12%)</f>
        <v>303628.15999999997</v>
      </c>
      <c r="O91" s="4">
        <f>Table1[[#This Row],[Total]]-Table1[[#This Row],[Cost price]]</f>
        <v>41403.840000000026</v>
      </c>
      <c r="P91">
        <v>6.1</v>
      </c>
    </row>
    <row r="92" spans="1:16" x14ac:dyDescent="0.5">
      <c r="A92" s="5">
        <v>43488</v>
      </c>
      <c r="B92" s="6" t="s">
        <v>1031</v>
      </c>
      <c r="C92" t="s">
        <v>104</v>
      </c>
      <c r="D92" t="s">
        <v>1015</v>
      </c>
      <c r="E92" t="s">
        <v>1549</v>
      </c>
      <c r="F92" t="s">
        <v>1551</v>
      </c>
      <c r="G92" t="s">
        <v>1017</v>
      </c>
      <c r="H92" t="s">
        <v>1559</v>
      </c>
      <c r="I92" t="s">
        <v>1526</v>
      </c>
      <c r="J92">
        <v>447.38</v>
      </c>
      <c r="K92" s="4">
        <f>Table1[[#This Row],[Unit price]]*18%</f>
        <v>80.528399999999991</v>
      </c>
      <c r="L92">
        <v>4</v>
      </c>
      <c r="M92" s="4">
        <f>(Table1[[#This Row],[Unit price]]+Table1[[#This Row],[Tax 18%]])*Table1[[#This Row],[Quantity]]</f>
        <v>2111.6336000000001</v>
      </c>
      <c r="N92" s="4">
        <f>Table1[[#This Row],[Total]]*(1-12%)</f>
        <v>1858.237568</v>
      </c>
      <c r="O92" s="4">
        <f>Table1[[#This Row],[Total]]-Table1[[#This Row],[Cost price]]</f>
        <v>253.3960320000001</v>
      </c>
      <c r="P92">
        <v>7.1</v>
      </c>
    </row>
    <row r="93" spans="1:16" x14ac:dyDescent="0.5">
      <c r="A93" s="5">
        <v>43491</v>
      </c>
      <c r="B93" s="6" t="s">
        <v>1104</v>
      </c>
      <c r="C93" t="s">
        <v>105</v>
      </c>
      <c r="D93" t="s">
        <v>1015</v>
      </c>
      <c r="E93" t="s">
        <v>1549</v>
      </c>
      <c r="F93" t="s">
        <v>1552</v>
      </c>
      <c r="G93" t="s">
        <v>1017</v>
      </c>
      <c r="H93" t="s">
        <v>1560</v>
      </c>
      <c r="I93" t="s">
        <v>1561</v>
      </c>
      <c r="J93">
        <v>193100</v>
      </c>
      <c r="K93" s="4">
        <f>Table1[[#This Row],[Unit price]]*18%</f>
        <v>34758</v>
      </c>
      <c r="L93">
        <v>1</v>
      </c>
      <c r="M93" s="4">
        <f>(Table1[[#This Row],[Unit price]]+Table1[[#This Row],[Tax 18%]])*Table1[[#This Row],[Quantity]]</f>
        <v>227858</v>
      </c>
      <c r="N93" s="4">
        <f>Table1[[#This Row],[Total]]*(1-12%)</f>
        <v>200515.04</v>
      </c>
      <c r="O93" s="4">
        <f>Table1[[#This Row],[Total]]-Table1[[#This Row],[Cost price]]</f>
        <v>27342.959999999992</v>
      </c>
      <c r="P93">
        <v>8.1999999999999993</v>
      </c>
    </row>
    <row r="94" spans="1:16" x14ac:dyDescent="0.5">
      <c r="A94" s="5">
        <v>43475</v>
      </c>
      <c r="B94" s="6" t="s">
        <v>1105</v>
      </c>
      <c r="C94" t="s">
        <v>106</v>
      </c>
      <c r="D94" t="s">
        <v>1014</v>
      </c>
      <c r="E94" t="s">
        <v>1548</v>
      </c>
      <c r="F94" t="s">
        <v>1551</v>
      </c>
      <c r="G94" t="s">
        <v>1017</v>
      </c>
      <c r="H94" t="s">
        <v>1560</v>
      </c>
      <c r="I94" t="s">
        <v>1561</v>
      </c>
      <c r="J94">
        <v>186000</v>
      </c>
      <c r="K94" s="4">
        <f>Table1[[#This Row],[Unit price]]*18%</f>
        <v>33480</v>
      </c>
      <c r="L94">
        <v>1</v>
      </c>
      <c r="M94" s="4">
        <f>(Table1[[#This Row],[Unit price]]+Table1[[#This Row],[Tax 18%]])*Table1[[#This Row],[Quantity]]</f>
        <v>219480</v>
      </c>
      <c r="N94" s="4">
        <f>Table1[[#This Row],[Total]]*(1-12%)</f>
        <v>193142.39999999999</v>
      </c>
      <c r="O94" s="4">
        <f>Table1[[#This Row],[Total]]-Table1[[#This Row],[Cost price]]</f>
        <v>26337.600000000006</v>
      </c>
      <c r="P94">
        <v>5.0999999999999996</v>
      </c>
    </row>
    <row r="95" spans="1:16" x14ac:dyDescent="0.5">
      <c r="A95" s="5">
        <v>43536</v>
      </c>
      <c r="B95" s="6" t="s">
        <v>1106</v>
      </c>
      <c r="C95" t="s">
        <v>107</v>
      </c>
      <c r="D95" t="s">
        <v>1016</v>
      </c>
      <c r="E95" t="s">
        <v>1550</v>
      </c>
      <c r="F95" t="s">
        <v>1551</v>
      </c>
      <c r="G95" t="s">
        <v>1018</v>
      </c>
      <c r="H95" t="s">
        <v>1558</v>
      </c>
      <c r="I95" t="s">
        <v>1527</v>
      </c>
      <c r="J95">
        <v>292200</v>
      </c>
      <c r="K95" s="4">
        <f>Table1[[#This Row],[Unit price]]*18%</f>
        <v>52596</v>
      </c>
      <c r="L95">
        <v>1</v>
      </c>
      <c r="M95" s="4">
        <f>(Table1[[#This Row],[Unit price]]+Table1[[#This Row],[Tax 18%]])*Table1[[#This Row],[Quantity]]</f>
        <v>344796</v>
      </c>
      <c r="N95" s="4">
        <f>Table1[[#This Row],[Total]]*(1-12%)</f>
        <v>303420.48</v>
      </c>
      <c r="O95" s="4">
        <f>Table1[[#This Row],[Total]]-Table1[[#This Row],[Cost price]]</f>
        <v>41375.520000000019</v>
      </c>
      <c r="P95">
        <v>8.6</v>
      </c>
    </row>
    <row r="96" spans="1:16" x14ac:dyDescent="0.5">
      <c r="A96" s="5">
        <v>43502</v>
      </c>
      <c r="B96" s="6" t="s">
        <v>1107</v>
      </c>
      <c r="C96" t="s">
        <v>108</v>
      </c>
      <c r="D96" t="s">
        <v>1015</v>
      </c>
      <c r="E96" t="s">
        <v>1549</v>
      </c>
      <c r="F96" t="s">
        <v>1552</v>
      </c>
      <c r="G96" t="s">
        <v>1018</v>
      </c>
      <c r="H96" t="s">
        <v>1558</v>
      </c>
      <c r="I96" t="s">
        <v>1527</v>
      </c>
      <c r="J96">
        <v>292500</v>
      </c>
      <c r="K96" s="4">
        <f>Table1[[#This Row],[Unit price]]*18%</f>
        <v>52650</v>
      </c>
      <c r="L96">
        <v>1</v>
      </c>
      <c r="M96" s="4">
        <f>(Table1[[#This Row],[Unit price]]+Table1[[#This Row],[Tax 18%]])*Table1[[#This Row],[Quantity]]</f>
        <v>345150</v>
      </c>
      <c r="N96" s="4">
        <f>Table1[[#This Row],[Total]]*(1-12%)</f>
        <v>303732</v>
      </c>
      <c r="O96" s="4">
        <f>Table1[[#This Row],[Total]]-Table1[[#This Row],[Cost price]]</f>
        <v>41418</v>
      </c>
      <c r="P96">
        <v>6.6</v>
      </c>
    </row>
    <row r="97" spans="1:16" x14ac:dyDescent="0.5">
      <c r="A97" s="5">
        <v>43532</v>
      </c>
      <c r="B97" s="6" t="s">
        <v>1108</v>
      </c>
      <c r="C97" t="s">
        <v>109</v>
      </c>
      <c r="D97" t="s">
        <v>1014</v>
      </c>
      <c r="E97" t="s">
        <v>1548</v>
      </c>
      <c r="F97" t="s">
        <v>1552</v>
      </c>
      <c r="G97" t="s">
        <v>1018</v>
      </c>
      <c r="H97" t="s">
        <v>1555</v>
      </c>
      <c r="I97" t="s">
        <v>1525</v>
      </c>
      <c r="J97">
        <v>697.16</v>
      </c>
      <c r="K97" s="4">
        <f>Table1[[#This Row],[Unit price]]*18%</f>
        <v>125.48879999999998</v>
      </c>
      <c r="L97">
        <v>1</v>
      </c>
      <c r="M97" s="4">
        <f>(Table1[[#This Row],[Unit price]]+Table1[[#This Row],[Tax 18%]])*Table1[[#This Row],[Quantity]]</f>
        <v>822.64879999999994</v>
      </c>
      <c r="N97" s="4">
        <f>Table1[[#This Row],[Total]]*(1-12%)</f>
        <v>723.93094399999995</v>
      </c>
      <c r="O97" s="4">
        <f>Table1[[#This Row],[Total]]-Table1[[#This Row],[Cost price]]</f>
        <v>98.717855999999983</v>
      </c>
      <c r="P97">
        <v>7.2</v>
      </c>
    </row>
    <row r="98" spans="1:16" x14ac:dyDescent="0.5">
      <c r="A98" s="5">
        <v>43553</v>
      </c>
      <c r="B98" s="6" t="s">
        <v>1031</v>
      </c>
      <c r="C98" t="s">
        <v>110</v>
      </c>
      <c r="D98" t="s">
        <v>1016</v>
      </c>
      <c r="E98" t="s">
        <v>1550</v>
      </c>
      <c r="F98" t="s">
        <v>1552</v>
      </c>
      <c r="G98" t="s">
        <v>1018</v>
      </c>
      <c r="H98" t="s">
        <v>1558</v>
      </c>
      <c r="I98" t="s">
        <v>1561</v>
      </c>
      <c r="J98">
        <v>295000</v>
      </c>
      <c r="K98" s="4">
        <f>Table1[[#This Row],[Unit price]]*18%</f>
        <v>53100</v>
      </c>
      <c r="L98">
        <v>1</v>
      </c>
      <c r="M98" s="4">
        <f>(Table1[[#This Row],[Unit price]]+Table1[[#This Row],[Tax 18%]])*Table1[[#This Row],[Quantity]]</f>
        <v>348100</v>
      </c>
      <c r="N98" s="4">
        <f>Table1[[#This Row],[Total]]*(1-12%)</f>
        <v>306328</v>
      </c>
      <c r="O98" s="4">
        <f>Table1[[#This Row],[Total]]-Table1[[#This Row],[Cost price]]</f>
        <v>41772</v>
      </c>
      <c r="P98">
        <v>5.0999999999999996</v>
      </c>
    </row>
    <row r="99" spans="1:16" x14ac:dyDescent="0.5">
      <c r="A99" s="5">
        <v>43505</v>
      </c>
      <c r="B99" s="6" t="s">
        <v>1109</v>
      </c>
      <c r="C99" t="s">
        <v>111</v>
      </c>
      <c r="D99" t="s">
        <v>1015</v>
      </c>
      <c r="E99" t="s">
        <v>1549</v>
      </c>
      <c r="F99" t="s">
        <v>1552</v>
      </c>
      <c r="G99" t="s">
        <v>1017</v>
      </c>
      <c r="H99" t="s">
        <v>1555</v>
      </c>
      <c r="I99" t="s">
        <v>1526</v>
      </c>
      <c r="J99">
        <v>127.45</v>
      </c>
      <c r="K99" s="4">
        <f>Table1[[#This Row],[Unit price]]*18%</f>
        <v>22.940999999999999</v>
      </c>
      <c r="L99">
        <v>6</v>
      </c>
      <c r="M99" s="4">
        <f>(Table1[[#This Row],[Unit price]]+Table1[[#This Row],[Tax 18%]])*Table1[[#This Row],[Quantity]]</f>
        <v>902.346</v>
      </c>
      <c r="N99" s="4">
        <f>Table1[[#This Row],[Total]]*(1-12%)</f>
        <v>794.06448</v>
      </c>
      <c r="O99" s="4">
        <f>Table1[[#This Row],[Total]]-Table1[[#This Row],[Cost price]]</f>
        <v>108.28152</v>
      </c>
      <c r="P99">
        <v>4.0999999999999996</v>
      </c>
    </row>
    <row r="100" spans="1:16" x14ac:dyDescent="0.5">
      <c r="A100" s="5">
        <v>43547</v>
      </c>
      <c r="B100" s="6" t="s">
        <v>1110</v>
      </c>
      <c r="C100" t="s">
        <v>112</v>
      </c>
      <c r="D100" t="s">
        <v>1014</v>
      </c>
      <c r="E100" t="s">
        <v>1548</v>
      </c>
      <c r="F100" t="s">
        <v>1552</v>
      </c>
      <c r="G100" t="s">
        <v>1018</v>
      </c>
      <c r="H100" t="s">
        <v>1557</v>
      </c>
      <c r="I100" t="s">
        <v>1561</v>
      </c>
      <c r="J100">
        <v>281500</v>
      </c>
      <c r="K100" s="4">
        <f>Table1[[#This Row],[Unit price]]*18%</f>
        <v>50670</v>
      </c>
      <c r="L100">
        <v>1</v>
      </c>
      <c r="M100" s="4">
        <f>(Table1[[#This Row],[Unit price]]+Table1[[#This Row],[Tax 18%]])*Table1[[#This Row],[Quantity]]</f>
        <v>332170</v>
      </c>
      <c r="N100" s="4">
        <f>Table1[[#This Row],[Total]]*(1-12%)</f>
        <v>292309.59999999998</v>
      </c>
      <c r="O100" s="4">
        <f>Table1[[#This Row],[Total]]-Table1[[#This Row],[Cost price]]</f>
        <v>39860.400000000023</v>
      </c>
      <c r="P100">
        <v>9.3000000000000007</v>
      </c>
    </row>
    <row r="101" spans="1:16" x14ac:dyDescent="0.5">
      <c r="A101" s="5">
        <v>43529</v>
      </c>
      <c r="B101" s="6" t="s">
        <v>1111</v>
      </c>
      <c r="C101" t="s">
        <v>113</v>
      </c>
      <c r="D101" t="s">
        <v>1016</v>
      </c>
      <c r="E101" t="s">
        <v>1550</v>
      </c>
      <c r="F101" t="s">
        <v>1552</v>
      </c>
      <c r="G101" t="s">
        <v>1018</v>
      </c>
      <c r="H101" t="s">
        <v>1559</v>
      </c>
      <c r="I101" t="s">
        <v>1526</v>
      </c>
      <c r="J101">
        <v>1482.7</v>
      </c>
      <c r="K101" s="4">
        <f>Table1[[#This Row],[Unit price]]*18%</f>
        <v>266.88600000000002</v>
      </c>
      <c r="L101">
        <v>6</v>
      </c>
      <c r="M101" s="4">
        <f>(Table1[[#This Row],[Unit price]]+Table1[[#This Row],[Tax 18%]])*Table1[[#This Row],[Quantity]]</f>
        <v>10497.516</v>
      </c>
      <c r="N101" s="4">
        <f>Table1[[#This Row],[Total]]*(1-12%)</f>
        <v>9237.8140800000001</v>
      </c>
      <c r="O101" s="4">
        <f>Table1[[#This Row],[Total]]-Table1[[#This Row],[Cost price]]</f>
        <v>1259.7019199999995</v>
      </c>
      <c r="P101">
        <v>7.4</v>
      </c>
    </row>
    <row r="102" spans="1:16" x14ac:dyDescent="0.5">
      <c r="A102" s="5">
        <v>43550</v>
      </c>
      <c r="B102" s="6" t="s">
        <v>1044</v>
      </c>
      <c r="C102" t="s">
        <v>114</v>
      </c>
      <c r="D102" t="s">
        <v>1015</v>
      </c>
      <c r="E102" t="s">
        <v>1549</v>
      </c>
      <c r="F102" t="s">
        <v>1551</v>
      </c>
      <c r="G102" t="s">
        <v>1018</v>
      </c>
      <c r="H102" t="s">
        <v>1556</v>
      </c>
      <c r="I102" t="s">
        <v>1526</v>
      </c>
      <c r="J102">
        <v>223200</v>
      </c>
      <c r="K102" s="4">
        <f>Table1[[#This Row],[Unit price]]*18%</f>
        <v>40176</v>
      </c>
      <c r="L102">
        <v>1</v>
      </c>
      <c r="M102" s="4">
        <f>(Table1[[#This Row],[Unit price]]+Table1[[#This Row],[Tax 18%]])*Table1[[#This Row],[Quantity]]</f>
        <v>263376</v>
      </c>
      <c r="N102" s="4">
        <f>Table1[[#This Row],[Total]]*(1-12%)</f>
        <v>231770.88</v>
      </c>
      <c r="O102" s="4">
        <f>Table1[[#This Row],[Total]]-Table1[[#This Row],[Cost price]]</f>
        <v>31605.119999999995</v>
      </c>
      <c r="P102">
        <v>4.0999999999999996</v>
      </c>
    </row>
    <row r="103" spans="1:16" x14ac:dyDescent="0.5">
      <c r="A103" s="5">
        <v>43525</v>
      </c>
      <c r="B103" s="6" t="s">
        <v>1112</v>
      </c>
      <c r="C103" t="s">
        <v>115</v>
      </c>
      <c r="D103" t="s">
        <v>1015</v>
      </c>
      <c r="E103" t="s">
        <v>1549</v>
      </c>
      <c r="F103" t="s">
        <v>1552</v>
      </c>
      <c r="G103" t="s">
        <v>1018</v>
      </c>
      <c r="H103" t="s">
        <v>1556</v>
      </c>
      <c r="I103" t="s">
        <v>1526</v>
      </c>
      <c r="J103">
        <v>223200</v>
      </c>
      <c r="K103" s="4">
        <f>Table1[[#This Row],[Unit price]]*18%</f>
        <v>40176</v>
      </c>
      <c r="L103">
        <v>1</v>
      </c>
      <c r="M103" s="4">
        <f>(Table1[[#This Row],[Unit price]]+Table1[[#This Row],[Tax 18%]])*Table1[[#This Row],[Quantity]]</f>
        <v>263376</v>
      </c>
      <c r="N103" s="4">
        <f>Table1[[#This Row],[Total]]*(1-12%)</f>
        <v>231770.88</v>
      </c>
      <c r="O103" s="4">
        <f>Table1[[#This Row],[Total]]-Table1[[#This Row],[Cost price]]</f>
        <v>31605.119999999995</v>
      </c>
      <c r="P103">
        <v>7.2</v>
      </c>
    </row>
    <row r="104" spans="1:16" x14ac:dyDescent="0.5">
      <c r="A104" s="5">
        <v>43497</v>
      </c>
      <c r="B104" s="6" t="s">
        <v>1113</v>
      </c>
      <c r="C104" t="s">
        <v>116</v>
      </c>
      <c r="D104" t="s">
        <v>1015</v>
      </c>
      <c r="E104" t="s">
        <v>1549</v>
      </c>
      <c r="F104" t="s">
        <v>1552</v>
      </c>
      <c r="G104" t="s">
        <v>1017</v>
      </c>
      <c r="H104" t="s">
        <v>1555</v>
      </c>
      <c r="I104" t="s">
        <v>1526</v>
      </c>
      <c r="J104">
        <v>823.07</v>
      </c>
      <c r="K104" s="4">
        <f>Table1[[#This Row],[Unit price]]*18%</f>
        <v>148.15260000000001</v>
      </c>
      <c r="L104">
        <v>9</v>
      </c>
      <c r="M104" s="4">
        <f>(Table1[[#This Row],[Unit price]]+Table1[[#This Row],[Tax 18%]])*Table1[[#This Row],[Quantity]]</f>
        <v>8741.0034000000014</v>
      </c>
      <c r="N104" s="4">
        <f>Table1[[#This Row],[Total]]*(1-12%)</f>
        <v>7692.0829920000015</v>
      </c>
      <c r="O104" s="4">
        <f>Table1[[#This Row],[Total]]-Table1[[#This Row],[Cost price]]</f>
        <v>1048.920408</v>
      </c>
      <c r="P104">
        <v>4.9000000000000004</v>
      </c>
    </row>
    <row r="105" spans="1:16" x14ac:dyDescent="0.5">
      <c r="A105" s="5">
        <v>43552</v>
      </c>
      <c r="B105" s="6" t="s">
        <v>1114</v>
      </c>
      <c r="C105" t="s">
        <v>117</v>
      </c>
      <c r="D105" t="s">
        <v>1014</v>
      </c>
      <c r="E105" t="s">
        <v>1548</v>
      </c>
      <c r="F105" t="s">
        <v>1552</v>
      </c>
      <c r="G105" t="s">
        <v>1018</v>
      </c>
      <c r="H105" t="s">
        <v>1557</v>
      </c>
      <c r="I105" t="s">
        <v>1526</v>
      </c>
      <c r="J105">
        <v>280000</v>
      </c>
      <c r="K105" s="4">
        <f>Table1[[#This Row],[Unit price]]*18%</f>
        <v>50400</v>
      </c>
      <c r="L105">
        <v>1</v>
      </c>
      <c r="M105" s="4">
        <f>(Table1[[#This Row],[Unit price]]+Table1[[#This Row],[Tax 18%]])*Table1[[#This Row],[Quantity]]</f>
        <v>330400</v>
      </c>
      <c r="N105" s="4">
        <f>Table1[[#This Row],[Total]]*(1-12%)</f>
        <v>290752</v>
      </c>
      <c r="O105" s="4">
        <f>Table1[[#This Row],[Total]]-Table1[[#This Row],[Cost price]]</f>
        <v>39648</v>
      </c>
      <c r="P105">
        <v>9.9</v>
      </c>
    </row>
    <row r="106" spans="1:16" x14ac:dyDescent="0.5">
      <c r="A106" s="5">
        <v>43543</v>
      </c>
      <c r="B106" s="6" t="s">
        <v>1115</v>
      </c>
      <c r="C106" t="s">
        <v>118</v>
      </c>
      <c r="D106" t="s">
        <v>1016</v>
      </c>
      <c r="E106" t="s">
        <v>1550</v>
      </c>
      <c r="F106" t="s">
        <v>1552</v>
      </c>
      <c r="G106" t="s">
        <v>1018</v>
      </c>
      <c r="H106" t="s">
        <v>1558</v>
      </c>
      <c r="I106" t="s">
        <v>1526</v>
      </c>
      <c r="J106">
        <v>292400</v>
      </c>
      <c r="K106" s="4">
        <f>Table1[[#This Row],[Unit price]]*18%</f>
        <v>52632</v>
      </c>
      <c r="L106">
        <v>1</v>
      </c>
      <c r="M106" s="4">
        <f>(Table1[[#This Row],[Unit price]]+Table1[[#This Row],[Tax 18%]])*Table1[[#This Row],[Quantity]]</f>
        <v>345032</v>
      </c>
      <c r="N106" s="4">
        <f>Table1[[#This Row],[Total]]*(1-12%)</f>
        <v>303628.15999999997</v>
      </c>
      <c r="O106" s="4">
        <f>Table1[[#This Row],[Total]]-Table1[[#This Row],[Cost price]]</f>
        <v>41403.840000000026</v>
      </c>
      <c r="P106">
        <v>8</v>
      </c>
    </row>
    <row r="107" spans="1:16" x14ac:dyDescent="0.5">
      <c r="A107" s="5">
        <v>43477</v>
      </c>
      <c r="B107" s="6" t="s">
        <v>1116</v>
      </c>
      <c r="C107" t="s">
        <v>119</v>
      </c>
      <c r="D107" t="s">
        <v>1014</v>
      </c>
      <c r="E107" t="s">
        <v>1548</v>
      </c>
      <c r="F107" t="s">
        <v>1551</v>
      </c>
      <c r="G107" t="s">
        <v>1018</v>
      </c>
      <c r="H107" t="s">
        <v>1555</v>
      </c>
      <c r="I107" t="s">
        <v>1525</v>
      </c>
      <c r="J107">
        <v>1488.67</v>
      </c>
      <c r="K107" s="4">
        <f>Table1[[#This Row],[Unit price]]*18%</f>
        <v>267.9606</v>
      </c>
      <c r="L107">
        <v>10</v>
      </c>
      <c r="M107" s="4">
        <f>(Table1[[#This Row],[Unit price]]+Table1[[#This Row],[Tax 18%]])*Table1[[#This Row],[Quantity]]</f>
        <v>17566.306</v>
      </c>
      <c r="N107" s="4">
        <f>Table1[[#This Row],[Total]]*(1-12%)</f>
        <v>15458.34928</v>
      </c>
      <c r="O107" s="4">
        <f>Table1[[#This Row],[Total]]-Table1[[#This Row],[Cost price]]</f>
        <v>2107.9567200000001</v>
      </c>
      <c r="P107">
        <v>7.3</v>
      </c>
    </row>
    <row r="108" spans="1:16" x14ac:dyDescent="0.5">
      <c r="A108" s="5">
        <v>43470</v>
      </c>
      <c r="B108" s="6" t="s">
        <v>1117</v>
      </c>
      <c r="C108" t="s">
        <v>120</v>
      </c>
      <c r="D108" t="s">
        <v>1015</v>
      </c>
      <c r="E108" t="s">
        <v>1549</v>
      </c>
      <c r="F108" t="s">
        <v>1552</v>
      </c>
      <c r="G108" t="s">
        <v>1018</v>
      </c>
      <c r="H108" t="s">
        <v>1556</v>
      </c>
      <c r="I108" t="s">
        <v>1527</v>
      </c>
      <c r="J108">
        <v>221800</v>
      </c>
      <c r="K108" s="4">
        <f>Table1[[#This Row],[Unit price]]*18%</f>
        <v>39924</v>
      </c>
      <c r="L108">
        <v>1</v>
      </c>
      <c r="M108" s="4">
        <f>(Table1[[#This Row],[Unit price]]+Table1[[#This Row],[Tax 18%]])*Table1[[#This Row],[Quantity]]</f>
        <v>261724</v>
      </c>
      <c r="N108" s="4">
        <f>Table1[[#This Row],[Total]]*(1-12%)</f>
        <v>230317.12</v>
      </c>
      <c r="O108" s="4">
        <f>Table1[[#This Row],[Total]]-Table1[[#This Row],[Cost price]]</f>
        <v>31406.880000000005</v>
      </c>
      <c r="P108">
        <v>7.9</v>
      </c>
    </row>
    <row r="109" spans="1:16" x14ac:dyDescent="0.5">
      <c r="A109" s="5">
        <v>43546</v>
      </c>
      <c r="B109" s="6" t="s">
        <v>1118</v>
      </c>
      <c r="C109" t="s">
        <v>121</v>
      </c>
      <c r="D109" t="s">
        <v>1014</v>
      </c>
      <c r="E109" t="s">
        <v>1548</v>
      </c>
      <c r="F109" t="s">
        <v>1552</v>
      </c>
      <c r="G109" t="s">
        <v>1018</v>
      </c>
      <c r="H109" t="s">
        <v>1560</v>
      </c>
      <c r="I109" t="s">
        <v>1526</v>
      </c>
      <c r="J109">
        <v>185000</v>
      </c>
      <c r="K109" s="4">
        <f>Table1[[#This Row],[Unit price]]*18%</f>
        <v>33300</v>
      </c>
      <c r="L109">
        <v>1</v>
      </c>
      <c r="M109" s="4">
        <f>(Table1[[#This Row],[Unit price]]+Table1[[#This Row],[Tax 18%]])*Table1[[#This Row],[Quantity]]</f>
        <v>218300</v>
      </c>
      <c r="N109" s="4">
        <f>Table1[[#This Row],[Total]]*(1-12%)</f>
        <v>192104</v>
      </c>
      <c r="O109" s="4">
        <f>Table1[[#This Row],[Total]]-Table1[[#This Row],[Cost price]]</f>
        <v>26196</v>
      </c>
      <c r="P109">
        <v>7.4</v>
      </c>
    </row>
    <row r="110" spans="1:16" x14ac:dyDescent="0.5">
      <c r="A110" s="5">
        <v>43548</v>
      </c>
      <c r="B110" s="6" t="s">
        <v>1119</v>
      </c>
      <c r="C110" t="s">
        <v>122</v>
      </c>
      <c r="D110" t="s">
        <v>1015</v>
      </c>
      <c r="E110" t="s">
        <v>1549</v>
      </c>
      <c r="F110" t="s">
        <v>1552</v>
      </c>
      <c r="G110" t="s">
        <v>1017</v>
      </c>
      <c r="H110" t="s">
        <v>1557</v>
      </c>
      <c r="I110" t="s">
        <v>1526</v>
      </c>
      <c r="J110">
        <v>286700</v>
      </c>
      <c r="K110" s="4">
        <f>Table1[[#This Row],[Unit price]]*18%</f>
        <v>51606</v>
      </c>
      <c r="L110">
        <v>1</v>
      </c>
      <c r="M110" s="4">
        <f>(Table1[[#This Row],[Unit price]]+Table1[[#This Row],[Tax 18%]])*Table1[[#This Row],[Quantity]]</f>
        <v>338306</v>
      </c>
      <c r="N110" s="4">
        <f>Table1[[#This Row],[Total]]*(1-12%)</f>
        <v>297709.28000000003</v>
      </c>
      <c r="O110" s="4">
        <f>Table1[[#This Row],[Total]]-Table1[[#This Row],[Cost price]]</f>
        <v>40596.719999999972</v>
      </c>
      <c r="P110">
        <v>4.2</v>
      </c>
    </row>
    <row r="111" spans="1:16" x14ac:dyDescent="0.5">
      <c r="A111" s="5">
        <v>43527</v>
      </c>
      <c r="B111" s="6" t="s">
        <v>1120</v>
      </c>
      <c r="C111" t="s">
        <v>123</v>
      </c>
      <c r="D111" t="s">
        <v>1015</v>
      </c>
      <c r="E111" t="s">
        <v>1549</v>
      </c>
      <c r="F111" t="s">
        <v>1551</v>
      </c>
      <c r="G111" t="s">
        <v>1018</v>
      </c>
      <c r="H111" t="s">
        <v>1555</v>
      </c>
      <c r="I111" t="s">
        <v>1526</v>
      </c>
      <c r="J111">
        <v>891.97</v>
      </c>
      <c r="K111" s="4">
        <f>Table1[[#This Row],[Unit price]]*18%</f>
        <v>160.55459999999999</v>
      </c>
      <c r="L111">
        <v>10</v>
      </c>
      <c r="M111" s="4">
        <f>(Table1[[#This Row],[Unit price]]+Table1[[#This Row],[Tax 18%]])*Table1[[#This Row],[Quantity]]</f>
        <v>10525.245999999999</v>
      </c>
      <c r="N111" s="4">
        <f>Table1[[#This Row],[Total]]*(1-12%)</f>
        <v>9262.2164799999991</v>
      </c>
      <c r="O111" s="4">
        <f>Table1[[#This Row],[Total]]-Table1[[#This Row],[Cost price]]</f>
        <v>1263.02952</v>
      </c>
      <c r="P111">
        <v>9.1999999999999993</v>
      </c>
    </row>
    <row r="112" spans="1:16" x14ac:dyDescent="0.5">
      <c r="A112" s="5">
        <v>43501</v>
      </c>
      <c r="B112" s="6" t="s">
        <v>1121</v>
      </c>
      <c r="C112" t="s">
        <v>124</v>
      </c>
      <c r="D112" t="s">
        <v>1016</v>
      </c>
      <c r="E112" t="s">
        <v>1550</v>
      </c>
      <c r="F112" t="s">
        <v>1551</v>
      </c>
      <c r="G112" t="s">
        <v>1017</v>
      </c>
      <c r="H112" t="s">
        <v>1560</v>
      </c>
      <c r="I112" t="s">
        <v>1561</v>
      </c>
      <c r="J112">
        <v>194500</v>
      </c>
      <c r="K112" s="4">
        <f>Table1[[#This Row],[Unit price]]*18%</f>
        <v>35010</v>
      </c>
      <c r="L112">
        <v>1</v>
      </c>
      <c r="M112" s="4">
        <f>(Table1[[#This Row],[Unit price]]+Table1[[#This Row],[Tax 18%]])*Table1[[#This Row],[Quantity]]</f>
        <v>229510</v>
      </c>
      <c r="N112" s="4">
        <f>Table1[[#This Row],[Total]]*(1-12%)</f>
        <v>201968.8</v>
      </c>
      <c r="O112" s="4">
        <f>Table1[[#This Row],[Total]]-Table1[[#This Row],[Cost price]]</f>
        <v>27541.200000000012</v>
      </c>
      <c r="P112">
        <v>4.5999999999999996</v>
      </c>
    </row>
    <row r="113" spans="1:16" x14ac:dyDescent="0.5">
      <c r="A113" s="5">
        <v>43501</v>
      </c>
      <c r="B113" s="6" t="s">
        <v>1122</v>
      </c>
      <c r="C113" t="s">
        <v>125</v>
      </c>
      <c r="D113" t="s">
        <v>1015</v>
      </c>
      <c r="E113" t="s">
        <v>1549</v>
      </c>
      <c r="F113" t="s">
        <v>1551</v>
      </c>
      <c r="G113" t="s">
        <v>1017</v>
      </c>
      <c r="H113" t="s">
        <v>1558</v>
      </c>
      <c r="I113" t="s">
        <v>1527</v>
      </c>
      <c r="J113">
        <v>292500</v>
      </c>
      <c r="K113" s="4">
        <f>Table1[[#This Row],[Unit price]]*18%</f>
        <v>52650</v>
      </c>
      <c r="L113">
        <v>1</v>
      </c>
      <c r="M113" s="4">
        <f>(Table1[[#This Row],[Unit price]]+Table1[[#This Row],[Tax 18%]])*Table1[[#This Row],[Quantity]]</f>
        <v>345150</v>
      </c>
      <c r="N113" s="4">
        <f>Table1[[#This Row],[Total]]*(1-12%)</f>
        <v>303732</v>
      </c>
      <c r="O113" s="4">
        <f>Table1[[#This Row],[Total]]-Table1[[#This Row],[Cost price]]</f>
        <v>41418</v>
      </c>
      <c r="P113">
        <v>7.8</v>
      </c>
    </row>
    <row r="114" spans="1:16" x14ac:dyDescent="0.5">
      <c r="A114" s="5">
        <v>43511</v>
      </c>
      <c r="B114" s="6" t="s">
        <v>1123</v>
      </c>
      <c r="C114" t="s">
        <v>126</v>
      </c>
      <c r="D114" t="s">
        <v>1016</v>
      </c>
      <c r="E114" t="s">
        <v>1550</v>
      </c>
      <c r="F114" t="s">
        <v>1552</v>
      </c>
      <c r="G114" t="s">
        <v>1017</v>
      </c>
      <c r="H114" t="s">
        <v>1556</v>
      </c>
      <c r="I114" t="s">
        <v>1526</v>
      </c>
      <c r="J114">
        <v>223100</v>
      </c>
      <c r="K114" s="4">
        <f>Table1[[#This Row],[Unit price]]*18%</f>
        <v>40158</v>
      </c>
      <c r="L114">
        <v>1</v>
      </c>
      <c r="M114" s="4">
        <f>(Table1[[#This Row],[Unit price]]+Table1[[#This Row],[Tax 18%]])*Table1[[#This Row],[Quantity]]</f>
        <v>263258</v>
      </c>
      <c r="N114" s="4">
        <f>Table1[[#This Row],[Total]]*(1-12%)</f>
        <v>231667.04</v>
      </c>
      <c r="O114" s="4">
        <f>Table1[[#This Row],[Total]]-Table1[[#This Row],[Cost price]]</f>
        <v>31590.959999999992</v>
      </c>
      <c r="P114">
        <v>8.4</v>
      </c>
    </row>
    <row r="115" spans="1:16" x14ac:dyDescent="0.5">
      <c r="A115" s="5">
        <v>43484</v>
      </c>
      <c r="B115" s="6" t="s">
        <v>1124</v>
      </c>
      <c r="C115" t="s">
        <v>127</v>
      </c>
      <c r="D115" t="s">
        <v>1014</v>
      </c>
      <c r="E115" t="s">
        <v>1548</v>
      </c>
      <c r="F115" t="s">
        <v>1551</v>
      </c>
      <c r="G115" t="s">
        <v>1018</v>
      </c>
      <c r="H115" t="s">
        <v>1559</v>
      </c>
      <c r="I115" t="s">
        <v>1525</v>
      </c>
      <c r="J115">
        <v>14558.07</v>
      </c>
      <c r="K115" s="4">
        <f>Table1[[#This Row],[Unit price]]*18%</f>
        <v>2620.4526000000001</v>
      </c>
      <c r="L115">
        <v>9</v>
      </c>
      <c r="M115" s="4">
        <f>(Table1[[#This Row],[Unit price]]+Table1[[#This Row],[Tax 18%]])*Table1[[#This Row],[Quantity]]</f>
        <v>154606.7034</v>
      </c>
      <c r="N115" s="4">
        <f>Table1[[#This Row],[Total]]*(1-12%)</f>
        <v>136053.898992</v>
      </c>
      <c r="O115" s="4">
        <f>Table1[[#This Row],[Total]]-Table1[[#This Row],[Cost price]]</f>
        <v>18552.804407999996</v>
      </c>
      <c r="P115">
        <v>4.3</v>
      </c>
    </row>
    <row r="116" spans="1:16" x14ac:dyDescent="0.5">
      <c r="A116" s="5">
        <v>43497</v>
      </c>
      <c r="B116" s="6" t="s">
        <v>1125</v>
      </c>
      <c r="C116" t="s">
        <v>128</v>
      </c>
      <c r="D116" t="s">
        <v>1015</v>
      </c>
      <c r="E116" t="s">
        <v>1549</v>
      </c>
      <c r="F116" t="s">
        <v>1551</v>
      </c>
      <c r="G116" t="s">
        <v>1017</v>
      </c>
      <c r="H116" t="s">
        <v>1559</v>
      </c>
      <c r="I116" t="s">
        <v>1527</v>
      </c>
      <c r="J116">
        <v>580.79</v>
      </c>
      <c r="K116" s="4">
        <f>Table1[[#This Row],[Unit price]]*18%</f>
        <v>104.54219999999999</v>
      </c>
      <c r="L116">
        <v>9</v>
      </c>
      <c r="M116" s="4">
        <f>(Table1[[#This Row],[Unit price]]+Table1[[#This Row],[Tax 18%]])*Table1[[#This Row],[Quantity]]</f>
        <v>6167.9897999999994</v>
      </c>
      <c r="N116" s="4">
        <f>Table1[[#This Row],[Total]]*(1-12%)</f>
        <v>5427.8310239999992</v>
      </c>
      <c r="O116" s="4">
        <f>Table1[[#This Row],[Total]]-Table1[[#This Row],[Cost price]]</f>
        <v>740.15877600000022</v>
      </c>
      <c r="P116">
        <v>9.5</v>
      </c>
    </row>
    <row r="117" spans="1:16" x14ac:dyDescent="0.5">
      <c r="A117" s="5">
        <v>43526</v>
      </c>
      <c r="B117" s="6" t="s">
        <v>1058</v>
      </c>
      <c r="C117" t="s">
        <v>129</v>
      </c>
      <c r="D117" t="s">
        <v>1015</v>
      </c>
      <c r="E117" t="s">
        <v>1549</v>
      </c>
      <c r="F117" t="s">
        <v>1552</v>
      </c>
      <c r="G117" t="s">
        <v>1017</v>
      </c>
      <c r="H117" t="s">
        <v>1556</v>
      </c>
      <c r="I117" t="s">
        <v>1527</v>
      </c>
      <c r="J117">
        <v>221800</v>
      </c>
      <c r="K117" s="4">
        <f>Table1[[#This Row],[Unit price]]*18%</f>
        <v>39924</v>
      </c>
      <c r="L117">
        <v>1</v>
      </c>
      <c r="M117" s="4">
        <f>(Table1[[#This Row],[Unit price]]+Table1[[#This Row],[Tax 18%]])*Table1[[#This Row],[Quantity]]</f>
        <v>261724</v>
      </c>
      <c r="N117" s="4">
        <f>Table1[[#This Row],[Total]]*(1-12%)</f>
        <v>230317.12</v>
      </c>
      <c r="O117" s="4">
        <f>Table1[[#This Row],[Total]]-Table1[[#This Row],[Cost price]]</f>
        <v>31406.880000000005</v>
      </c>
      <c r="P117">
        <v>7.1</v>
      </c>
    </row>
    <row r="118" spans="1:16" x14ac:dyDescent="0.5">
      <c r="A118" s="5">
        <v>43529</v>
      </c>
      <c r="B118" s="6" t="s">
        <v>1126</v>
      </c>
      <c r="C118" t="s">
        <v>130</v>
      </c>
      <c r="D118" t="s">
        <v>1016</v>
      </c>
      <c r="E118" t="s">
        <v>1550</v>
      </c>
      <c r="F118" t="s">
        <v>1551</v>
      </c>
      <c r="G118" t="s">
        <v>1018</v>
      </c>
      <c r="H118" t="s">
        <v>1556</v>
      </c>
      <c r="I118" t="s">
        <v>1561</v>
      </c>
      <c r="J118">
        <v>225000</v>
      </c>
      <c r="K118" s="4">
        <f>Table1[[#This Row],[Unit price]]*18%</f>
        <v>40500</v>
      </c>
      <c r="L118">
        <v>1</v>
      </c>
      <c r="M118" s="4">
        <f>(Table1[[#This Row],[Unit price]]+Table1[[#This Row],[Tax 18%]])*Table1[[#This Row],[Quantity]]</f>
        <v>265500</v>
      </c>
      <c r="N118" s="4">
        <f>Table1[[#This Row],[Total]]*(1-12%)</f>
        <v>233640</v>
      </c>
      <c r="O118" s="4">
        <f>Table1[[#This Row],[Total]]-Table1[[#This Row],[Cost price]]</f>
        <v>31860</v>
      </c>
      <c r="P118">
        <v>5.3</v>
      </c>
    </row>
    <row r="119" spans="1:16" x14ac:dyDescent="0.5">
      <c r="A119" s="5">
        <v>43481</v>
      </c>
      <c r="B119" s="6" t="s">
        <v>1127</v>
      </c>
      <c r="C119" t="s">
        <v>131</v>
      </c>
      <c r="D119" t="s">
        <v>1016</v>
      </c>
      <c r="E119" t="s">
        <v>1550</v>
      </c>
      <c r="F119" t="s">
        <v>1551</v>
      </c>
      <c r="G119" t="s">
        <v>1018</v>
      </c>
      <c r="H119" t="s">
        <v>1556</v>
      </c>
      <c r="I119" t="s">
        <v>1561</v>
      </c>
      <c r="J119">
        <v>225000</v>
      </c>
      <c r="K119" s="4">
        <f>Table1[[#This Row],[Unit price]]*18%</f>
        <v>40500</v>
      </c>
      <c r="L119">
        <v>1</v>
      </c>
      <c r="M119" s="4">
        <f>(Table1[[#This Row],[Unit price]]+Table1[[#This Row],[Tax 18%]])*Table1[[#This Row],[Quantity]]</f>
        <v>265500</v>
      </c>
      <c r="N119" s="4">
        <f>Table1[[#This Row],[Total]]*(1-12%)</f>
        <v>233640</v>
      </c>
      <c r="O119" s="4">
        <f>Table1[[#This Row],[Total]]-Table1[[#This Row],[Cost price]]</f>
        <v>31860</v>
      </c>
      <c r="P119">
        <v>5.2</v>
      </c>
    </row>
    <row r="120" spans="1:16" x14ac:dyDescent="0.5">
      <c r="A120" s="5">
        <v>43498</v>
      </c>
      <c r="B120" s="6" t="s">
        <v>1128</v>
      </c>
      <c r="C120" t="s">
        <v>132</v>
      </c>
      <c r="D120" t="s">
        <v>1014</v>
      </c>
      <c r="E120" t="s">
        <v>1548</v>
      </c>
      <c r="F120" t="s">
        <v>1552</v>
      </c>
      <c r="G120" t="s">
        <v>1017</v>
      </c>
      <c r="H120" t="s">
        <v>1557</v>
      </c>
      <c r="I120" t="s">
        <v>1561</v>
      </c>
      <c r="J120">
        <v>281500</v>
      </c>
      <c r="K120" s="4">
        <f>Table1[[#This Row],[Unit price]]*18%</f>
        <v>50670</v>
      </c>
      <c r="L120">
        <v>1</v>
      </c>
      <c r="M120" s="4">
        <f>(Table1[[#This Row],[Unit price]]+Table1[[#This Row],[Tax 18%]])*Table1[[#This Row],[Quantity]]</f>
        <v>332170</v>
      </c>
      <c r="N120" s="4">
        <f>Table1[[#This Row],[Total]]*(1-12%)</f>
        <v>292309.59999999998</v>
      </c>
      <c r="O120" s="4">
        <f>Table1[[#This Row],[Total]]-Table1[[#This Row],[Cost price]]</f>
        <v>39860.400000000023</v>
      </c>
      <c r="P120">
        <v>6</v>
      </c>
    </row>
    <row r="121" spans="1:16" x14ac:dyDescent="0.5">
      <c r="A121" s="5">
        <v>43485</v>
      </c>
      <c r="B121" s="6" t="s">
        <v>1108</v>
      </c>
      <c r="C121" t="s">
        <v>133</v>
      </c>
      <c r="D121" t="s">
        <v>1016</v>
      </c>
      <c r="E121" t="s">
        <v>1550</v>
      </c>
      <c r="F121" t="s">
        <v>1552</v>
      </c>
      <c r="G121" t="s">
        <v>1018</v>
      </c>
      <c r="H121" t="s">
        <v>1559</v>
      </c>
      <c r="I121" t="s">
        <v>1525</v>
      </c>
      <c r="J121">
        <v>2353.44</v>
      </c>
      <c r="K121" s="4">
        <f>Table1[[#This Row],[Unit price]]*18%</f>
        <v>423.61919999999998</v>
      </c>
      <c r="L121">
        <v>2</v>
      </c>
      <c r="M121" s="4">
        <f>(Table1[[#This Row],[Unit price]]+Table1[[#This Row],[Tax 18%]])*Table1[[#This Row],[Quantity]]</f>
        <v>5554.1184000000003</v>
      </c>
      <c r="N121" s="4">
        <f>Table1[[#This Row],[Total]]*(1-12%)</f>
        <v>4887.6241920000002</v>
      </c>
      <c r="O121" s="4">
        <f>Table1[[#This Row],[Total]]-Table1[[#This Row],[Cost price]]</f>
        <v>666.49420800000007</v>
      </c>
      <c r="P121">
        <v>4.0999999999999996</v>
      </c>
    </row>
    <row r="122" spans="1:16" x14ac:dyDescent="0.5">
      <c r="A122" s="5">
        <v>43510</v>
      </c>
      <c r="B122" s="6" t="s">
        <v>1030</v>
      </c>
      <c r="C122" t="s">
        <v>134</v>
      </c>
      <c r="D122" t="s">
        <v>1014</v>
      </c>
      <c r="E122" t="s">
        <v>1548</v>
      </c>
      <c r="F122" t="s">
        <v>1552</v>
      </c>
      <c r="G122" t="s">
        <v>1017</v>
      </c>
      <c r="H122" t="s">
        <v>1555</v>
      </c>
      <c r="I122" t="s">
        <v>1527</v>
      </c>
      <c r="J122">
        <v>2199.56</v>
      </c>
      <c r="K122" s="4">
        <f>Table1[[#This Row],[Unit price]]*18%</f>
        <v>395.92079999999999</v>
      </c>
      <c r="L122">
        <v>8</v>
      </c>
      <c r="M122" s="4">
        <f>(Table1[[#This Row],[Unit price]]+Table1[[#This Row],[Tax 18%]])*Table1[[#This Row],[Quantity]]</f>
        <v>20763.846399999999</v>
      </c>
      <c r="N122" s="4">
        <f>Table1[[#This Row],[Total]]*(1-12%)</f>
        <v>18272.184831999999</v>
      </c>
      <c r="O122" s="4">
        <f>Table1[[#This Row],[Total]]-Table1[[#This Row],[Cost price]]</f>
        <v>2491.6615679999995</v>
      </c>
      <c r="P122">
        <v>5.2</v>
      </c>
    </row>
    <row r="123" spans="1:16" x14ac:dyDescent="0.5">
      <c r="A123" s="5">
        <v>43477</v>
      </c>
      <c r="B123" s="6" t="s">
        <v>1129</v>
      </c>
      <c r="C123" t="s">
        <v>135</v>
      </c>
      <c r="D123" t="s">
        <v>1015</v>
      </c>
      <c r="E123" t="s">
        <v>1549</v>
      </c>
      <c r="F123" t="s">
        <v>1551</v>
      </c>
      <c r="G123" t="s">
        <v>1018</v>
      </c>
      <c r="H123" t="s">
        <v>1560</v>
      </c>
      <c r="I123" t="s">
        <v>1527</v>
      </c>
      <c r="J123">
        <v>190500</v>
      </c>
      <c r="K123" s="4">
        <f>Table1[[#This Row],[Unit price]]*18%</f>
        <v>34290</v>
      </c>
      <c r="L123">
        <v>1</v>
      </c>
      <c r="M123" s="4">
        <f>(Table1[[#This Row],[Unit price]]+Table1[[#This Row],[Tax 18%]])*Table1[[#This Row],[Quantity]]</f>
        <v>224790</v>
      </c>
      <c r="N123" s="4">
        <f>Table1[[#This Row],[Total]]*(1-12%)</f>
        <v>197815.2</v>
      </c>
      <c r="O123" s="4">
        <f>Table1[[#This Row],[Total]]-Table1[[#This Row],[Cost price]]</f>
        <v>26974.799999999988</v>
      </c>
      <c r="P123">
        <v>6.5</v>
      </c>
    </row>
    <row r="124" spans="1:16" x14ac:dyDescent="0.5">
      <c r="A124" s="5">
        <v>43533</v>
      </c>
      <c r="B124" s="6" t="s">
        <v>1130</v>
      </c>
      <c r="C124" t="s">
        <v>136</v>
      </c>
      <c r="D124" t="s">
        <v>1016</v>
      </c>
      <c r="E124" t="s">
        <v>1550</v>
      </c>
      <c r="F124" t="s">
        <v>1551</v>
      </c>
      <c r="G124" t="s">
        <v>1018</v>
      </c>
      <c r="H124" t="s">
        <v>1560</v>
      </c>
      <c r="I124" t="s">
        <v>1527</v>
      </c>
      <c r="J124">
        <v>189000</v>
      </c>
      <c r="K124" s="4">
        <f>Table1[[#This Row],[Unit price]]*18%</f>
        <v>34020</v>
      </c>
      <c r="L124">
        <v>1</v>
      </c>
      <c r="M124" s="4">
        <f>(Table1[[#This Row],[Unit price]]+Table1[[#This Row],[Tax 18%]])*Table1[[#This Row],[Quantity]]</f>
        <v>223020</v>
      </c>
      <c r="N124" s="4">
        <f>Table1[[#This Row],[Total]]*(1-12%)</f>
        <v>196257.6</v>
      </c>
      <c r="O124" s="4">
        <f>Table1[[#This Row],[Total]]-Table1[[#This Row],[Cost price]]</f>
        <v>26762.399999999994</v>
      </c>
      <c r="P124">
        <v>4.2</v>
      </c>
    </row>
    <row r="125" spans="1:16" x14ac:dyDescent="0.5">
      <c r="A125" s="5">
        <v>43537</v>
      </c>
      <c r="B125" s="6" t="s">
        <v>1131</v>
      </c>
      <c r="C125" t="s">
        <v>137</v>
      </c>
      <c r="D125" t="s">
        <v>1015</v>
      </c>
      <c r="E125" t="s">
        <v>1549</v>
      </c>
      <c r="F125" t="s">
        <v>1551</v>
      </c>
      <c r="G125" t="s">
        <v>1018</v>
      </c>
      <c r="H125" t="s">
        <v>1559</v>
      </c>
      <c r="I125" t="s">
        <v>1527</v>
      </c>
      <c r="J125">
        <v>663.91</v>
      </c>
      <c r="K125" s="4">
        <f>Table1[[#This Row],[Unit price]]*18%</f>
        <v>119.50379999999998</v>
      </c>
      <c r="L125">
        <v>8</v>
      </c>
      <c r="M125" s="4">
        <f>(Table1[[#This Row],[Unit price]]+Table1[[#This Row],[Tax 18%]])*Table1[[#This Row],[Quantity]]</f>
        <v>6267.3103999999994</v>
      </c>
      <c r="N125" s="4">
        <f>Table1[[#This Row],[Total]]*(1-12%)</f>
        <v>5515.2331519999998</v>
      </c>
      <c r="O125" s="4">
        <f>Table1[[#This Row],[Total]]-Table1[[#This Row],[Cost price]]</f>
        <v>752.0772479999996</v>
      </c>
      <c r="P125">
        <v>4.5999999999999996</v>
      </c>
    </row>
    <row r="126" spans="1:16" x14ac:dyDescent="0.5">
      <c r="A126" s="5">
        <v>43533</v>
      </c>
      <c r="B126" s="6" t="s">
        <v>1132</v>
      </c>
      <c r="C126" t="s">
        <v>138</v>
      </c>
      <c r="D126" t="s">
        <v>1016</v>
      </c>
      <c r="E126" t="s">
        <v>1550</v>
      </c>
      <c r="F126" t="s">
        <v>1551</v>
      </c>
      <c r="G126" t="s">
        <v>1017</v>
      </c>
      <c r="H126" t="s">
        <v>1556</v>
      </c>
      <c r="I126" t="s">
        <v>1561</v>
      </c>
      <c r="J126">
        <v>225000</v>
      </c>
      <c r="K126" s="4">
        <f>Table1[[#This Row],[Unit price]]*18%</f>
        <v>40500</v>
      </c>
      <c r="L126">
        <v>1</v>
      </c>
      <c r="M126" s="4">
        <f>(Table1[[#This Row],[Unit price]]+Table1[[#This Row],[Tax 18%]])*Table1[[#This Row],[Quantity]]</f>
        <v>265500</v>
      </c>
      <c r="N126" s="4">
        <f>Table1[[#This Row],[Total]]*(1-12%)</f>
        <v>233640</v>
      </c>
      <c r="O126" s="4">
        <f>Table1[[#This Row],[Total]]-Table1[[#This Row],[Cost price]]</f>
        <v>31860</v>
      </c>
      <c r="P126">
        <v>7.3</v>
      </c>
    </row>
    <row r="127" spans="1:16" x14ac:dyDescent="0.5">
      <c r="A127" s="5">
        <v>43534</v>
      </c>
      <c r="B127" s="6" t="s">
        <v>1133</v>
      </c>
      <c r="C127" t="s">
        <v>139</v>
      </c>
      <c r="D127" t="s">
        <v>1014</v>
      </c>
      <c r="E127" t="s">
        <v>1548</v>
      </c>
      <c r="F127" t="s">
        <v>1552</v>
      </c>
      <c r="G127" t="s">
        <v>1017</v>
      </c>
      <c r="H127" t="s">
        <v>1559</v>
      </c>
      <c r="I127" t="s">
        <v>1527</v>
      </c>
      <c r="J127">
        <v>3293.69</v>
      </c>
      <c r="K127" s="4">
        <f>Table1[[#This Row],[Unit price]]*18%</f>
        <v>592.86419999999998</v>
      </c>
      <c r="L127">
        <v>7</v>
      </c>
      <c r="M127" s="4">
        <f>(Table1[[#This Row],[Unit price]]+Table1[[#This Row],[Tax 18%]])*Table1[[#This Row],[Quantity]]</f>
        <v>27205.879400000002</v>
      </c>
      <c r="N127" s="4">
        <f>Table1[[#This Row],[Total]]*(1-12%)</f>
        <v>23941.173872000003</v>
      </c>
      <c r="O127" s="4">
        <f>Table1[[#This Row],[Total]]-Table1[[#This Row],[Cost price]]</f>
        <v>3264.7055279999986</v>
      </c>
      <c r="P127">
        <v>4.5</v>
      </c>
    </row>
    <row r="128" spans="1:16" x14ac:dyDescent="0.5">
      <c r="A128" s="5">
        <v>43492</v>
      </c>
      <c r="B128" s="6" t="s">
        <v>1134</v>
      </c>
      <c r="C128" t="s">
        <v>140</v>
      </c>
      <c r="D128" t="s">
        <v>1014</v>
      </c>
      <c r="E128" t="s">
        <v>1548</v>
      </c>
      <c r="F128" t="s">
        <v>1552</v>
      </c>
      <c r="G128" t="s">
        <v>1017</v>
      </c>
      <c r="H128" t="s">
        <v>1560</v>
      </c>
      <c r="I128" t="s">
        <v>1526</v>
      </c>
      <c r="J128">
        <v>185000</v>
      </c>
      <c r="K128" s="4">
        <f>Table1[[#This Row],[Unit price]]*18%</f>
        <v>33300</v>
      </c>
      <c r="L128">
        <v>1</v>
      </c>
      <c r="M128" s="4">
        <f>(Table1[[#This Row],[Unit price]]+Table1[[#This Row],[Tax 18%]])*Table1[[#This Row],[Quantity]]</f>
        <v>218300</v>
      </c>
      <c r="N128" s="4">
        <f>Table1[[#This Row],[Total]]*(1-12%)</f>
        <v>192104</v>
      </c>
      <c r="O128" s="4">
        <f>Table1[[#This Row],[Total]]-Table1[[#This Row],[Cost price]]</f>
        <v>26196</v>
      </c>
      <c r="P128">
        <v>9</v>
      </c>
    </row>
    <row r="129" spans="1:16" x14ac:dyDescent="0.5">
      <c r="A129" s="5">
        <v>43473</v>
      </c>
      <c r="B129" s="6" t="s">
        <v>1135</v>
      </c>
      <c r="C129" t="s">
        <v>141</v>
      </c>
      <c r="D129" t="s">
        <v>1015</v>
      </c>
      <c r="E129" t="s">
        <v>1549</v>
      </c>
      <c r="F129" t="s">
        <v>1552</v>
      </c>
      <c r="G129" t="s">
        <v>1017</v>
      </c>
      <c r="H129" t="s">
        <v>1556</v>
      </c>
      <c r="I129" t="s">
        <v>1527</v>
      </c>
      <c r="J129">
        <v>221800</v>
      </c>
      <c r="K129" s="4">
        <f>Table1[[#This Row],[Unit price]]*18%</f>
        <v>39924</v>
      </c>
      <c r="L129">
        <v>1</v>
      </c>
      <c r="M129" s="4">
        <f>(Table1[[#This Row],[Unit price]]+Table1[[#This Row],[Tax 18%]])*Table1[[#This Row],[Quantity]]</f>
        <v>261724</v>
      </c>
      <c r="N129" s="4">
        <f>Table1[[#This Row],[Total]]*(1-12%)</f>
        <v>230317.12</v>
      </c>
      <c r="O129" s="4">
        <f>Table1[[#This Row],[Total]]-Table1[[#This Row],[Cost price]]</f>
        <v>31406.880000000005</v>
      </c>
      <c r="P129">
        <v>5.9</v>
      </c>
    </row>
    <row r="130" spans="1:16" x14ac:dyDescent="0.5">
      <c r="A130" s="5">
        <v>43473</v>
      </c>
      <c r="B130" s="6" t="s">
        <v>1136</v>
      </c>
      <c r="C130" t="s">
        <v>142</v>
      </c>
      <c r="D130" t="s">
        <v>1015</v>
      </c>
      <c r="E130" t="s">
        <v>1549</v>
      </c>
      <c r="F130" t="s">
        <v>1551</v>
      </c>
      <c r="G130" t="s">
        <v>1017</v>
      </c>
      <c r="H130" t="s">
        <v>1557</v>
      </c>
      <c r="I130" t="s">
        <v>1561</v>
      </c>
      <c r="J130">
        <v>288500</v>
      </c>
      <c r="K130" s="4">
        <f>Table1[[#This Row],[Unit price]]*18%</f>
        <v>51930</v>
      </c>
      <c r="L130">
        <v>1</v>
      </c>
      <c r="M130" s="4">
        <f>(Table1[[#This Row],[Unit price]]+Table1[[#This Row],[Tax 18%]])*Table1[[#This Row],[Quantity]]</f>
        <v>340430</v>
      </c>
      <c r="N130" s="4">
        <f>Table1[[#This Row],[Total]]*(1-12%)</f>
        <v>299578.40000000002</v>
      </c>
      <c r="O130" s="4">
        <f>Table1[[#This Row],[Total]]-Table1[[#This Row],[Cost price]]</f>
        <v>40851.599999999977</v>
      </c>
      <c r="P130">
        <v>8.5</v>
      </c>
    </row>
    <row r="131" spans="1:16" x14ac:dyDescent="0.5">
      <c r="A131" s="5">
        <v>43504</v>
      </c>
      <c r="B131" s="6" t="s">
        <v>1042</v>
      </c>
      <c r="C131" t="s">
        <v>143</v>
      </c>
      <c r="D131" t="s">
        <v>1016</v>
      </c>
      <c r="E131" t="s">
        <v>1550</v>
      </c>
      <c r="F131" t="s">
        <v>1552</v>
      </c>
      <c r="G131" t="s">
        <v>1017</v>
      </c>
      <c r="H131" t="s">
        <v>1560</v>
      </c>
      <c r="I131" t="s">
        <v>1561</v>
      </c>
      <c r="J131">
        <v>194500</v>
      </c>
      <c r="K131" s="4">
        <f>Table1[[#This Row],[Unit price]]*18%</f>
        <v>35010</v>
      </c>
      <c r="L131">
        <v>1</v>
      </c>
      <c r="M131" s="4">
        <f>(Table1[[#This Row],[Unit price]]+Table1[[#This Row],[Tax 18%]])*Table1[[#This Row],[Quantity]]</f>
        <v>229510</v>
      </c>
      <c r="N131" s="4">
        <f>Table1[[#This Row],[Total]]*(1-12%)</f>
        <v>201968.8</v>
      </c>
      <c r="O131" s="4">
        <f>Table1[[#This Row],[Total]]-Table1[[#This Row],[Cost price]]</f>
        <v>27541.200000000012</v>
      </c>
      <c r="P131">
        <v>7.2</v>
      </c>
    </row>
    <row r="132" spans="1:16" x14ac:dyDescent="0.5">
      <c r="A132" s="5">
        <v>43490</v>
      </c>
      <c r="B132" s="6" t="s">
        <v>1137</v>
      </c>
      <c r="C132" t="s">
        <v>144</v>
      </c>
      <c r="D132" t="s">
        <v>1016</v>
      </c>
      <c r="E132" t="s">
        <v>1550</v>
      </c>
      <c r="F132" t="s">
        <v>1552</v>
      </c>
      <c r="G132" t="s">
        <v>1017</v>
      </c>
      <c r="H132" t="s">
        <v>1556</v>
      </c>
      <c r="I132" t="s">
        <v>1526</v>
      </c>
      <c r="J132">
        <v>223100</v>
      </c>
      <c r="K132" s="4">
        <f>Table1[[#This Row],[Unit price]]*18%</f>
        <v>40158</v>
      </c>
      <c r="L132">
        <v>1</v>
      </c>
      <c r="M132" s="4">
        <f>(Table1[[#This Row],[Unit price]]+Table1[[#This Row],[Tax 18%]])*Table1[[#This Row],[Quantity]]</f>
        <v>263258</v>
      </c>
      <c r="N132" s="4">
        <f>Table1[[#This Row],[Total]]*(1-12%)</f>
        <v>231667.04</v>
      </c>
      <c r="O132" s="4">
        <f>Table1[[#This Row],[Total]]-Table1[[#This Row],[Cost price]]</f>
        <v>31590.959999999992</v>
      </c>
      <c r="P132">
        <v>7.5</v>
      </c>
    </row>
    <row r="133" spans="1:16" x14ac:dyDescent="0.5">
      <c r="A133" s="5">
        <v>43530</v>
      </c>
      <c r="B133" s="6" t="s">
        <v>1138</v>
      </c>
      <c r="C133" t="s">
        <v>145</v>
      </c>
      <c r="D133" t="s">
        <v>1014</v>
      </c>
      <c r="E133" t="s">
        <v>1548</v>
      </c>
      <c r="F133" t="s">
        <v>1551</v>
      </c>
      <c r="G133" t="s">
        <v>1017</v>
      </c>
      <c r="H133" t="s">
        <v>1560</v>
      </c>
      <c r="I133" t="s">
        <v>1526</v>
      </c>
      <c r="J133">
        <v>185000</v>
      </c>
      <c r="K133" s="4">
        <f>Table1[[#This Row],[Unit price]]*18%</f>
        <v>33300</v>
      </c>
      <c r="L133">
        <v>1</v>
      </c>
      <c r="M133" s="4">
        <f>(Table1[[#This Row],[Unit price]]+Table1[[#This Row],[Tax 18%]])*Table1[[#This Row],[Quantity]]</f>
        <v>218300</v>
      </c>
      <c r="N133" s="4">
        <f>Table1[[#This Row],[Total]]*(1-12%)</f>
        <v>192104</v>
      </c>
      <c r="O133" s="4">
        <f>Table1[[#This Row],[Total]]-Table1[[#This Row],[Cost price]]</f>
        <v>26196</v>
      </c>
      <c r="P133">
        <v>8.3000000000000007</v>
      </c>
    </row>
    <row r="134" spans="1:16" x14ac:dyDescent="0.5">
      <c r="A134" s="5">
        <v>43506</v>
      </c>
      <c r="B134" s="6" t="s">
        <v>1139</v>
      </c>
      <c r="C134" t="s">
        <v>146</v>
      </c>
      <c r="D134" t="s">
        <v>1016</v>
      </c>
      <c r="E134" t="s">
        <v>1550</v>
      </c>
      <c r="F134" t="s">
        <v>1552</v>
      </c>
      <c r="G134" t="s">
        <v>1017</v>
      </c>
      <c r="H134" t="s">
        <v>1560</v>
      </c>
      <c r="I134" t="s">
        <v>1526</v>
      </c>
      <c r="J134">
        <v>192000</v>
      </c>
      <c r="K134" s="4">
        <f>Table1[[#This Row],[Unit price]]*18%</f>
        <v>34560</v>
      </c>
      <c r="L134">
        <v>1</v>
      </c>
      <c r="M134" s="4">
        <f>(Table1[[#This Row],[Unit price]]+Table1[[#This Row],[Tax 18%]])*Table1[[#This Row],[Quantity]]</f>
        <v>226560</v>
      </c>
      <c r="N134" s="4">
        <f>Table1[[#This Row],[Total]]*(1-12%)</f>
        <v>199372.79999999999</v>
      </c>
      <c r="O134" s="4">
        <f>Table1[[#This Row],[Total]]-Table1[[#This Row],[Cost price]]</f>
        <v>27187.200000000012</v>
      </c>
      <c r="P134">
        <v>7.4</v>
      </c>
    </row>
    <row r="135" spans="1:16" x14ac:dyDescent="0.5">
      <c r="A135" s="5">
        <v>43513</v>
      </c>
      <c r="B135" s="6" t="s">
        <v>1140</v>
      </c>
      <c r="C135" t="s">
        <v>147</v>
      </c>
      <c r="D135" t="s">
        <v>1016</v>
      </c>
      <c r="E135" t="s">
        <v>1550</v>
      </c>
      <c r="F135" t="s">
        <v>1551</v>
      </c>
      <c r="G135" t="s">
        <v>1018</v>
      </c>
      <c r="H135" t="s">
        <v>1555</v>
      </c>
      <c r="I135" t="s">
        <v>1527</v>
      </c>
      <c r="J135">
        <v>1487.45</v>
      </c>
      <c r="K135" s="4">
        <f>Table1[[#This Row],[Unit price]]*18%</f>
        <v>267.74099999999999</v>
      </c>
      <c r="L135">
        <v>6</v>
      </c>
      <c r="M135" s="4">
        <f>(Table1[[#This Row],[Unit price]]+Table1[[#This Row],[Tax 18%]])*Table1[[#This Row],[Quantity]]</f>
        <v>10531.146000000001</v>
      </c>
      <c r="N135" s="4">
        <f>Table1[[#This Row],[Total]]*(1-12%)</f>
        <v>9267.4084800000001</v>
      </c>
      <c r="O135" s="4">
        <f>Table1[[#This Row],[Total]]-Table1[[#This Row],[Cost price]]</f>
        <v>1263.7375200000006</v>
      </c>
      <c r="P135">
        <v>8.8000000000000007</v>
      </c>
    </row>
    <row r="136" spans="1:16" x14ac:dyDescent="0.5">
      <c r="A136" s="5">
        <v>43532</v>
      </c>
      <c r="B136" s="6" t="s">
        <v>1141</v>
      </c>
      <c r="C136" t="s">
        <v>148</v>
      </c>
      <c r="D136" t="s">
        <v>1015</v>
      </c>
      <c r="E136" t="s">
        <v>1549</v>
      </c>
      <c r="F136" t="s">
        <v>1552</v>
      </c>
      <c r="G136" t="s">
        <v>1017</v>
      </c>
      <c r="H136" t="s">
        <v>1558</v>
      </c>
      <c r="I136" t="s">
        <v>1561</v>
      </c>
      <c r="J136">
        <v>295200</v>
      </c>
      <c r="K136" s="4">
        <f>Table1[[#This Row],[Unit price]]*18%</f>
        <v>53136</v>
      </c>
      <c r="L136">
        <v>1</v>
      </c>
      <c r="M136" s="4">
        <f>(Table1[[#This Row],[Unit price]]+Table1[[#This Row],[Tax 18%]])*Table1[[#This Row],[Quantity]]</f>
        <v>348336</v>
      </c>
      <c r="N136" s="4">
        <f>Table1[[#This Row],[Total]]*(1-12%)</f>
        <v>306535.67999999999</v>
      </c>
      <c r="O136" s="4">
        <f>Table1[[#This Row],[Total]]-Table1[[#This Row],[Cost price]]</f>
        <v>41800.320000000007</v>
      </c>
      <c r="P136">
        <v>5.3</v>
      </c>
    </row>
    <row r="137" spans="1:16" x14ac:dyDescent="0.5">
      <c r="A137" s="5">
        <v>43514</v>
      </c>
      <c r="B137" s="6" t="s">
        <v>1049</v>
      </c>
      <c r="C137" t="s">
        <v>149</v>
      </c>
      <c r="D137" t="s">
        <v>1015</v>
      </c>
      <c r="E137" t="s">
        <v>1549</v>
      </c>
      <c r="F137" t="s">
        <v>1552</v>
      </c>
      <c r="G137" t="s">
        <v>1018</v>
      </c>
      <c r="H137" t="s">
        <v>1556</v>
      </c>
      <c r="I137" t="s">
        <v>1526</v>
      </c>
      <c r="J137">
        <v>223200</v>
      </c>
      <c r="K137" s="4">
        <f>Table1[[#This Row],[Unit price]]*18%</f>
        <v>40176</v>
      </c>
      <c r="L137">
        <v>1</v>
      </c>
      <c r="M137" s="4">
        <f>(Table1[[#This Row],[Unit price]]+Table1[[#This Row],[Tax 18%]])*Table1[[#This Row],[Quantity]]</f>
        <v>263376</v>
      </c>
      <c r="N137" s="4">
        <f>Table1[[#This Row],[Total]]*(1-12%)</f>
        <v>231770.88</v>
      </c>
      <c r="O137" s="4">
        <f>Table1[[#This Row],[Total]]-Table1[[#This Row],[Cost price]]</f>
        <v>31605.119999999995</v>
      </c>
      <c r="P137">
        <v>6.2</v>
      </c>
    </row>
    <row r="138" spans="1:16" x14ac:dyDescent="0.5">
      <c r="A138" s="5">
        <v>43483</v>
      </c>
      <c r="B138" s="6" t="s">
        <v>1142</v>
      </c>
      <c r="C138" t="s">
        <v>150</v>
      </c>
      <c r="D138" t="s">
        <v>1014</v>
      </c>
      <c r="E138" t="s">
        <v>1548</v>
      </c>
      <c r="F138" t="s">
        <v>1552</v>
      </c>
      <c r="G138" t="s">
        <v>1017</v>
      </c>
      <c r="H138" t="s">
        <v>1555</v>
      </c>
      <c r="I138" t="s">
        <v>1527</v>
      </c>
      <c r="J138">
        <v>826.31</v>
      </c>
      <c r="K138" s="4">
        <f>Table1[[#This Row],[Unit price]]*18%</f>
        <v>148.73579999999998</v>
      </c>
      <c r="L138">
        <v>5</v>
      </c>
      <c r="M138" s="4">
        <f>(Table1[[#This Row],[Unit price]]+Table1[[#This Row],[Tax 18%]])*Table1[[#This Row],[Quantity]]</f>
        <v>4875.2289999999994</v>
      </c>
      <c r="N138" s="4">
        <f>Table1[[#This Row],[Total]]*(1-12%)</f>
        <v>4290.2015199999996</v>
      </c>
      <c r="O138" s="4">
        <f>Table1[[#This Row],[Total]]-Table1[[#This Row],[Cost price]]</f>
        <v>585.02747999999974</v>
      </c>
      <c r="P138">
        <v>8.8000000000000007</v>
      </c>
    </row>
    <row r="139" spans="1:16" x14ac:dyDescent="0.5">
      <c r="A139" s="5">
        <v>43514</v>
      </c>
      <c r="B139" s="6" t="s">
        <v>1143</v>
      </c>
      <c r="C139" t="s">
        <v>151</v>
      </c>
      <c r="D139" t="s">
        <v>1014</v>
      </c>
      <c r="E139" t="s">
        <v>1548</v>
      </c>
      <c r="F139" t="s">
        <v>1551</v>
      </c>
      <c r="G139" t="s">
        <v>1017</v>
      </c>
      <c r="H139" t="s">
        <v>1559</v>
      </c>
      <c r="I139" t="s">
        <v>1526</v>
      </c>
      <c r="J139">
        <v>2234.42</v>
      </c>
      <c r="K139" s="4">
        <f>Table1[[#This Row],[Unit price]]*18%</f>
        <v>402.19560000000001</v>
      </c>
      <c r="L139">
        <v>6</v>
      </c>
      <c r="M139" s="4">
        <f>(Table1[[#This Row],[Unit price]]+Table1[[#This Row],[Tax 18%]])*Table1[[#This Row],[Quantity]]</f>
        <v>15819.693600000001</v>
      </c>
      <c r="N139" s="4">
        <f>Table1[[#This Row],[Total]]*(1-12%)</f>
        <v>13921.330368000001</v>
      </c>
      <c r="O139" s="4">
        <f>Table1[[#This Row],[Total]]-Table1[[#This Row],[Cost price]]</f>
        <v>1898.3632319999997</v>
      </c>
      <c r="P139">
        <v>9.8000000000000007</v>
      </c>
    </row>
    <row r="140" spans="1:16" x14ac:dyDescent="0.5">
      <c r="A140" s="5">
        <v>43512</v>
      </c>
      <c r="B140" s="6" t="s">
        <v>1144</v>
      </c>
      <c r="C140" t="s">
        <v>152</v>
      </c>
      <c r="D140" t="s">
        <v>1016</v>
      </c>
      <c r="E140" t="s">
        <v>1550</v>
      </c>
      <c r="F140" t="s">
        <v>1552</v>
      </c>
      <c r="G140" t="s">
        <v>1018</v>
      </c>
      <c r="H140" t="s">
        <v>1560</v>
      </c>
      <c r="I140" t="s">
        <v>1526</v>
      </c>
      <c r="J140">
        <v>192000</v>
      </c>
      <c r="K140" s="4">
        <f>Table1[[#This Row],[Unit price]]*18%</f>
        <v>34560</v>
      </c>
      <c r="L140">
        <v>1</v>
      </c>
      <c r="M140" s="4">
        <f>(Table1[[#This Row],[Unit price]]+Table1[[#This Row],[Tax 18%]])*Table1[[#This Row],[Quantity]]</f>
        <v>226560</v>
      </c>
      <c r="N140" s="4">
        <f>Table1[[#This Row],[Total]]*(1-12%)</f>
        <v>199372.79999999999</v>
      </c>
      <c r="O140" s="4">
        <f>Table1[[#This Row],[Total]]-Table1[[#This Row],[Cost price]]</f>
        <v>27187.200000000012</v>
      </c>
      <c r="P140">
        <v>8.1999999999999993</v>
      </c>
    </row>
    <row r="141" spans="1:16" x14ac:dyDescent="0.5">
      <c r="A141" s="5">
        <v>43540</v>
      </c>
      <c r="B141" s="6" t="s">
        <v>1145</v>
      </c>
      <c r="C141" t="s">
        <v>153</v>
      </c>
      <c r="D141" t="s">
        <v>1014</v>
      </c>
      <c r="E141" t="s">
        <v>1548</v>
      </c>
      <c r="F141" t="s">
        <v>1552</v>
      </c>
      <c r="G141" t="s">
        <v>1018</v>
      </c>
      <c r="H141" t="s">
        <v>1560</v>
      </c>
      <c r="I141" t="s">
        <v>1561</v>
      </c>
      <c r="J141">
        <v>186000</v>
      </c>
      <c r="K141" s="4">
        <f>Table1[[#This Row],[Unit price]]*18%</f>
        <v>33480</v>
      </c>
      <c r="L141">
        <v>1</v>
      </c>
      <c r="M141" s="4">
        <f>(Table1[[#This Row],[Unit price]]+Table1[[#This Row],[Tax 18%]])*Table1[[#This Row],[Quantity]]</f>
        <v>219480</v>
      </c>
      <c r="N141" s="4">
        <f>Table1[[#This Row],[Total]]*(1-12%)</f>
        <v>193142.39999999999</v>
      </c>
      <c r="O141" s="4">
        <f>Table1[[#This Row],[Total]]-Table1[[#This Row],[Cost price]]</f>
        <v>26337.600000000006</v>
      </c>
      <c r="P141">
        <v>9.1999999999999993</v>
      </c>
    </row>
    <row r="142" spans="1:16" x14ac:dyDescent="0.5">
      <c r="A142" s="5">
        <v>43488</v>
      </c>
      <c r="B142" s="6" t="s">
        <v>1146</v>
      </c>
      <c r="C142" t="s">
        <v>154</v>
      </c>
      <c r="D142" t="s">
        <v>1015</v>
      </c>
      <c r="E142" t="s">
        <v>1549</v>
      </c>
      <c r="F142" t="s">
        <v>1551</v>
      </c>
      <c r="G142" t="s">
        <v>1017</v>
      </c>
      <c r="H142" t="s">
        <v>1560</v>
      </c>
      <c r="I142" t="s">
        <v>1527</v>
      </c>
      <c r="J142">
        <v>190500</v>
      </c>
      <c r="K142" s="4">
        <f>Table1[[#This Row],[Unit price]]*18%</f>
        <v>34290</v>
      </c>
      <c r="L142">
        <v>1</v>
      </c>
      <c r="M142" s="4">
        <f>(Table1[[#This Row],[Unit price]]+Table1[[#This Row],[Tax 18%]])*Table1[[#This Row],[Quantity]]</f>
        <v>224790</v>
      </c>
      <c r="N142" s="4">
        <f>Table1[[#This Row],[Total]]*(1-12%)</f>
        <v>197815.2</v>
      </c>
      <c r="O142" s="4">
        <f>Table1[[#This Row],[Total]]-Table1[[#This Row],[Cost price]]</f>
        <v>26974.799999999988</v>
      </c>
      <c r="P142">
        <v>5.4</v>
      </c>
    </row>
    <row r="143" spans="1:16" x14ac:dyDescent="0.5">
      <c r="A143" s="5">
        <v>43490</v>
      </c>
      <c r="B143" s="6" t="s">
        <v>1147</v>
      </c>
      <c r="C143" t="s">
        <v>155</v>
      </c>
      <c r="D143" t="s">
        <v>1015</v>
      </c>
      <c r="E143" t="s">
        <v>1549</v>
      </c>
      <c r="F143" t="s">
        <v>1551</v>
      </c>
      <c r="G143" t="s">
        <v>1018</v>
      </c>
      <c r="H143" t="s">
        <v>1558</v>
      </c>
      <c r="I143" t="s">
        <v>1526</v>
      </c>
      <c r="J143">
        <v>294000</v>
      </c>
      <c r="K143" s="4">
        <f>Table1[[#This Row],[Unit price]]*18%</f>
        <v>52920</v>
      </c>
      <c r="L143">
        <v>1</v>
      </c>
      <c r="M143" s="4">
        <f>(Table1[[#This Row],[Unit price]]+Table1[[#This Row],[Tax 18%]])*Table1[[#This Row],[Quantity]]</f>
        <v>346920</v>
      </c>
      <c r="N143" s="4">
        <f>Table1[[#This Row],[Total]]*(1-12%)</f>
        <v>305289.59999999998</v>
      </c>
      <c r="O143" s="4">
        <f>Table1[[#This Row],[Total]]-Table1[[#This Row],[Cost price]]</f>
        <v>41630.400000000023</v>
      </c>
      <c r="P143">
        <v>8.1</v>
      </c>
    </row>
    <row r="144" spans="1:16" x14ac:dyDescent="0.5">
      <c r="A144" s="5">
        <v>43501</v>
      </c>
      <c r="B144" s="6" t="s">
        <v>1148</v>
      </c>
      <c r="C144" t="s">
        <v>156</v>
      </c>
      <c r="D144" t="s">
        <v>1015</v>
      </c>
      <c r="E144" t="s">
        <v>1549</v>
      </c>
      <c r="F144" t="s">
        <v>1551</v>
      </c>
      <c r="G144" t="s">
        <v>1017</v>
      </c>
      <c r="H144" t="s">
        <v>1558</v>
      </c>
      <c r="I144" t="s">
        <v>1526</v>
      </c>
      <c r="J144">
        <v>294000</v>
      </c>
      <c r="K144" s="4">
        <f>Table1[[#This Row],[Unit price]]*18%</f>
        <v>52920</v>
      </c>
      <c r="L144">
        <v>1</v>
      </c>
      <c r="M144" s="4">
        <f>(Table1[[#This Row],[Unit price]]+Table1[[#This Row],[Tax 18%]])*Table1[[#This Row],[Quantity]]</f>
        <v>346920</v>
      </c>
      <c r="N144" s="4">
        <f>Table1[[#This Row],[Total]]*(1-12%)</f>
        <v>305289.59999999998</v>
      </c>
      <c r="O144" s="4">
        <f>Table1[[#This Row],[Total]]-Table1[[#This Row],[Cost price]]</f>
        <v>41630.400000000023</v>
      </c>
      <c r="P144">
        <v>9.1</v>
      </c>
    </row>
    <row r="145" spans="1:16" x14ac:dyDescent="0.5">
      <c r="A145" s="5">
        <v>43518</v>
      </c>
      <c r="B145" s="6" t="s">
        <v>1149</v>
      </c>
      <c r="C145" t="s">
        <v>157</v>
      </c>
      <c r="D145" t="s">
        <v>1015</v>
      </c>
      <c r="E145" t="s">
        <v>1549</v>
      </c>
      <c r="F145" t="s">
        <v>1551</v>
      </c>
      <c r="G145" t="s">
        <v>1017</v>
      </c>
      <c r="H145" t="s">
        <v>1557</v>
      </c>
      <c r="I145" t="s">
        <v>1527</v>
      </c>
      <c r="J145">
        <v>285400</v>
      </c>
      <c r="K145" s="4">
        <f>Table1[[#This Row],[Unit price]]*18%</f>
        <v>51372</v>
      </c>
      <c r="L145">
        <v>1</v>
      </c>
      <c r="M145" s="4">
        <f>(Table1[[#This Row],[Unit price]]+Table1[[#This Row],[Tax 18%]])*Table1[[#This Row],[Quantity]]</f>
        <v>336772</v>
      </c>
      <c r="N145" s="4">
        <f>Table1[[#This Row],[Total]]*(1-12%)</f>
        <v>296359.36</v>
      </c>
      <c r="O145" s="4">
        <f>Table1[[#This Row],[Total]]-Table1[[#This Row],[Cost price]]</f>
        <v>40412.640000000014</v>
      </c>
      <c r="P145">
        <v>8.4</v>
      </c>
    </row>
    <row r="146" spans="1:16" x14ac:dyDescent="0.5">
      <c r="A146" s="5">
        <v>43486</v>
      </c>
      <c r="B146" s="6" t="s">
        <v>1150</v>
      </c>
      <c r="C146" t="s">
        <v>158</v>
      </c>
      <c r="D146" t="s">
        <v>1014</v>
      </c>
      <c r="E146" t="s">
        <v>1548</v>
      </c>
      <c r="F146" t="s">
        <v>1552</v>
      </c>
      <c r="G146" t="s">
        <v>1017</v>
      </c>
      <c r="H146" t="s">
        <v>1559</v>
      </c>
      <c r="I146" t="s">
        <v>1525</v>
      </c>
      <c r="J146">
        <v>1777.95</v>
      </c>
      <c r="K146" s="4">
        <f>Table1[[#This Row],[Unit price]]*18%</f>
        <v>320.03100000000001</v>
      </c>
      <c r="L146">
        <v>6</v>
      </c>
      <c r="M146" s="4">
        <f>(Table1[[#This Row],[Unit price]]+Table1[[#This Row],[Tax 18%]])*Table1[[#This Row],[Quantity]]</f>
        <v>12587.886000000002</v>
      </c>
      <c r="N146" s="4">
        <f>Table1[[#This Row],[Total]]*(1-12%)</f>
        <v>11077.339680000003</v>
      </c>
      <c r="O146" s="4">
        <f>Table1[[#This Row],[Total]]-Table1[[#This Row],[Cost price]]</f>
        <v>1510.5463199999995</v>
      </c>
      <c r="P146">
        <v>8</v>
      </c>
    </row>
    <row r="147" spans="1:16" x14ac:dyDescent="0.5">
      <c r="A147" s="5">
        <v>43532</v>
      </c>
      <c r="B147" s="6" t="s">
        <v>1151</v>
      </c>
      <c r="C147" t="s">
        <v>159</v>
      </c>
      <c r="D147" t="s">
        <v>1015</v>
      </c>
      <c r="E147" t="s">
        <v>1549</v>
      </c>
      <c r="F147" t="s">
        <v>1552</v>
      </c>
      <c r="G147" t="s">
        <v>1017</v>
      </c>
      <c r="H147" t="s">
        <v>1558</v>
      </c>
      <c r="I147" t="s">
        <v>1527</v>
      </c>
      <c r="J147">
        <v>292500</v>
      </c>
      <c r="K147" s="4">
        <f>Table1[[#This Row],[Unit price]]*18%</f>
        <v>52650</v>
      </c>
      <c r="L147">
        <v>1</v>
      </c>
      <c r="M147" s="4">
        <f>(Table1[[#This Row],[Unit price]]+Table1[[#This Row],[Tax 18%]])*Table1[[#This Row],[Quantity]]</f>
        <v>345150</v>
      </c>
      <c r="N147" s="4">
        <f>Table1[[#This Row],[Total]]*(1-12%)</f>
        <v>303732</v>
      </c>
      <c r="O147" s="4">
        <f>Table1[[#This Row],[Total]]-Table1[[#This Row],[Cost price]]</f>
        <v>41418</v>
      </c>
      <c r="P147">
        <v>9.5</v>
      </c>
    </row>
    <row r="148" spans="1:16" x14ac:dyDescent="0.5">
      <c r="A148" s="5">
        <v>43506</v>
      </c>
      <c r="B148" s="6" t="s">
        <v>1054</v>
      </c>
      <c r="C148" t="s">
        <v>160</v>
      </c>
      <c r="D148" t="s">
        <v>1014</v>
      </c>
      <c r="E148" t="s">
        <v>1548</v>
      </c>
      <c r="F148" t="s">
        <v>1551</v>
      </c>
      <c r="G148" t="s">
        <v>1017</v>
      </c>
      <c r="H148" t="s">
        <v>1556</v>
      </c>
      <c r="I148" t="s">
        <v>1561</v>
      </c>
      <c r="J148">
        <v>223000</v>
      </c>
      <c r="K148" s="4">
        <f>Table1[[#This Row],[Unit price]]*18%</f>
        <v>40140</v>
      </c>
      <c r="L148">
        <v>1</v>
      </c>
      <c r="M148" s="4">
        <f>(Table1[[#This Row],[Unit price]]+Table1[[#This Row],[Tax 18%]])*Table1[[#This Row],[Quantity]]</f>
        <v>263140</v>
      </c>
      <c r="N148" s="4">
        <f>Table1[[#This Row],[Total]]*(1-12%)</f>
        <v>231563.2</v>
      </c>
      <c r="O148" s="4">
        <f>Table1[[#This Row],[Total]]-Table1[[#This Row],[Cost price]]</f>
        <v>31576.799999999988</v>
      </c>
      <c r="P148">
        <v>9.1999999999999993</v>
      </c>
    </row>
    <row r="149" spans="1:16" x14ac:dyDescent="0.5">
      <c r="A149" s="5">
        <v>43543</v>
      </c>
      <c r="B149" s="6" t="s">
        <v>1088</v>
      </c>
      <c r="C149" t="s">
        <v>161</v>
      </c>
      <c r="D149" t="s">
        <v>1015</v>
      </c>
      <c r="E149" t="s">
        <v>1549</v>
      </c>
      <c r="F149" t="s">
        <v>1552</v>
      </c>
      <c r="G149" t="s">
        <v>1018</v>
      </c>
      <c r="H149" t="s">
        <v>1558</v>
      </c>
      <c r="I149" t="s">
        <v>1527</v>
      </c>
      <c r="J149">
        <v>292500</v>
      </c>
      <c r="K149" s="4">
        <f>Table1[[#This Row],[Unit price]]*18%</f>
        <v>52650</v>
      </c>
      <c r="L149">
        <v>1</v>
      </c>
      <c r="M149" s="4">
        <f>(Table1[[#This Row],[Unit price]]+Table1[[#This Row],[Tax 18%]])*Table1[[#This Row],[Quantity]]</f>
        <v>345150</v>
      </c>
      <c r="N149" s="4">
        <f>Table1[[#This Row],[Total]]*(1-12%)</f>
        <v>303732</v>
      </c>
      <c r="O149" s="4">
        <f>Table1[[#This Row],[Total]]-Table1[[#This Row],[Cost price]]</f>
        <v>41418</v>
      </c>
      <c r="P149">
        <v>5.6</v>
      </c>
    </row>
    <row r="150" spans="1:16" x14ac:dyDescent="0.5">
      <c r="A150" s="5">
        <v>43530</v>
      </c>
      <c r="B150" s="6" t="s">
        <v>1152</v>
      </c>
      <c r="C150" t="s">
        <v>162</v>
      </c>
      <c r="D150" t="s">
        <v>1016</v>
      </c>
      <c r="E150" t="s">
        <v>1550</v>
      </c>
      <c r="F150" t="s">
        <v>1551</v>
      </c>
      <c r="G150" t="s">
        <v>1018</v>
      </c>
      <c r="H150" t="s">
        <v>1559</v>
      </c>
      <c r="I150" t="s">
        <v>1527</v>
      </c>
      <c r="J150">
        <v>2671.86</v>
      </c>
      <c r="K150" s="4">
        <f>Table1[[#This Row],[Unit price]]*18%</f>
        <v>480.9348</v>
      </c>
      <c r="L150">
        <v>8</v>
      </c>
      <c r="M150" s="4">
        <f>(Table1[[#This Row],[Unit price]]+Table1[[#This Row],[Tax 18%]])*Table1[[#This Row],[Quantity]]</f>
        <v>25222.358400000001</v>
      </c>
      <c r="N150" s="4">
        <f>Table1[[#This Row],[Total]]*(1-12%)</f>
        <v>22195.675392000001</v>
      </c>
      <c r="O150" s="4">
        <f>Table1[[#This Row],[Total]]-Table1[[#This Row],[Cost price]]</f>
        <v>3026.683008</v>
      </c>
      <c r="P150">
        <v>6.2</v>
      </c>
    </row>
    <row r="151" spans="1:16" x14ac:dyDescent="0.5">
      <c r="A151" s="5">
        <v>43551</v>
      </c>
      <c r="B151" s="6" t="s">
        <v>1147</v>
      </c>
      <c r="C151" t="s">
        <v>163</v>
      </c>
      <c r="D151" t="s">
        <v>1014</v>
      </c>
      <c r="E151" t="s">
        <v>1548</v>
      </c>
      <c r="F151" t="s">
        <v>1552</v>
      </c>
      <c r="G151" t="s">
        <v>1018</v>
      </c>
      <c r="H151" t="s">
        <v>1558</v>
      </c>
      <c r="I151" t="s">
        <v>1527</v>
      </c>
      <c r="J151">
        <v>286000</v>
      </c>
      <c r="K151" s="4">
        <f>Table1[[#This Row],[Unit price]]*18%</f>
        <v>51480</v>
      </c>
      <c r="L151">
        <v>1</v>
      </c>
      <c r="M151" s="4">
        <f>(Table1[[#This Row],[Unit price]]+Table1[[#This Row],[Tax 18%]])*Table1[[#This Row],[Quantity]]</f>
        <v>337480</v>
      </c>
      <c r="N151" s="4">
        <f>Table1[[#This Row],[Total]]*(1-12%)</f>
        <v>296982.40000000002</v>
      </c>
      <c r="O151" s="4">
        <f>Table1[[#This Row],[Total]]-Table1[[#This Row],[Cost price]]</f>
        <v>40497.599999999977</v>
      </c>
      <c r="P151">
        <v>4.9000000000000004</v>
      </c>
    </row>
    <row r="152" spans="1:16" x14ac:dyDescent="0.5">
      <c r="A152" s="5">
        <v>43547</v>
      </c>
      <c r="B152" s="6" t="s">
        <v>1044</v>
      </c>
      <c r="C152" t="s">
        <v>164</v>
      </c>
      <c r="D152" t="s">
        <v>1016</v>
      </c>
      <c r="E152" t="s">
        <v>1550</v>
      </c>
      <c r="F152" t="s">
        <v>1551</v>
      </c>
      <c r="G152" t="s">
        <v>1017</v>
      </c>
      <c r="H152" t="s">
        <v>1556</v>
      </c>
      <c r="I152" t="s">
        <v>1527</v>
      </c>
      <c r="J152">
        <v>221500</v>
      </c>
      <c r="K152" s="4">
        <f>Table1[[#This Row],[Unit price]]*18%</f>
        <v>39870</v>
      </c>
      <c r="L152">
        <v>1</v>
      </c>
      <c r="M152" s="4">
        <f>(Table1[[#This Row],[Unit price]]+Table1[[#This Row],[Tax 18%]])*Table1[[#This Row],[Quantity]]</f>
        <v>261370</v>
      </c>
      <c r="N152" s="4">
        <f>Table1[[#This Row],[Total]]*(1-12%)</f>
        <v>230005.6</v>
      </c>
      <c r="O152" s="4">
        <f>Table1[[#This Row],[Total]]-Table1[[#This Row],[Cost price]]</f>
        <v>31364.399999999994</v>
      </c>
      <c r="P152">
        <v>4.8</v>
      </c>
    </row>
    <row r="153" spans="1:16" x14ac:dyDescent="0.5">
      <c r="A153" s="5">
        <v>43535</v>
      </c>
      <c r="B153" s="6" t="s">
        <v>1153</v>
      </c>
      <c r="C153" t="s">
        <v>165</v>
      </c>
      <c r="D153" t="s">
        <v>1015</v>
      </c>
      <c r="E153" t="s">
        <v>1549</v>
      </c>
      <c r="F153" t="s">
        <v>1551</v>
      </c>
      <c r="G153" t="s">
        <v>1018</v>
      </c>
      <c r="H153" t="s">
        <v>1560</v>
      </c>
      <c r="I153" t="s">
        <v>1527</v>
      </c>
      <c r="J153">
        <v>190500</v>
      </c>
      <c r="K153" s="4">
        <f>Table1[[#This Row],[Unit price]]*18%</f>
        <v>34290</v>
      </c>
      <c r="L153">
        <v>1</v>
      </c>
      <c r="M153" s="4">
        <f>(Table1[[#This Row],[Unit price]]+Table1[[#This Row],[Tax 18%]])*Table1[[#This Row],[Quantity]]</f>
        <v>224790</v>
      </c>
      <c r="N153" s="4">
        <f>Table1[[#This Row],[Total]]*(1-12%)</f>
        <v>197815.2</v>
      </c>
      <c r="O153" s="4">
        <f>Table1[[#This Row],[Total]]-Table1[[#This Row],[Cost price]]</f>
        <v>26974.799999999988</v>
      </c>
      <c r="P153">
        <v>7.3</v>
      </c>
    </row>
    <row r="154" spans="1:16" x14ac:dyDescent="0.5">
      <c r="A154" s="5">
        <v>43494</v>
      </c>
      <c r="B154" s="6" t="s">
        <v>1154</v>
      </c>
      <c r="C154" t="s">
        <v>166</v>
      </c>
      <c r="D154" t="s">
        <v>1014</v>
      </c>
      <c r="E154" t="s">
        <v>1548</v>
      </c>
      <c r="F154" t="s">
        <v>1552</v>
      </c>
      <c r="G154" t="s">
        <v>1018</v>
      </c>
      <c r="H154" t="s">
        <v>1556</v>
      </c>
      <c r="I154" t="s">
        <v>1527</v>
      </c>
      <c r="J154">
        <v>218000</v>
      </c>
      <c r="K154" s="4">
        <f>Table1[[#This Row],[Unit price]]*18%</f>
        <v>39240</v>
      </c>
      <c r="L154">
        <v>1</v>
      </c>
      <c r="M154" s="4">
        <f>(Table1[[#This Row],[Unit price]]+Table1[[#This Row],[Tax 18%]])*Table1[[#This Row],[Quantity]]</f>
        <v>257240</v>
      </c>
      <c r="N154" s="4">
        <f>Table1[[#This Row],[Total]]*(1-12%)</f>
        <v>226371.20000000001</v>
      </c>
      <c r="O154" s="4">
        <f>Table1[[#This Row],[Total]]-Table1[[#This Row],[Cost price]]</f>
        <v>30868.799999999988</v>
      </c>
      <c r="P154">
        <v>7.4</v>
      </c>
    </row>
    <row r="155" spans="1:16" x14ac:dyDescent="0.5">
      <c r="A155" s="5">
        <v>43503</v>
      </c>
      <c r="B155" s="6" t="s">
        <v>1155</v>
      </c>
      <c r="C155" t="s">
        <v>167</v>
      </c>
      <c r="D155" t="s">
        <v>1015</v>
      </c>
      <c r="E155" t="s">
        <v>1549</v>
      </c>
      <c r="F155" t="s">
        <v>1552</v>
      </c>
      <c r="G155" t="s">
        <v>1017</v>
      </c>
      <c r="H155" t="s">
        <v>1557</v>
      </c>
      <c r="I155" t="s">
        <v>1561</v>
      </c>
      <c r="J155">
        <v>288500</v>
      </c>
      <c r="K155" s="4">
        <f>Table1[[#This Row],[Unit price]]*18%</f>
        <v>51930</v>
      </c>
      <c r="L155">
        <v>1</v>
      </c>
      <c r="M155" s="4">
        <f>(Table1[[#This Row],[Unit price]]+Table1[[#This Row],[Tax 18%]])*Table1[[#This Row],[Quantity]]</f>
        <v>340430</v>
      </c>
      <c r="N155" s="4">
        <f>Table1[[#This Row],[Total]]*(1-12%)</f>
        <v>299578.40000000002</v>
      </c>
      <c r="O155" s="4">
        <f>Table1[[#This Row],[Total]]-Table1[[#This Row],[Cost price]]</f>
        <v>40851.599999999977</v>
      </c>
      <c r="P155">
        <v>9.9</v>
      </c>
    </row>
    <row r="156" spans="1:16" x14ac:dyDescent="0.5">
      <c r="A156" s="5">
        <v>43493</v>
      </c>
      <c r="B156" s="6" t="s">
        <v>1156</v>
      </c>
      <c r="C156" t="s">
        <v>168</v>
      </c>
      <c r="D156" t="s">
        <v>1015</v>
      </c>
      <c r="E156" t="s">
        <v>1549</v>
      </c>
      <c r="F156" t="s">
        <v>1552</v>
      </c>
      <c r="G156" t="s">
        <v>1017</v>
      </c>
      <c r="H156" t="s">
        <v>1560</v>
      </c>
      <c r="I156" t="s">
        <v>1526</v>
      </c>
      <c r="J156">
        <v>191500</v>
      </c>
      <c r="K156" s="4">
        <f>Table1[[#This Row],[Unit price]]*18%</f>
        <v>34470</v>
      </c>
      <c r="L156">
        <v>1</v>
      </c>
      <c r="M156" s="4">
        <f>(Table1[[#This Row],[Unit price]]+Table1[[#This Row],[Tax 18%]])*Table1[[#This Row],[Quantity]]</f>
        <v>225970</v>
      </c>
      <c r="N156" s="4">
        <f>Table1[[#This Row],[Total]]*(1-12%)</f>
        <v>198853.6</v>
      </c>
      <c r="O156" s="4">
        <f>Table1[[#This Row],[Total]]-Table1[[#This Row],[Cost price]]</f>
        <v>27116.399999999994</v>
      </c>
      <c r="P156">
        <v>9.3000000000000007</v>
      </c>
    </row>
    <row r="157" spans="1:16" x14ac:dyDescent="0.5">
      <c r="A157" s="5">
        <v>43516</v>
      </c>
      <c r="B157" s="6" t="s">
        <v>1076</v>
      </c>
      <c r="C157" t="s">
        <v>169</v>
      </c>
      <c r="D157" t="s">
        <v>1014</v>
      </c>
      <c r="E157" t="s">
        <v>1548</v>
      </c>
      <c r="F157" t="s">
        <v>1551</v>
      </c>
      <c r="G157" t="s">
        <v>1018</v>
      </c>
      <c r="H157" t="s">
        <v>1557</v>
      </c>
      <c r="I157" t="s">
        <v>1527</v>
      </c>
      <c r="J157">
        <v>278000</v>
      </c>
      <c r="K157" s="4">
        <f>Table1[[#This Row],[Unit price]]*18%</f>
        <v>50040</v>
      </c>
      <c r="L157">
        <v>1</v>
      </c>
      <c r="M157" s="4">
        <f>(Table1[[#This Row],[Unit price]]+Table1[[#This Row],[Tax 18%]])*Table1[[#This Row],[Quantity]]</f>
        <v>328040</v>
      </c>
      <c r="N157" s="4">
        <f>Table1[[#This Row],[Total]]*(1-12%)</f>
        <v>288675.20000000001</v>
      </c>
      <c r="O157" s="4">
        <f>Table1[[#This Row],[Total]]-Table1[[#This Row],[Cost price]]</f>
        <v>39364.799999999988</v>
      </c>
      <c r="P157">
        <v>9</v>
      </c>
    </row>
    <row r="158" spans="1:16" x14ac:dyDescent="0.5">
      <c r="A158" s="5">
        <v>43469</v>
      </c>
      <c r="B158" s="6" t="s">
        <v>1157</v>
      </c>
      <c r="C158" t="s">
        <v>170</v>
      </c>
      <c r="D158" t="s">
        <v>1016</v>
      </c>
      <c r="E158" t="s">
        <v>1550</v>
      </c>
      <c r="F158" t="s">
        <v>1551</v>
      </c>
      <c r="G158" t="s">
        <v>1018</v>
      </c>
      <c r="H158" t="s">
        <v>1555</v>
      </c>
      <c r="I158" t="s">
        <v>1526</v>
      </c>
      <c r="J158">
        <v>3272.17</v>
      </c>
      <c r="K158" s="4">
        <f>Table1[[#This Row],[Unit price]]*18%</f>
        <v>588.99059999999997</v>
      </c>
      <c r="L158">
        <v>1</v>
      </c>
      <c r="M158" s="4">
        <f>(Table1[[#This Row],[Unit price]]+Table1[[#This Row],[Tax 18%]])*Table1[[#This Row],[Quantity]]</f>
        <v>3861.1606000000002</v>
      </c>
      <c r="N158" s="4">
        <f>Table1[[#This Row],[Total]]*(1-12%)</f>
        <v>3397.821328</v>
      </c>
      <c r="O158" s="4">
        <f>Table1[[#This Row],[Total]]-Table1[[#This Row],[Cost price]]</f>
        <v>463.33927200000016</v>
      </c>
      <c r="P158">
        <v>6.1</v>
      </c>
    </row>
    <row r="159" spans="1:16" x14ac:dyDescent="0.5">
      <c r="A159" s="5">
        <v>43531</v>
      </c>
      <c r="B159" s="6" t="s">
        <v>1158</v>
      </c>
      <c r="C159" t="s">
        <v>171</v>
      </c>
      <c r="D159" t="s">
        <v>1016</v>
      </c>
      <c r="E159" t="s">
        <v>1550</v>
      </c>
      <c r="F159" t="s">
        <v>1552</v>
      </c>
      <c r="G159" t="s">
        <v>1018</v>
      </c>
      <c r="H159" t="s">
        <v>1559</v>
      </c>
      <c r="I159" t="s">
        <v>1525</v>
      </c>
      <c r="J159">
        <v>3950.28</v>
      </c>
      <c r="K159" s="4">
        <f>Table1[[#This Row],[Unit price]]*18%</f>
        <v>711.05039999999997</v>
      </c>
      <c r="L159">
        <v>5</v>
      </c>
      <c r="M159" s="4">
        <f>(Table1[[#This Row],[Unit price]]+Table1[[#This Row],[Tax 18%]])*Table1[[#This Row],[Quantity]]</f>
        <v>23306.651999999998</v>
      </c>
      <c r="N159" s="4">
        <f>Table1[[#This Row],[Total]]*(1-12%)</f>
        <v>20509.853759999998</v>
      </c>
      <c r="O159" s="4">
        <f>Table1[[#This Row],[Total]]-Table1[[#This Row],[Cost price]]</f>
        <v>2796.7982400000001</v>
      </c>
      <c r="P159">
        <v>9.6999999999999993</v>
      </c>
    </row>
    <row r="160" spans="1:16" x14ac:dyDescent="0.5">
      <c r="A160" s="5">
        <v>43554</v>
      </c>
      <c r="B160" s="6" t="s">
        <v>1159</v>
      </c>
      <c r="C160" t="s">
        <v>172</v>
      </c>
      <c r="D160" t="s">
        <v>1016</v>
      </c>
      <c r="E160" t="s">
        <v>1550</v>
      </c>
      <c r="F160" t="s">
        <v>1551</v>
      </c>
      <c r="G160" t="s">
        <v>1018</v>
      </c>
      <c r="H160" t="s">
        <v>1558</v>
      </c>
      <c r="I160" t="s">
        <v>1561</v>
      </c>
      <c r="J160">
        <v>295000</v>
      </c>
      <c r="K160" s="4">
        <f>Table1[[#This Row],[Unit price]]*18%</f>
        <v>53100</v>
      </c>
      <c r="L160">
        <v>1</v>
      </c>
      <c r="M160" s="4">
        <f>(Table1[[#This Row],[Unit price]]+Table1[[#This Row],[Tax 18%]])*Table1[[#This Row],[Quantity]]</f>
        <v>348100</v>
      </c>
      <c r="N160" s="4">
        <f>Table1[[#This Row],[Total]]*(1-12%)</f>
        <v>306328</v>
      </c>
      <c r="O160" s="4">
        <f>Table1[[#This Row],[Total]]-Table1[[#This Row],[Cost price]]</f>
        <v>41772</v>
      </c>
      <c r="P160">
        <v>6</v>
      </c>
    </row>
    <row r="161" spans="1:16" x14ac:dyDescent="0.5">
      <c r="A161" s="5">
        <v>43551</v>
      </c>
      <c r="B161" s="6" t="s">
        <v>1160</v>
      </c>
      <c r="C161" t="s">
        <v>173</v>
      </c>
      <c r="D161" t="s">
        <v>1016</v>
      </c>
      <c r="E161" t="s">
        <v>1550</v>
      </c>
      <c r="F161" t="s">
        <v>1552</v>
      </c>
      <c r="G161" t="s">
        <v>1018</v>
      </c>
      <c r="H161" t="s">
        <v>1560</v>
      </c>
      <c r="I161" t="s">
        <v>1561</v>
      </c>
      <c r="J161">
        <v>194500</v>
      </c>
      <c r="K161" s="4">
        <f>Table1[[#This Row],[Unit price]]*18%</f>
        <v>35010</v>
      </c>
      <c r="L161">
        <v>1</v>
      </c>
      <c r="M161" s="4">
        <f>(Table1[[#This Row],[Unit price]]+Table1[[#This Row],[Tax 18%]])*Table1[[#This Row],[Quantity]]</f>
        <v>229510</v>
      </c>
      <c r="N161" s="4">
        <f>Table1[[#This Row],[Total]]*(1-12%)</f>
        <v>201968.8</v>
      </c>
      <c r="O161" s="4">
        <f>Table1[[#This Row],[Total]]-Table1[[#This Row],[Cost price]]</f>
        <v>27541.200000000012</v>
      </c>
      <c r="P161">
        <v>10</v>
      </c>
    </row>
    <row r="162" spans="1:16" x14ac:dyDescent="0.5">
      <c r="A162" s="5">
        <v>43484</v>
      </c>
      <c r="B162" s="6" t="s">
        <v>1049</v>
      </c>
      <c r="C162" t="s">
        <v>174</v>
      </c>
      <c r="D162" t="s">
        <v>1015</v>
      </c>
      <c r="E162" t="s">
        <v>1549</v>
      </c>
      <c r="F162" t="s">
        <v>1552</v>
      </c>
      <c r="G162" t="s">
        <v>1017</v>
      </c>
      <c r="H162" t="s">
        <v>1557</v>
      </c>
      <c r="I162" t="s">
        <v>1527</v>
      </c>
      <c r="J162">
        <v>285400</v>
      </c>
      <c r="K162" s="4">
        <f>Table1[[#This Row],[Unit price]]*18%</f>
        <v>51372</v>
      </c>
      <c r="L162">
        <v>1</v>
      </c>
      <c r="M162" s="4">
        <f>(Table1[[#This Row],[Unit price]]+Table1[[#This Row],[Tax 18%]])*Table1[[#This Row],[Quantity]]</f>
        <v>336772</v>
      </c>
      <c r="N162" s="4">
        <f>Table1[[#This Row],[Total]]*(1-12%)</f>
        <v>296359.36</v>
      </c>
      <c r="O162" s="4">
        <f>Table1[[#This Row],[Total]]-Table1[[#This Row],[Cost price]]</f>
        <v>40412.640000000014</v>
      </c>
      <c r="P162">
        <v>8.3000000000000007</v>
      </c>
    </row>
    <row r="163" spans="1:16" x14ac:dyDescent="0.5">
      <c r="A163" s="5">
        <v>43521</v>
      </c>
      <c r="B163" s="6" t="s">
        <v>1161</v>
      </c>
      <c r="C163" t="s">
        <v>175</v>
      </c>
      <c r="D163" t="s">
        <v>1014</v>
      </c>
      <c r="E163" t="s">
        <v>1548</v>
      </c>
      <c r="F163" t="s">
        <v>1552</v>
      </c>
      <c r="G163" t="s">
        <v>1018</v>
      </c>
      <c r="H163" t="s">
        <v>1560</v>
      </c>
      <c r="I163" t="s">
        <v>1526</v>
      </c>
      <c r="J163">
        <v>185000</v>
      </c>
      <c r="K163" s="4">
        <f>Table1[[#This Row],[Unit price]]*18%</f>
        <v>33300</v>
      </c>
      <c r="L163">
        <v>1</v>
      </c>
      <c r="M163" s="4">
        <f>(Table1[[#This Row],[Unit price]]+Table1[[#This Row],[Tax 18%]])*Table1[[#This Row],[Quantity]]</f>
        <v>218300</v>
      </c>
      <c r="N163" s="4">
        <f>Table1[[#This Row],[Total]]*(1-12%)</f>
        <v>192104</v>
      </c>
      <c r="O163" s="4">
        <f>Table1[[#This Row],[Total]]-Table1[[#This Row],[Cost price]]</f>
        <v>26196</v>
      </c>
      <c r="P163">
        <v>6</v>
      </c>
    </row>
    <row r="164" spans="1:16" x14ac:dyDescent="0.5">
      <c r="A164" s="5">
        <v>43537</v>
      </c>
      <c r="B164" s="6" t="s">
        <v>1162</v>
      </c>
      <c r="C164" t="s">
        <v>176</v>
      </c>
      <c r="D164" t="s">
        <v>1014</v>
      </c>
      <c r="E164" t="s">
        <v>1548</v>
      </c>
      <c r="F164" t="s">
        <v>1552</v>
      </c>
      <c r="G164" t="s">
        <v>1018</v>
      </c>
      <c r="H164" t="s">
        <v>1557</v>
      </c>
      <c r="I164" t="s">
        <v>1527</v>
      </c>
      <c r="J164">
        <v>278000</v>
      </c>
      <c r="K164" s="4">
        <f>Table1[[#This Row],[Unit price]]*18%</f>
        <v>50040</v>
      </c>
      <c r="L164">
        <v>1</v>
      </c>
      <c r="M164" s="4">
        <f>(Table1[[#This Row],[Unit price]]+Table1[[#This Row],[Tax 18%]])*Table1[[#This Row],[Quantity]]</f>
        <v>328040</v>
      </c>
      <c r="N164" s="4">
        <f>Table1[[#This Row],[Total]]*(1-12%)</f>
        <v>288675.20000000001</v>
      </c>
      <c r="O164" s="4">
        <f>Table1[[#This Row],[Total]]-Table1[[#This Row],[Cost price]]</f>
        <v>39364.799999999988</v>
      </c>
      <c r="P164">
        <v>7</v>
      </c>
    </row>
    <row r="165" spans="1:16" x14ac:dyDescent="0.5">
      <c r="A165" s="5">
        <v>43495</v>
      </c>
      <c r="B165" s="6" t="s">
        <v>1163</v>
      </c>
      <c r="C165" t="s">
        <v>177</v>
      </c>
      <c r="D165" t="s">
        <v>1015</v>
      </c>
      <c r="E165" t="s">
        <v>1549</v>
      </c>
      <c r="F165" t="s">
        <v>1552</v>
      </c>
      <c r="G165" t="s">
        <v>1018</v>
      </c>
      <c r="H165" t="s">
        <v>1560</v>
      </c>
      <c r="I165" t="s">
        <v>1561</v>
      </c>
      <c r="J165">
        <v>193100</v>
      </c>
      <c r="K165" s="4">
        <f>Table1[[#This Row],[Unit price]]*18%</f>
        <v>34758</v>
      </c>
      <c r="L165">
        <v>1</v>
      </c>
      <c r="M165" s="4">
        <f>(Table1[[#This Row],[Unit price]]+Table1[[#This Row],[Tax 18%]])*Table1[[#This Row],[Quantity]]</f>
        <v>227858</v>
      </c>
      <c r="N165" s="4">
        <f>Table1[[#This Row],[Total]]*(1-12%)</f>
        <v>200515.04</v>
      </c>
      <c r="O165" s="4">
        <f>Table1[[#This Row],[Total]]-Table1[[#This Row],[Cost price]]</f>
        <v>27342.959999999992</v>
      </c>
      <c r="P165">
        <v>6.5</v>
      </c>
    </row>
    <row r="166" spans="1:16" x14ac:dyDescent="0.5">
      <c r="A166" s="5">
        <v>43516</v>
      </c>
      <c r="B166" s="6" t="s">
        <v>1164</v>
      </c>
      <c r="C166" t="s">
        <v>178</v>
      </c>
      <c r="D166" t="s">
        <v>1016</v>
      </c>
      <c r="E166" t="s">
        <v>1550</v>
      </c>
      <c r="F166" t="s">
        <v>1552</v>
      </c>
      <c r="G166" t="s">
        <v>1018</v>
      </c>
      <c r="H166" t="s">
        <v>1557</v>
      </c>
      <c r="I166" t="s">
        <v>1527</v>
      </c>
      <c r="J166">
        <v>283100</v>
      </c>
      <c r="K166" s="4">
        <f>Table1[[#This Row],[Unit price]]*18%</f>
        <v>50958</v>
      </c>
      <c r="L166">
        <v>1</v>
      </c>
      <c r="M166" s="4">
        <f>(Table1[[#This Row],[Unit price]]+Table1[[#This Row],[Tax 18%]])*Table1[[#This Row],[Quantity]]</f>
        <v>334058</v>
      </c>
      <c r="N166" s="4">
        <f>Table1[[#This Row],[Total]]*(1-12%)</f>
        <v>293971.03999999998</v>
      </c>
      <c r="O166" s="4">
        <f>Table1[[#This Row],[Total]]-Table1[[#This Row],[Cost price]]</f>
        <v>40086.960000000021</v>
      </c>
      <c r="P166">
        <v>5.9</v>
      </c>
    </row>
    <row r="167" spans="1:16" x14ac:dyDescent="0.5">
      <c r="A167" s="5">
        <v>43521</v>
      </c>
      <c r="B167" s="6" t="s">
        <v>1165</v>
      </c>
      <c r="C167" t="s">
        <v>179</v>
      </c>
      <c r="D167" t="s">
        <v>1016</v>
      </c>
      <c r="E167" t="s">
        <v>1550</v>
      </c>
      <c r="F167" t="s">
        <v>1551</v>
      </c>
      <c r="G167" t="s">
        <v>1018</v>
      </c>
      <c r="H167" t="s">
        <v>1558</v>
      </c>
      <c r="I167" t="s">
        <v>1561</v>
      </c>
      <c r="J167">
        <v>295000</v>
      </c>
      <c r="K167" s="4">
        <f>Table1[[#This Row],[Unit price]]*18%</f>
        <v>53100</v>
      </c>
      <c r="L167">
        <v>1</v>
      </c>
      <c r="M167" s="4">
        <f>(Table1[[#This Row],[Unit price]]+Table1[[#This Row],[Tax 18%]])*Table1[[#This Row],[Quantity]]</f>
        <v>348100</v>
      </c>
      <c r="N167" s="4">
        <f>Table1[[#This Row],[Total]]*(1-12%)</f>
        <v>306328</v>
      </c>
      <c r="O167" s="4">
        <f>Table1[[#This Row],[Total]]-Table1[[#This Row],[Cost price]]</f>
        <v>41772</v>
      </c>
      <c r="P167">
        <v>5.6</v>
      </c>
    </row>
    <row r="168" spans="1:16" x14ac:dyDescent="0.5">
      <c r="A168" s="5">
        <v>43481</v>
      </c>
      <c r="B168" s="6" t="s">
        <v>1166</v>
      </c>
      <c r="C168" t="s">
        <v>180</v>
      </c>
      <c r="D168" t="s">
        <v>1015</v>
      </c>
      <c r="E168" t="s">
        <v>1549</v>
      </c>
      <c r="F168" t="s">
        <v>1552</v>
      </c>
      <c r="G168" t="s">
        <v>1018</v>
      </c>
      <c r="H168" t="s">
        <v>1559</v>
      </c>
      <c r="I168" t="s">
        <v>1526</v>
      </c>
      <c r="J168">
        <v>957.58</v>
      </c>
      <c r="K168" s="4">
        <f>Table1[[#This Row],[Unit price]]*18%</f>
        <v>172.36439999999999</v>
      </c>
      <c r="L168">
        <v>10</v>
      </c>
      <c r="M168" s="4">
        <f>(Table1[[#This Row],[Unit price]]+Table1[[#This Row],[Tax 18%]])*Table1[[#This Row],[Quantity]]</f>
        <v>11299.444000000001</v>
      </c>
      <c r="N168" s="4">
        <f>Table1[[#This Row],[Total]]*(1-12%)</f>
        <v>9943.510720000002</v>
      </c>
      <c r="O168" s="4">
        <f>Table1[[#This Row],[Total]]-Table1[[#This Row],[Cost price]]</f>
        <v>1355.9332799999993</v>
      </c>
      <c r="P168">
        <v>4.8</v>
      </c>
    </row>
    <row r="169" spans="1:16" x14ac:dyDescent="0.5">
      <c r="A169" s="5">
        <v>43504</v>
      </c>
      <c r="B169" s="6" t="s">
        <v>1167</v>
      </c>
      <c r="C169" t="s">
        <v>181</v>
      </c>
      <c r="D169" t="s">
        <v>1014</v>
      </c>
      <c r="E169" t="s">
        <v>1548</v>
      </c>
      <c r="F169" t="s">
        <v>1552</v>
      </c>
      <c r="G169" t="s">
        <v>1018</v>
      </c>
      <c r="H169" t="s">
        <v>1556</v>
      </c>
      <c r="I169" t="s">
        <v>1527</v>
      </c>
      <c r="J169">
        <v>218000</v>
      </c>
      <c r="K169" s="4">
        <f>Table1[[#This Row],[Unit price]]*18%</f>
        <v>39240</v>
      </c>
      <c r="L169">
        <v>1</v>
      </c>
      <c r="M169" s="4">
        <f>(Table1[[#This Row],[Unit price]]+Table1[[#This Row],[Tax 18%]])*Table1[[#This Row],[Quantity]]</f>
        <v>257240</v>
      </c>
      <c r="N169" s="4">
        <f>Table1[[#This Row],[Total]]*(1-12%)</f>
        <v>226371.20000000001</v>
      </c>
      <c r="O169" s="4">
        <f>Table1[[#This Row],[Total]]-Table1[[#This Row],[Cost price]]</f>
        <v>30868.799999999988</v>
      </c>
      <c r="P169">
        <v>8.6999999999999993</v>
      </c>
    </row>
    <row r="170" spans="1:16" x14ac:dyDescent="0.5">
      <c r="A170" s="5">
        <v>43484</v>
      </c>
      <c r="B170" s="6" t="s">
        <v>1168</v>
      </c>
      <c r="C170" t="s">
        <v>182</v>
      </c>
      <c r="D170" t="s">
        <v>1014</v>
      </c>
      <c r="E170" t="s">
        <v>1548</v>
      </c>
      <c r="F170" t="s">
        <v>1552</v>
      </c>
      <c r="G170" t="s">
        <v>1018</v>
      </c>
      <c r="H170" t="s">
        <v>1557</v>
      </c>
      <c r="I170" t="s">
        <v>1526</v>
      </c>
      <c r="J170">
        <v>280000</v>
      </c>
      <c r="K170" s="4">
        <f>Table1[[#This Row],[Unit price]]*18%</f>
        <v>50400</v>
      </c>
      <c r="L170">
        <v>1</v>
      </c>
      <c r="M170" s="4">
        <f>(Table1[[#This Row],[Unit price]]+Table1[[#This Row],[Tax 18%]])*Table1[[#This Row],[Quantity]]</f>
        <v>330400</v>
      </c>
      <c r="N170" s="4">
        <f>Table1[[#This Row],[Total]]*(1-12%)</f>
        <v>290752</v>
      </c>
      <c r="O170" s="4">
        <f>Table1[[#This Row],[Total]]-Table1[[#This Row],[Cost price]]</f>
        <v>39648</v>
      </c>
      <c r="P170">
        <v>6.5</v>
      </c>
    </row>
    <row r="171" spans="1:16" x14ac:dyDescent="0.5">
      <c r="A171" s="5">
        <v>43497</v>
      </c>
      <c r="B171" s="6" t="s">
        <v>1069</v>
      </c>
      <c r="C171" t="s">
        <v>183</v>
      </c>
      <c r="D171" t="s">
        <v>1014</v>
      </c>
      <c r="E171" t="s">
        <v>1548</v>
      </c>
      <c r="F171" t="s">
        <v>1551</v>
      </c>
      <c r="G171" t="s">
        <v>1018</v>
      </c>
      <c r="H171" t="s">
        <v>1560</v>
      </c>
      <c r="I171" t="s">
        <v>1527</v>
      </c>
      <c r="J171">
        <v>183000</v>
      </c>
      <c r="K171" s="4">
        <f>Table1[[#This Row],[Unit price]]*18%</f>
        <v>32940</v>
      </c>
      <c r="L171">
        <v>1</v>
      </c>
      <c r="M171" s="4">
        <f>(Table1[[#This Row],[Unit price]]+Table1[[#This Row],[Tax 18%]])*Table1[[#This Row],[Quantity]]</f>
        <v>215940</v>
      </c>
      <c r="N171" s="4">
        <f>Table1[[#This Row],[Total]]*(1-12%)</f>
        <v>190027.2</v>
      </c>
      <c r="O171" s="4">
        <f>Table1[[#This Row],[Total]]-Table1[[#This Row],[Cost price]]</f>
        <v>25912.799999999988</v>
      </c>
      <c r="P171">
        <v>8.5</v>
      </c>
    </row>
    <row r="172" spans="1:16" x14ac:dyDescent="0.5">
      <c r="A172" s="5">
        <v>43468</v>
      </c>
      <c r="B172" s="6" t="s">
        <v>1169</v>
      </c>
      <c r="C172" t="s">
        <v>184</v>
      </c>
      <c r="D172" t="s">
        <v>1014</v>
      </c>
      <c r="E172" t="s">
        <v>1548</v>
      </c>
      <c r="F172" t="s">
        <v>1552</v>
      </c>
      <c r="G172" t="s">
        <v>1018</v>
      </c>
      <c r="H172" t="s">
        <v>1558</v>
      </c>
      <c r="I172" t="s">
        <v>1561</v>
      </c>
      <c r="J172">
        <v>290000</v>
      </c>
      <c r="K172" s="4">
        <f>Table1[[#This Row],[Unit price]]*18%</f>
        <v>52200</v>
      </c>
      <c r="L172">
        <v>1</v>
      </c>
      <c r="M172" s="4">
        <f>(Table1[[#This Row],[Unit price]]+Table1[[#This Row],[Tax 18%]])*Table1[[#This Row],[Quantity]]</f>
        <v>342200</v>
      </c>
      <c r="N172" s="4">
        <f>Table1[[#This Row],[Total]]*(1-12%)</f>
        <v>301136</v>
      </c>
      <c r="O172" s="4">
        <f>Table1[[#This Row],[Total]]-Table1[[#This Row],[Cost price]]</f>
        <v>41064</v>
      </c>
      <c r="P172">
        <v>5.5</v>
      </c>
    </row>
    <row r="173" spans="1:16" x14ac:dyDescent="0.5">
      <c r="A173" s="5">
        <v>43491</v>
      </c>
      <c r="B173" s="6" t="s">
        <v>1066</v>
      </c>
      <c r="C173" t="s">
        <v>185</v>
      </c>
      <c r="D173" t="s">
        <v>1016</v>
      </c>
      <c r="E173" t="s">
        <v>1550</v>
      </c>
      <c r="F173" t="s">
        <v>1551</v>
      </c>
      <c r="G173" t="s">
        <v>1018</v>
      </c>
      <c r="H173" t="s">
        <v>1557</v>
      </c>
      <c r="I173" t="s">
        <v>1527</v>
      </c>
      <c r="J173">
        <v>283100</v>
      </c>
      <c r="K173" s="4">
        <f>Table1[[#This Row],[Unit price]]*18%</f>
        <v>50958</v>
      </c>
      <c r="L173">
        <v>1</v>
      </c>
      <c r="M173" s="4">
        <f>(Table1[[#This Row],[Unit price]]+Table1[[#This Row],[Tax 18%]])*Table1[[#This Row],[Quantity]]</f>
        <v>334058</v>
      </c>
      <c r="N173" s="4">
        <f>Table1[[#This Row],[Total]]*(1-12%)</f>
        <v>293971.03999999998</v>
      </c>
      <c r="O173" s="4">
        <f>Table1[[#This Row],[Total]]-Table1[[#This Row],[Cost price]]</f>
        <v>40086.960000000021</v>
      </c>
      <c r="P173">
        <v>9.4</v>
      </c>
    </row>
    <row r="174" spans="1:16" x14ac:dyDescent="0.5">
      <c r="A174" s="5">
        <v>43527</v>
      </c>
      <c r="B174" s="6" t="s">
        <v>1170</v>
      </c>
      <c r="C174" t="s">
        <v>186</v>
      </c>
      <c r="D174" t="s">
        <v>1015</v>
      </c>
      <c r="E174" t="s">
        <v>1549</v>
      </c>
      <c r="F174" t="s">
        <v>1552</v>
      </c>
      <c r="G174" t="s">
        <v>1018</v>
      </c>
      <c r="H174" t="s">
        <v>1555</v>
      </c>
      <c r="I174" t="s">
        <v>1526</v>
      </c>
      <c r="J174">
        <v>200.85</v>
      </c>
      <c r="K174" s="4">
        <f>Table1[[#This Row],[Unit price]]*18%</f>
        <v>36.152999999999999</v>
      </c>
      <c r="L174">
        <v>8</v>
      </c>
      <c r="M174" s="4">
        <f>(Table1[[#This Row],[Unit price]]+Table1[[#This Row],[Tax 18%]])*Table1[[#This Row],[Quantity]]</f>
        <v>1896.0239999999999</v>
      </c>
      <c r="N174" s="4">
        <f>Table1[[#This Row],[Total]]*(1-12%)</f>
        <v>1668.5011199999999</v>
      </c>
      <c r="O174" s="4">
        <f>Table1[[#This Row],[Total]]-Table1[[#This Row],[Cost price]]</f>
        <v>227.52287999999999</v>
      </c>
      <c r="P174">
        <v>6.3</v>
      </c>
    </row>
    <row r="175" spans="1:16" x14ac:dyDescent="0.5">
      <c r="A175" s="5">
        <v>43484</v>
      </c>
      <c r="B175" s="6" t="s">
        <v>1171</v>
      </c>
      <c r="C175" t="s">
        <v>187</v>
      </c>
      <c r="D175" t="s">
        <v>1016</v>
      </c>
      <c r="E175" t="s">
        <v>1550</v>
      </c>
      <c r="F175" t="s">
        <v>1551</v>
      </c>
      <c r="G175" t="s">
        <v>1018</v>
      </c>
      <c r="H175" t="s">
        <v>1555</v>
      </c>
      <c r="I175" t="s">
        <v>1527</v>
      </c>
      <c r="J175">
        <v>3652.89</v>
      </c>
      <c r="K175" s="4">
        <f>Table1[[#This Row],[Unit price]]*18%</f>
        <v>657.52019999999993</v>
      </c>
      <c r="L175">
        <v>6</v>
      </c>
      <c r="M175" s="4">
        <f>(Table1[[#This Row],[Unit price]]+Table1[[#This Row],[Tax 18%]])*Table1[[#This Row],[Quantity]]</f>
        <v>25862.461200000002</v>
      </c>
      <c r="N175" s="4">
        <f>Table1[[#This Row],[Total]]*(1-12%)</f>
        <v>22758.965856000003</v>
      </c>
      <c r="O175" s="4">
        <f>Table1[[#This Row],[Total]]-Table1[[#This Row],[Cost price]]</f>
        <v>3103.495343999999</v>
      </c>
      <c r="P175">
        <v>9.8000000000000007</v>
      </c>
    </row>
    <row r="176" spans="1:16" x14ac:dyDescent="0.5">
      <c r="A176" s="5">
        <v>43483</v>
      </c>
      <c r="B176" s="6" t="s">
        <v>1172</v>
      </c>
      <c r="C176" t="s">
        <v>188</v>
      </c>
      <c r="D176" t="s">
        <v>1016</v>
      </c>
      <c r="E176" t="s">
        <v>1550</v>
      </c>
      <c r="F176" t="s">
        <v>1552</v>
      </c>
      <c r="G176" t="s">
        <v>1018</v>
      </c>
      <c r="H176" t="s">
        <v>1557</v>
      </c>
      <c r="I176" t="s">
        <v>1561</v>
      </c>
      <c r="J176">
        <v>287800</v>
      </c>
      <c r="K176" s="4">
        <f>Table1[[#This Row],[Unit price]]*18%</f>
        <v>51804</v>
      </c>
      <c r="L176">
        <v>1</v>
      </c>
      <c r="M176" s="4">
        <f>(Table1[[#This Row],[Unit price]]+Table1[[#This Row],[Tax 18%]])*Table1[[#This Row],[Quantity]]</f>
        <v>339604</v>
      </c>
      <c r="N176" s="4">
        <f>Table1[[#This Row],[Total]]*(1-12%)</f>
        <v>298851.52</v>
      </c>
      <c r="O176" s="4">
        <f>Table1[[#This Row],[Total]]-Table1[[#This Row],[Cost price]]</f>
        <v>40752.479999999981</v>
      </c>
      <c r="P176">
        <v>8.6999999999999993</v>
      </c>
    </row>
    <row r="177" spans="1:16" x14ac:dyDescent="0.5">
      <c r="A177" s="5">
        <v>43545</v>
      </c>
      <c r="B177" s="6" t="s">
        <v>1161</v>
      </c>
      <c r="C177" t="s">
        <v>189</v>
      </c>
      <c r="D177" t="s">
        <v>1014</v>
      </c>
      <c r="E177" t="s">
        <v>1548</v>
      </c>
      <c r="F177" t="s">
        <v>1551</v>
      </c>
      <c r="G177" t="s">
        <v>1018</v>
      </c>
      <c r="H177" t="s">
        <v>1559</v>
      </c>
      <c r="I177" t="s">
        <v>1525</v>
      </c>
      <c r="J177">
        <v>1433.84</v>
      </c>
      <c r="K177" s="4">
        <f>Table1[[#This Row],[Unit price]]*18%</f>
        <v>258.09119999999996</v>
      </c>
      <c r="L177">
        <v>9</v>
      </c>
      <c r="M177" s="4">
        <f>(Table1[[#This Row],[Unit price]]+Table1[[#This Row],[Tax 18%]])*Table1[[#This Row],[Quantity]]</f>
        <v>15227.380799999999</v>
      </c>
      <c r="N177" s="4">
        <f>Table1[[#This Row],[Total]]*(1-12%)</f>
        <v>13400.095104</v>
      </c>
      <c r="O177" s="4">
        <f>Table1[[#This Row],[Total]]-Table1[[#This Row],[Cost price]]</f>
        <v>1827.285695999999</v>
      </c>
      <c r="P177">
        <v>8.8000000000000007</v>
      </c>
    </row>
    <row r="178" spans="1:16" x14ac:dyDescent="0.5">
      <c r="A178" s="5">
        <v>43527</v>
      </c>
      <c r="B178" s="6" t="s">
        <v>1173</v>
      </c>
      <c r="C178" t="s">
        <v>190</v>
      </c>
      <c r="D178" t="s">
        <v>1014</v>
      </c>
      <c r="E178" t="s">
        <v>1548</v>
      </c>
      <c r="F178" t="s">
        <v>1551</v>
      </c>
      <c r="G178" t="s">
        <v>1018</v>
      </c>
      <c r="H178" t="s">
        <v>1557</v>
      </c>
      <c r="I178" t="s">
        <v>1527</v>
      </c>
      <c r="J178">
        <v>278000</v>
      </c>
      <c r="K178" s="4">
        <f>Table1[[#This Row],[Unit price]]*18%</f>
        <v>50040</v>
      </c>
      <c r="L178">
        <v>1</v>
      </c>
      <c r="M178" s="4">
        <f>(Table1[[#This Row],[Unit price]]+Table1[[#This Row],[Tax 18%]])*Table1[[#This Row],[Quantity]]</f>
        <v>328040</v>
      </c>
      <c r="N178" s="4">
        <f>Table1[[#This Row],[Total]]*(1-12%)</f>
        <v>288675.20000000001</v>
      </c>
      <c r="O178" s="4">
        <f>Table1[[#This Row],[Total]]-Table1[[#This Row],[Cost price]]</f>
        <v>39364.799999999988</v>
      </c>
      <c r="P178">
        <v>9.6</v>
      </c>
    </row>
    <row r="179" spans="1:16" x14ac:dyDescent="0.5">
      <c r="A179" s="5">
        <v>43509</v>
      </c>
      <c r="B179" s="6" t="s">
        <v>1174</v>
      </c>
      <c r="C179" t="s">
        <v>191</v>
      </c>
      <c r="D179" t="s">
        <v>1015</v>
      </c>
      <c r="E179" t="s">
        <v>1549</v>
      </c>
      <c r="F179" t="s">
        <v>1552</v>
      </c>
      <c r="G179" t="s">
        <v>1017</v>
      </c>
      <c r="H179" t="s">
        <v>1556</v>
      </c>
      <c r="I179" t="s">
        <v>1527</v>
      </c>
      <c r="J179">
        <v>221800</v>
      </c>
      <c r="K179" s="4">
        <f>Table1[[#This Row],[Unit price]]*18%</f>
        <v>39924</v>
      </c>
      <c r="L179">
        <v>1</v>
      </c>
      <c r="M179" s="4">
        <f>(Table1[[#This Row],[Unit price]]+Table1[[#This Row],[Tax 18%]])*Table1[[#This Row],[Quantity]]</f>
        <v>261724</v>
      </c>
      <c r="N179" s="4">
        <f>Table1[[#This Row],[Total]]*(1-12%)</f>
        <v>230317.12</v>
      </c>
      <c r="O179" s="4">
        <f>Table1[[#This Row],[Total]]-Table1[[#This Row],[Cost price]]</f>
        <v>31406.880000000005</v>
      </c>
      <c r="P179">
        <v>4.8</v>
      </c>
    </row>
    <row r="180" spans="1:16" x14ac:dyDescent="0.5">
      <c r="A180" s="5">
        <v>43547</v>
      </c>
      <c r="B180" s="6" t="s">
        <v>1175</v>
      </c>
      <c r="C180" t="s">
        <v>192</v>
      </c>
      <c r="D180" t="s">
        <v>1014</v>
      </c>
      <c r="E180" t="s">
        <v>1548</v>
      </c>
      <c r="F180" t="s">
        <v>1552</v>
      </c>
      <c r="G180" t="s">
        <v>1018</v>
      </c>
      <c r="H180" t="s">
        <v>1557</v>
      </c>
      <c r="I180" t="s">
        <v>1561</v>
      </c>
      <c r="J180">
        <v>281500</v>
      </c>
      <c r="K180" s="4">
        <f>Table1[[#This Row],[Unit price]]*18%</f>
        <v>50670</v>
      </c>
      <c r="L180">
        <v>1</v>
      </c>
      <c r="M180" s="4">
        <f>(Table1[[#This Row],[Unit price]]+Table1[[#This Row],[Tax 18%]])*Table1[[#This Row],[Quantity]]</f>
        <v>332170</v>
      </c>
      <c r="N180" s="4">
        <f>Table1[[#This Row],[Total]]*(1-12%)</f>
        <v>292309.59999999998</v>
      </c>
      <c r="O180" s="4">
        <f>Table1[[#This Row],[Total]]-Table1[[#This Row],[Cost price]]</f>
        <v>39860.400000000023</v>
      </c>
      <c r="P180">
        <v>4.4000000000000004</v>
      </c>
    </row>
    <row r="181" spans="1:16" x14ac:dyDescent="0.5">
      <c r="A181" s="5">
        <v>43493</v>
      </c>
      <c r="B181" s="6" t="s">
        <v>1176</v>
      </c>
      <c r="C181" t="s">
        <v>193</v>
      </c>
      <c r="D181" t="s">
        <v>1015</v>
      </c>
      <c r="E181" t="s">
        <v>1549</v>
      </c>
      <c r="F181" t="s">
        <v>1551</v>
      </c>
      <c r="G181" t="s">
        <v>1018</v>
      </c>
      <c r="H181" t="s">
        <v>1558</v>
      </c>
      <c r="I181" t="s">
        <v>1561</v>
      </c>
      <c r="J181">
        <v>295200</v>
      </c>
      <c r="K181" s="4">
        <f>Table1[[#This Row],[Unit price]]*18%</f>
        <v>53136</v>
      </c>
      <c r="L181">
        <v>1</v>
      </c>
      <c r="M181" s="4">
        <f>(Table1[[#This Row],[Unit price]]+Table1[[#This Row],[Tax 18%]])*Table1[[#This Row],[Quantity]]</f>
        <v>348336</v>
      </c>
      <c r="N181" s="4">
        <f>Table1[[#This Row],[Total]]*(1-12%)</f>
        <v>306535.67999999999</v>
      </c>
      <c r="O181" s="4">
        <f>Table1[[#This Row],[Total]]-Table1[[#This Row],[Cost price]]</f>
        <v>41800.320000000007</v>
      </c>
      <c r="P181">
        <v>9.9</v>
      </c>
    </row>
    <row r="182" spans="1:16" x14ac:dyDescent="0.5">
      <c r="A182" s="5">
        <v>43505</v>
      </c>
      <c r="B182" s="6" t="s">
        <v>1177</v>
      </c>
      <c r="C182" t="s">
        <v>194</v>
      </c>
      <c r="D182" t="s">
        <v>1015</v>
      </c>
      <c r="E182" t="s">
        <v>1549</v>
      </c>
      <c r="F182" t="s">
        <v>1552</v>
      </c>
      <c r="G182" t="s">
        <v>1018</v>
      </c>
      <c r="H182" t="s">
        <v>1556</v>
      </c>
      <c r="I182" t="s">
        <v>1526</v>
      </c>
      <c r="J182">
        <v>223200</v>
      </c>
      <c r="K182" s="4">
        <f>Table1[[#This Row],[Unit price]]*18%</f>
        <v>40176</v>
      </c>
      <c r="L182">
        <v>1</v>
      </c>
      <c r="M182" s="4">
        <f>(Table1[[#This Row],[Unit price]]+Table1[[#This Row],[Tax 18%]])*Table1[[#This Row],[Quantity]]</f>
        <v>263376</v>
      </c>
      <c r="N182" s="4">
        <f>Table1[[#This Row],[Total]]*(1-12%)</f>
        <v>231770.88</v>
      </c>
      <c r="O182" s="4">
        <f>Table1[[#This Row],[Total]]-Table1[[#This Row],[Cost price]]</f>
        <v>31605.119999999995</v>
      </c>
      <c r="P182">
        <v>5.7</v>
      </c>
    </row>
    <row r="183" spans="1:16" x14ac:dyDescent="0.5">
      <c r="A183" s="5">
        <v>43488</v>
      </c>
      <c r="B183" s="6" t="s">
        <v>1178</v>
      </c>
      <c r="C183" t="s">
        <v>195</v>
      </c>
      <c r="D183" t="s">
        <v>1015</v>
      </c>
      <c r="E183" t="s">
        <v>1549</v>
      </c>
      <c r="F183" t="s">
        <v>1551</v>
      </c>
      <c r="G183" t="s">
        <v>1018</v>
      </c>
      <c r="H183" t="s">
        <v>1557</v>
      </c>
      <c r="I183" t="s">
        <v>1526</v>
      </c>
      <c r="J183">
        <v>286700</v>
      </c>
      <c r="K183" s="4">
        <f>Table1[[#This Row],[Unit price]]*18%</f>
        <v>51606</v>
      </c>
      <c r="L183">
        <v>1</v>
      </c>
      <c r="M183" s="4">
        <f>(Table1[[#This Row],[Unit price]]+Table1[[#This Row],[Tax 18%]])*Table1[[#This Row],[Quantity]]</f>
        <v>338306</v>
      </c>
      <c r="N183" s="4">
        <f>Table1[[#This Row],[Total]]*(1-12%)</f>
        <v>297709.28000000003</v>
      </c>
      <c r="O183" s="4">
        <f>Table1[[#This Row],[Total]]-Table1[[#This Row],[Cost price]]</f>
        <v>40596.719999999972</v>
      </c>
      <c r="P183">
        <v>7.7</v>
      </c>
    </row>
    <row r="184" spans="1:16" x14ac:dyDescent="0.5">
      <c r="A184" s="5">
        <v>43547</v>
      </c>
      <c r="B184" s="6" t="s">
        <v>1079</v>
      </c>
      <c r="C184" t="s">
        <v>196</v>
      </c>
      <c r="D184" t="s">
        <v>1014</v>
      </c>
      <c r="E184" t="s">
        <v>1548</v>
      </c>
      <c r="F184" t="s">
        <v>1551</v>
      </c>
      <c r="G184" t="s">
        <v>1018</v>
      </c>
      <c r="H184" t="s">
        <v>1560</v>
      </c>
      <c r="I184" t="s">
        <v>1561</v>
      </c>
      <c r="J184">
        <v>186000</v>
      </c>
      <c r="K184" s="4">
        <f>Table1[[#This Row],[Unit price]]*18%</f>
        <v>33480</v>
      </c>
      <c r="L184">
        <v>1</v>
      </c>
      <c r="M184" s="4">
        <f>(Table1[[#This Row],[Unit price]]+Table1[[#This Row],[Tax 18%]])*Table1[[#This Row],[Quantity]]</f>
        <v>219480</v>
      </c>
      <c r="N184" s="4">
        <f>Table1[[#This Row],[Total]]*(1-12%)</f>
        <v>193142.39999999999</v>
      </c>
      <c r="O184" s="4">
        <f>Table1[[#This Row],[Total]]-Table1[[#This Row],[Cost price]]</f>
        <v>26337.600000000006</v>
      </c>
      <c r="P184">
        <v>8</v>
      </c>
    </row>
    <row r="185" spans="1:16" x14ac:dyDescent="0.5">
      <c r="A185" s="5">
        <v>43490</v>
      </c>
      <c r="B185" s="6" t="s">
        <v>1179</v>
      </c>
      <c r="C185" t="s">
        <v>197</v>
      </c>
      <c r="D185" t="s">
        <v>1015</v>
      </c>
      <c r="E185" t="s">
        <v>1549</v>
      </c>
      <c r="F185" t="s">
        <v>1552</v>
      </c>
      <c r="G185" t="s">
        <v>1018</v>
      </c>
      <c r="H185" t="s">
        <v>1558</v>
      </c>
      <c r="I185" t="s">
        <v>1561</v>
      </c>
      <c r="J185">
        <v>295200</v>
      </c>
      <c r="K185" s="4">
        <f>Table1[[#This Row],[Unit price]]*18%</f>
        <v>53136</v>
      </c>
      <c r="L185">
        <v>1</v>
      </c>
      <c r="M185" s="4">
        <f>(Table1[[#This Row],[Unit price]]+Table1[[#This Row],[Tax 18%]])*Table1[[#This Row],[Quantity]]</f>
        <v>348336</v>
      </c>
      <c r="N185" s="4">
        <f>Table1[[#This Row],[Total]]*(1-12%)</f>
        <v>306535.67999999999</v>
      </c>
      <c r="O185" s="4">
        <f>Table1[[#This Row],[Total]]-Table1[[#This Row],[Cost price]]</f>
        <v>41800.320000000007</v>
      </c>
      <c r="P185">
        <v>5.7</v>
      </c>
    </row>
    <row r="186" spans="1:16" x14ac:dyDescent="0.5">
      <c r="A186" s="5">
        <v>43528</v>
      </c>
      <c r="B186" s="6" t="s">
        <v>1180</v>
      </c>
      <c r="C186" t="s">
        <v>198</v>
      </c>
      <c r="D186" t="s">
        <v>1014</v>
      </c>
      <c r="E186" t="s">
        <v>1548</v>
      </c>
      <c r="F186" t="s">
        <v>1552</v>
      </c>
      <c r="G186" t="s">
        <v>1017</v>
      </c>
      <c r="H186" t="s">
        <v>1560</v>
      </c>
      <c r="I186" t="s">
        <v>1527</v>
      </c>
      <c r="J186">
        <v>183000</v>
      </c>
      <c r="K186" s="4">
        <f>Table1[[#This Row],[Unit price]]*18%</f>
        <v>32940</v>
      </c>
      <c r="L186">
        <v>1</v>
      </c>
      <c r="M186" s="4">
        <f>(Table1[[#This Row],[Unit price]]+Table1[[#This Row],[Tax 18%]])*Table1[[#This Row],[Quantity]]</f>
        <v>215940</v>
      </c>
      <c r="N186" s="4">
        <f>Table1[[#This Row],[Total]]*(1-12%)</f>
        <v>190027.2</v>
      </c>
      <c r="O186" s="4">
        <f>Table1[[#This Row],[Total]]-Table1[[#This Row],[Cost price]]</f>
        <v>25912.799999999988</v>
      </c>
      <c r="P186">
        <v>6.7</v>
      </c>
    </row>
    <row r="187" spans="1:16" x14ac:dyDescent="0.5">
      <c r="A187" s="5">
        <v>43529</v>
      </c>
      <c r="B187" s="6" t="s">
        <v>1181</v>
      </c>
      <c r="C187" t="s">
        <v>199</v>
      </c>
      <c r="D187" t="s">
        <v>1016</v>
      </c>
      <c r="E187" t="s">
        <v>1550</v>
      </c>
      <c r="F187" t="s">
        <v>1551</v>
      </c>
      <c r="G187" t="s">
        <v>1018</v>
      </c>
      <c r="H187" t="s">
        <v>1557</v>
      </c>
      <c r="I187" t="s">
        <v>1561</v>
      </c>
      <c r="J187">
        <v>287800</v>
      </c>
      <c r="K187" s="4">
        <f>Table1[[#This Row],[Unit price]]*18%</f>
        <v>51804</v>
      </c>
      <c r="L187">
        <v>1</v>
      </c>
      <c r="M187" s="4">
        <f>(Table1[[#This Row],[Unit price]]+Table1[[#This Row],[Tax 18%]])*Table1[[#This Row],[Quantity]]</f>
        <v>339604</v>
      </c>
      <c r="N187" s="4">
        <f>Table1[[#This Row],[Total]]*(1-12%)</f>
        <v>298851.52</v>
      </c>
      <c r="O187" s="4">
        <f>Table1[[#This Row],[Total]]-Table1[[#This Row],[Cost price]]</f>
        <v>40752.479999999981</v>
      </c>
      <c r="P187">
        <v>8</v>
      </c>
    </row>
    <row r="188" spans="1:16" x14ac:dyDescent="0.5">
      <c r="A188" s="5">
        <v>43527</v>
      </c>
      <c r="B188" s="6" t="s">
        <v>1182</v>
      </c>
      <c r="C188" t="s">
        <v>200</v>
      </c>
      <c r="D188" t="s">
        <v>1016</v>
      </c>
      <c r="E188" t="s">
        <v>1550</v>
      </c>
      <c r="F188" t="s">
        <v>1551</v>
      </c>
      <c r="G188" t="s">
        <v>1017</v>
      </c>
      <c r="H188" t="s">
        <v>1559</v>
      </c>
      <c r="I188" t="s">
        <v>1525</v>
      </c>
      <c r="J188">
        <v>4194.49</v>
      </c>
      <c r="K188" s="4">
        <f>Table1[[#This Row],[Unit price]]*18%</f>
        <v>755.00819999999999</v>
      </c>
      <c r="L188">
        <v>8</v>
      </c>
      <c r="M188" s="4">
        <f>(Table1[[#This Row],[Unit price]]+Table1[[#This Row],[Tax 18%]])*Table1[[#This Row],[Quantity]]</f>
        <v>39595.9856</v>
      </c>
      <c r="N188" s="4">
        <f>Table1[[#This Row],[Total]]*(1-12%)</f>
        <v>34844.467327999999</v>
      </c>
      <c r="O188" s="4">
        <f>Table1[[#This Row],[Total]]-Table1[[#This Row],[Cost price]]</f>
        <v>4751.5182720000012</v>
      </c>
      <c r="P188">
        <v>7.5</v>
      </c>
    </row>
    <row r="189" spans="1:16" x14ac:dyDescent="0.5">
      <c r="A189" s="5">
        <v>43504</v>
      </c>
      <c r="B189" s="6" t="s">
        <v>1183</v>
      </c>
      <c r="C189" t="s">
        <v>201</v>
      </c>
      <c r="D189" t="s">
        <v>1016</v>
      </c>
      <c r="E189" t="s">
        <v>1550</v>
      </c>
      <c r="F189" t="s">
        <v>1551</v>
      </c>
      <c r="G189" t="s">
        <v>1018</v>
      </c>
      <c r="H189" t="s">
        <v>1559</v>
      </c>
      <c r="I189" t="s">
        <v>1526</v>
      </c>
      <c r="J189">
        <v>7146.47</v>
      </c>
      <c r="K189" s="4">
        <f>Table1[[#This Row],[Unit price]]*18%</f>
        <v>1286.3646000000001</v>
      </c>
      <c r="L189">
        <v>4</v>
      </c>
      <c r="M189" s="4">
        <f>(Table1[[#This Row],[Unit price]]+Table1[[#This Row],[Tax 18%]])*Table1[[#This Row],[Quantity]]</f>
        <v>33731.338400000001</v>
      </c>
      <c r="N189" s="4">
        <f>Table1[[#This Row],[Total]]*(1-12%)</f>
        <v>29683.577792</v>
      </c>
      <c r="O189" s="4">
        <f>Table1[[#This Row],[Total]]-Table1[[#This Row],[Cost price]]</f>
        <v>4047.7606080000005</v>
      </c>
      <c r="P189">
        <v>7</v>
      </c>
    </row>
    <row r="190" spans="1:16" x14ac:dyDescent="0.5">
      <c r="A190" s="5">
        <v>43506</v>
      </c>
      <c r="B190" s="6" t="s">
        <v>1184</v>
      </c>
      <c r="C190" t="s">
        <v>202</v>
      </c>
      <c r="D190" t="s">
        <v>1014</v>
      </c>
      <c r="E190" t="s">
        <v>1548</v>
      </c>
      <c r="F190" t="s">
        <v>1552</v>
      </c>
      <c r="G190" t="s">
        <v>1018</v>
      </c>
      <c r="H190" t="s">
        <v>1559</v>
      </c>
      <c r="I190" t="s">
        <v>1525</v>
      </c>
      <c r="J190">
        <v>7674.07</v>
      </c>
      <c r="K190" s="4">
        <f>Table1[[#This Row],[Unit price]]*18%</f>
        <v>1381.3326</v>
      </c>
      <c r="L190">
        <v>1</v>
      </c>
      <c r="M190" s="4">
        <f>(Table1[[#This Row],[Unit price]]+Table1[[#This Row],[Tax 18%]])*Table1[[#This Row],[Quantity]]</f>
        <v>9055.4025999999994</v>
      </c>
      <c r="N190" s="4">
        <f>Table1[[#This Row],[Total]]*(1-12%)</f>
        <v>7968.7542879999992</v>
      </c>
      <c r="O190" s="4">
        <f>Table1[[#This Row],[Total]]-Table1[[#This Row],[Cost price]]</f>
        <v>1086.6483120000003</v>
      </c>
      <c r="P190">
        <v>9.9</v>
      </c>
    </row>
    <row r="191" spans="1:16" x14ac:dyDescent="0.5">
      <c r="A191" s="5">
        <v>43493</v>
      </c>
      <c r="B191" s="6" t="s">
        <v>1185</v>
      </c>
      <c r="C191" t="s">
        <v>203</v>
      </c>
      <c r="D191" t="s">
        <v>1015</v>
      </c>
      <c r="E191" t="s">
        <v>1549</v>
      </c>
      <c r="F191" t="s">
        <v>1552</v>
      </c>
      <c r="G191" t="s">
        <v>1017</v>
      </c>
      <c r="H191" t="s">
        <v>1559</v>
      </c>
      <c r="I191" t="s">
        <v>1527</v>
      </c>
      <c r="J191">
        <v>698.81</v>
      </c>
      <c r="K191" s="4">
        <f>Table1[[#This Row],[Unit price]]*18%</f>
        <v>125.78579999999998</v>
      </c>
      <c r="L191">
        <v>4</v>
      </c>
      <c r="M191" s="4">
        <f>(Table1[[#This Row],[Unit price]]+Table1[[#This Row],[Tax 18%]])*Table1[[#This Row],[Quantity]]</f>
        <v>3298.3831999999998</v>
      </c>
      <c r="N191" s="4">
        <f>Table1[[#This Row],[Total]]*(1-12%)</f>
        <v>2902.5772159999997</v>
      </c>
      <c r="O191" s="4">
        <f>Table1[[#This Row],[Total]]-Table1[[#This Row],[Cost price]]</f>
        <v>395.80598400000008</v>
      </c>
      <c r="P191">
        <v>5.9</v>
      </c>
    </row>
    <row r="192" spans="1:16" x14ac:dyDescent="0.5">
      <c r="A192" s="5">
        <v>43507</v>
      </c>
      <c r="B192" s="6" t="s">
        <v>1036</v>
      </c>
      <c r="C192" t="s">
        <v>204</v>
      </c>
      <c r="D192" t="s">
        <v>1016</v>
      </c>
      <c r="E192" t="s">
        <v>1550</v>
      </c>
      <c r="F192" t="s">
        <v>1552</v>
      </c>
      <c r="G192" t="s">
        <v>1017</v>
      </c>
      <c r="H192" t="s">
        <v>1559</v>
      </c>
      <c r="I192" t="s">
        <v>1527</v>
      </c>
      <c r="J192">
        <v>1477.04</v>
      </c>
      <c r="K192" s="4">
        <f>Table1[[#This Row],[Unit price]]*18%</f>
        <v>265.86719999999997</v>
      </c>
      <c r="L192">
        <v>3</v>
      </c>
      <c r="M192" s="4">
        <f>(Table1[[#This Row],[Unit price]]+Table1[[#This Row],[Tax 18%]])*Table1[[#This Row],[Quantity]]</f>
        <v>5228.7215999999999</v>
      </c>
      <c r="N192" s="4">
        <f>Table1[[#This Row],[Total]]*(1-12%)</f>
        <v>4601.2750079999996</v>
      </c>
      <c r="O192" s="4">
        <f>Table1[[#This Row],[Total]]-Table1[[#This Row],[Cost price]]</f>
        <v>627.44659200000024</v>
      </c>
      <c r="P192">
        <v>7.2</v>
      </c>
    </row>
    <row r="193" spans="1:16" x14ac:dyDescent="0.5">
      <c r="A193" s="5">
        <v>43480</v>
      </c>
      <c r="B193" s="6" t="s">
        <v>1186</v>
      </c>
      <c r="C193" t="s">
        <v>205</v>
      </c>
      <c r="D193" t="s">
        <v>1016</v>
      </c>
      <c r="E193" t="s">
        <v>1550</v>
      </c>
      <c r="F193" t="s">
        <v>1552</v>
      </c>
      <c r="G193" t="s">
        <v>1017</v>
      </c>
      <c r="H193" t="s">
        <v>1556</v>
      </c>
      <c r="I193" t="s">
        <v>1561</v>
      </c>
      <c r="J193">
        <v>225000</v>
      </c>
      <c r="K193" s="4">
        <f>Table1[[#This Row],[Unit price]]*18%</f>
        <v>40500</v>
      </c>
      <c r="L193">
        <v>1</v>
      </c>
      <c r="M193" s="4">
        <f>(Table1[[#This Row],[Unit price]]+Table1[[#This Row],[Tax 18%]])*Table1[[#This Row],[Quantity]]</f>
        <v>265500</v>
      </c>
      <c r="N193" s="4">
        <f>Table1[[#This Row],[Total]]*(1-12%)</f>
        <v>233640</v>
      </c>
      <c r="O193" s="4">
        <f>Table1[[#This Row],[Total]]-Table1[[#This Row],[Cost price]]</f>
        <v>31860</v>
      </c>
      <c r="P193">
        <v>4.5999999999999996</v>
      </c>
    </row>
    <row r="194" spans="1:16" x14ac:dyDescent="0.5">
      <c r="A194" s="5">
        <v>43540</v>
      </c>
      <c r="B194" s="6" t="s">
        <v>1187</v>
      </c>
      <c r="C194" t="s">
        <v>206</v>
      </c>
      <c r="D194" t="s">
        <v>1015</v>
      </c>
      <c r="E194" t="s">
        <v>1549</v>
      </c>
      <c r="F194" t="s">
        <v>1552</v>
      </c>
      <c r="G194" t="s">
        <v>1017</v>
      </c>
      <c r="H194" t="s">
        <v>1557</v>
      </c>
      <c r="I194" t="s">
        <v>1526</v>
      </c>
      <c r="J194">
        <v>286700</v>
      </c>
      <c r="K194" s="4">
        <f>Table1[[#This Row],[Unit price]]*18%</f>
        <v>51606</v>
      </c>
      <c r="L194">
        <v>1</v>
      </c>
      <c r="M194" s="4">
        <f>(Table1[[#This Row],[Unit price]]+Table1[[#This Row],[Tax 18%]])*Table1[[#This Row],[Quantity]]</f>
        <v>338306</v>
      </c>
      <c r="N194" s="4">
        <f>Table1[[#This Row],[Total]]*(1-12%)</f>
        <v>297709.28000000003</v>
      </c>
      <c r="O194" s="4">
        <f>Table1[[#This Row],[Total]]-Table1[[#This Row],[Cost price]]</f>
        <v>40596.719999999972</v>
      </c>
      <c r="P194">
        <v>9.1999999999999993</v>
      </c>
    </row>
    <row r="195" spans="1:16" x14ac:dyDescent="0.5">
      <c r="A195" s="5">
        <v>43491</v>
      </c>
      <c r="B195" s="6" t="s">
        <v>1188</v>
      </c>
      <c r="C195" t="s">
        <v>207</v>
      </c>
      <c r="D195" t="s">
        <v>1016</v>
      </c>
      <c r="E195" t="s">
        <v>1550</v>
      </c>
      <c r="F195" t="s">
        <v>1552</v>
      </c>
      <c r="G195" t="s">
        <v>1018</v>
      </c>
      <c r="H195" t="s">
        <v>1559</v>
      </c>
      <c r="I195" t="s">
        <v>1525</v>
      </c>
      <c r="J195">
        <v>725.55</v>
      </c>
      <c r="K195" s="4">
        <f>Table1[[#This Row],[Unit price]]*18%</f>
        <v>130.59899999999999</v>
      </c>
      <c r="L195">
        <v>4</v>
      </c>
      <c r="M195" s="4">
        <f>(Table1[[#This Row],[Unit price]]+Table1[[#This Row],[Tax 18%]])*Table1[[#This Row],[Quantity]]</f>
        <v>3424.5959999999995</v>
      </c>
      <c r="N195" s="4">
        <f>Table1[[#This Row],[Total]]*(1-12%)</f>
        <v>3013.6444799999995</v>
      </c>
      <c r="O195" s="4">
        <f>Table1[[#This Row],[Total]]-Table1[[#This Row],[Cost price]]</f>
        <v>410.95152000000007</v>
      </c>
      <c r="P195">
        <v>5.7</v>
      </c>
    </row>
    <row r="196" spans="1:16" x14ac:dyDescent="0.5">
      <c r="A196" s="5">
        <v>43543</v>
      </c>
      <c r="B196" s="6" t="s">
        <v>1189</v>
      </c>
      <c r="C196" t="s">
        <v>208</v>
      </c>
      <c r="D196" t="s">
        <v>1014</v>
      </c>
      <c r="E196" t="s">
        <v>1548</v>
      </c>
      <c r="F196" t="s">
        <v>1552</v>
      </c>
      <c r="G196" t="s">
        <v>1018</v>
      </c>
      <c r="H196" t="s">
        <v>1555</v>
      </c>
      <c r="I196" t="s">
        <v>1527</v>
      </c>
      <c r="J196">
        <v>332.71</v>
      </c>
      <c r="K196" s="4">
        <f>Table1[[#This Row],[Unit price]]*18%</f>
        <v>59.887799999999991</v>
      </c>
      <c r="L196">
        <v>5</v>
      </c>
      <c r="M196" s="4">
        <f>(Table1[[#This Row],[Unit price]]+Table1[[#This Row],[Tax 18%]])*Table1[[#This Row],[Quantity]]</f>
        <v>1962.9889999999998</v>
      </c>
      <c r="N196" s="4">
        <f>Table1[[#This Row],[Total]]*(1-12%)</f>
        <v>1727.4303199999999</v>
      </c>
      <c r="O196" s="4">
        <f>Table1[[#This Row],[Total]]-Table1[[#This Row],[Cost price]]</f>
        <v>235.55867999999987</v>
      </c>
      <c r="P196">
        <v>9.9</v>
      </c>
    </row>
    <row r="197" spans="1:16" x14ac:dyDescent="0.5">
      <c r="A197" s="5">
        <v>43478</v>
      </c>
      <c r="B197" s="6" t="s">
        <v>1190</v>
      </c>
      <c r="C197" t="s">
        <v>209</v>
      </c>
      <c r="D197" t="s">
        <v>1015</v>
      </c>
      <c r="E197" t="s">
        <v>1549</v>
      </c>
      <c r="F197" t="s">
        <v>1551</v>
      </c>
      <c r="G197" t="s">
        <v>1017</v>
      </c>
      <c r="H197" t="s">
        <v>1556</v>
      </c>
      <c r="I197" t="s">
        <v>1526</v>
      </c>
      <c r="J197">
        <v>223200</v>
      </c>
      <c r="K197" s="4">
        <f>Table1[[#This Row],[Unit price]]*18%</f>
        <v>40176</v>
      </c>
      <c r="L197">
        <v>1</v>
      </c>
      <c r="M197" s="4">
        <f>(Table1[[#This Row],[Unit price]]+Table1[[#This Row],[Tax 18%]])*Table1[[#This Row],[Quantity]]</f>
        <v>263376</v>
      </c>
      <c r="N197" s="4">
        <f>Table1[[#This Row],[Total]]*(1-12%)</f>
        <v>231770.88</v>
      </c>
      <c r="O197" s="4">
        <f>Table1[[#This Row],[Total]]-Table1[[#This Row],[Cost price]]</f>
        <v>31605.119999999995</v>
      </c>
      <c r="P197">
        <v>5</v>
      </c>
    </row>
    <row r="198" spans="1:16" x14ac:dyDescent="0.5">
      <c r="A198" s="5">
        <v>43550</v>
      </c>
      <c r="B198" s="6" t="s">
        <v>1191</v>
      </c>
      <c r="C198" t="s">
        <v>210</v>
      </c>
      <c r="D198" t="s">
        <v>1015</v>
      </c>
      <c r="E198" t="s">
        <v>1549</v>
      </c>
      <c r="F198" t="s">
        <v>1551</v>
      </c>
      <c r="G198" t="s">
        <v>1018</v>
      </c>
      <c r="H198" t="s">
        <v>1558</v>
      </c>
      <c r="I198" t="s">
        <v>1526</v>
      </c>
      <c r="J198">
        <v>294000</v>
      </c>
      <c r="K198" s="4">
        <f>Table1[[#This Row],[Unit price]]*18%</f>
        <v>52920</v>
      </c>
      <c r="L198">
        <v>1</v>
      </c>
      <c r="M198" s="4">
        <f>(Table1[[#This Row],[Unit price]]+Table1[[#This Row],[Tax 18%]])*Table1[[#This Row],[Quantity]]</f>
        <v>346920</v>
      </c>
      <c r="N198" s="4">
        <f>Table1[[#This Row],[Total]]*(1-12%)</f>
        <v>305289.59999999998</v>
      </c>
      <c r="O198" s="4">
        <f>Table1[[#This Row],[Total]]-Table1[[#This Row],[Cost price]]</f>
        <v>41630.400000000023</v>
      </c>
      <c r="P198">
        <v>4.9000000000000004</v>
      </c>
    </row>
    <row r="199" spans="1:16" x14ac:dyDescent="0.5">
      <c r="A199" s="5">
        <v>43547</v>
      </c>
      <c r="B199" s="6" t="s">
        <v>1192</v>
      </c>
      <c r="C199" t="s">
        <v>211</v>
      </c>
      <c r="D199" t="s">
        <v>1014</v>
      </c>
      <c r="E199" t="s">
        <v>1548</v>
      </c>
      <c r="F199" t="s">
        <v>1552</v>
      </c>
      <c r="G199" t="s">
        <v>1017</v>
      </c>
      <c r="H199" t="s">
        <v>1559</v>
      </c>
      <c r="I199" t="s">
        <v>1525</v>
      </c>
      <c r="J199">
        <v>3425.29</v>
      </c>
      <c r="K199" s="4">
        <f>Table1[[#This Row],[Unit price]]*18%</f>
        <v>616.55219999999997</v>
      </c>
      <c r="L199">
        <v>1</v>
      </c>
      <c r="M199" s="4">
        <f>(Table1[[#This Row],[Unit price]]+Table1[[#This Row],[Tax 18%]])*Table1[[#This Row],[Quantity]]</f>
        <v>4041.8422</v>
      </c>
      <c r="N199" s="4">
        <f>Table1[[#This Row],[Total]]*(1-12%)</f>
        <v>3556.821136</v>
      </c>
      <c r="O199" s="4">
        <f>Table1[[#This Row],[Total]]-Table1[[#This Row],[Cost price]]</f>
        <v>485.02106400000002</v>
      </c>
      <c r="P199">
        <v>6.1</v>
      </c>
    </row>
    <row r="200" spans="1:16" x14ac:dyDescent="0.5">
      <c r="A200" s="5">
        <v>43536</v>
      </c>
      <c r="B200" s="6" t="s">
        <v>1193</v>
      </c>
      <c r="C200" t="s">
        <v>212</v>
      </c>
      <c r="D200" t="s">
        <v>1015</v>
      </c>
      <c r="E200" t="s">
        <v>1549</v>
      </c>
      <c r="F200" t="s">
        <v>1552</v>
      </c>
      <c r="G200" t="s">
        <v>1018</v>
      </c>
      <c r="H200" t="s">
        <v>1558</v>
      </c>
      <c r="I200" t="s">
        <v>1527</v>
      </c>
      <c r="J200">
        <v>292500</v>
      </c>
      <c r="K200" s="4">
        <f>Table1[[#This Row],[Unit price]]*18%</f>
        <v>52650</v>
      </c>
      <c r="L200">
        <v>1</v>
      </c>
      <c r="M200" s="4">
        <f>(Table1[[#This Row],[Unit price]]+Table1[[#This Row],[Tax 18%]])*Table1[[#This Row],[Quantity]]</f>
        <v>345150</v>
      </c>
      <c r="N200" s="4">
        <f>Table1[[#This Row],[Total]]*(1-12%)</f>
        <v>303732</v>
      </c>
      <c r="O200" s="4">
        <f>Table1[[#This Row],[Total]]-Table1[[#This Row],[Cost price]]</f>
        <v>41418</v>
      </c>
      <c r="P200">
        <v>8.1999999999999993</v>
      </c>
    </row>
    <row r="201" spans="1:16" x14ac:dyDescent="0.5">
      <c r="A201" s="5">
        <v>43513</v>
      </c>
      <c r="B201" s="6" t="s">
        <v>1148</v>
      </c>
      <c r="C201" t="s">
        <v>213</v>
      </c>
      <c r="D201" t="s">
        <v>1015</v>
      </c>
      <c r="E201" t="s">
        <v>1549</v>
      </c>
      <c r="F201" t="s">
        <v>1551</v>
      </c>
      <c r="G201" t="s">
        <v>1017</v>
      </c>
      <c r="H201" t="s">
        <v>1557</v>
      </c>
      <c r="I201" t="s">
        <v>1527</v>
      </c>
      <c r="J201">
        <v>285400</v>
      </c>
      <c r="K201" s="4">
        <f>Table1[[#This Row],[Unit price]]*18%</f>
        <v>51372</v>
      </c>
      <c r="L201">
        <v>1</v>
      </c>
      <c r="M201" s="4">
        <f>(Table1[[#This Row],[Unit price]]+Table1[[#This Row],[Tax 18%]])*Table1[[#This Row],[Quantity]]</f>
        <v>336772</v>
      </c>
      <c r="N201" s="4">
        <f>Table1[[#This Row],[Total]]*(1-12%)</f>
        <v>296359.36</v>
      </c>
      <c r="O201" s="4">
        <f>Table1[[#This Row],[Total]]-Table1[[#This Row],[Cost price]]</f>
        <v>40412.640000000014</v>
      </c>
      <c r="P201">
        <v>5.5</v>
      </c>
    </row>
    <row r="202" spans="1:16" x14ac:dyDescent="0.5">
      <c r="A202" s="5">
        <v>43494</v>
      </c>
      <c r="B202" s="6" t="s">
        <v>1194</v>
      </c>
      <c r="C202" t="s">
        <v>214</v>
      </c>
      <c r="D202" t="s">
        <v>1015</v>
      </c>
      <c r="E202" t="s">
        <v>1549</v>
      </c>
      <c r="F202" t="s">
        <v>1551</v>
      </c>
      <c r="G202" t="s">
        <v>1017</v>
      </c>
      <c r="H202" t="s">
        <v>1560</v>
      </c>
      <c r="I202" t="s">
        <v>1527</v>
      </c>
      <c r="J202">
        <v>190500</v>
      </c>
      <c r="K202" s="4">
        <f>Table1[[#This Row],[Unit price]]*18%</f>
        <v>34290</v>
      </c>
      <c r="L202">
        <v>1</v>
      </c>
      <c r="M202" s="4">
        <f>(Table1[[#This Row],[Unit price]]+Table1[[#This Row],[Tax 18%]])*Table1[[#This Row],[Quantity]]</f>
        <v>224790</v>
      </c>
      <c r="N202" s="4">
        <f>Table1[[#This Row],[Total]]*(1-12%)</f>
        <v>197815.2</v>
      </c>
      <c r="O202" s="4">
        <f>Table1[[#This Row],[Total]]-Table1[[#This Row],[Cost price]]</f>
        <v>26974.799999999988</v>
      </c>
      <c r="P202">
        <v>6.8</v>
      </c>
    </row>
    <row r="203" spans="1:16" x14ac:dyDescent="0.5">
      <c r="A203" s="5">
        <v>43539</v>
      </c>
      <c r="B203" s="6" t="s">
        <v>1195</v>
      </c>
      <c r="C203" t="s">
        <v>215</v>
      </c>
      <c r="D203" t="s">
        <v>1016</v>
      </c>
      <c r="E203" t="s">
        <v>1550</v>
      </c>
      <c r="F203" t="s">
        <v>1551</v>
      </c>
      <c r="G203" t="s">
        <v>1017</v>
      </c>
      <c r="H203" t="s">
        <v>1555</v>
      </c>
      <c r="I203" t="s">
        <v>1526</v>
      </c>
      <c r="J203">
        <v>9657.49</v>
      </c>
      <c r="K203" s="4">
        <f>Table1[[#This Row],[Unit price]]*18%</f>
        <v>1738.3481999999999</v>
      </c>
      <c r="L203">
        <v>4</v>
      </c>
      <c r="M203" s="4">
        <f>(Table1[[#This Row],[Unit price]]+Table1[[#This Row],[Tax 18%]])*Table1[[#This Row],[Quantity]]</f>
        <v>45583.352800000001</v>
      </c>
      <c r="N203" s="4">
        <f>Table1[[#This Row],[Total]]*(1-12%)</f>
        <v>40113.350464000003</v>
      </c>
      <c r="O203" s="4">
        <f>Table1[[#This Row],[Total]]-Table1[[#This Row],[Cost price]]</f>
        <v>5470.0023359999977</v>
      </c>
      <c r="P203">
        <v>6.6</v>
      </c>
    </row>
    <row r="204" spans="1:16" x14ac:dyDescent="0.5">
      <c r="A204" s="5">
        <v>43479</v>
      </c>
      <c r="B204" s="6" t="s">
        <v>1196</v>
      </c>
      <c r="C204" t="s">
        <v>216</v>
      </c>
      <c r="D204" t="s">
        <v>1015</v>
      </c>
      <c r="E204" t="s">
        <v>1549</v>
      </c>
      <c r="F204" t="s">
        <v>1552</v>
      </c>
      <c r="G204" t="s">
        <v>1018</v>
      </c>
      <c r="H204" t="s">
        <v>1555</v>
      </c>
      <c r="I204" t="s">
        <v>1526</v>
      </c>
      <c r="J204">
        <v>611.41</v>
      </c>
      <c r="K204" s="4">
        <f>Table1[[#This Row],[Unit price]]*18%</f>
        <v>110.0538</v>
      </c>
      <c r="L204">
        <v>7</v>
      </c>
      <c r="M204" s="4">
        <f>(Table1[[#This Row],[Unit price]]+Table1[[#This Row],[Tax 18%]])*Table1[[#This Row],[Quantity]]</f>
        <v>5050.2466000000004</v>
      </c>
      <c r="N204" s="4">
        <f>Table1[[#This Row],[Total]]*(1-12%)</f>
        <v>4444.2170080000005</v>
      </c>
      <c r="O204" s="4">
        <f>Table1[[#This Row],[Total]]-Table1[[#This Row],[Cost price]]</f>
        <v>606.02959199999987</v>
      </c>
      <c r="P204">
        <v>9.8000000000000007</v>
      </c>
    </row>
    <row r="205" spans="1:16" x14ac:dyDescent="0.5">
      <c r="A205" s="5">
        <v>43502</v>
      </c>
      <c r="B205" s="6" t="s">
        <v>1197</v>
      </c>
      <c r="C205" t="s">
        <v>217</v>
      </c>
      <c r="D205" t="s">
        <v>1016</v>
      </c>
      <c r="E205" t="s">
        <v>1550</v>
      </c>
      <c r="F205" t="s">
        <v>1551</v>
      </c>
      <c r="G205" t="s">
        <v>1018</v>
      </c>
      <c r="H205" t="s">
        <v>1558</v>
      </c>
      <c r="I205" t="s">
        <v>1561</v>
      </c>
      <c r="J205">
        <v>295000</v>
      </c>
      <c r="K205" s="4">
        <f>Table1[[#This Row],[Unit price]]*18%</f>
        <v>53100</v>
      </c>
      <c r="L205">
        <v>1</v>
      </c>
      <c r="M205" s="4">
        <f>(Table1[[#This Row],[Unit price]]+Table1[[#This Row],[Tax 18%]])*Table1[[#This Row],[Quantity]]</f>
        <v>348100</v>
      </c>
      <c r="N205" s="4">
        <f>Table1[[#This Row],[Total]]*(1-12%)</f>
        <v>306328</v>
      </c>
      <c r="O205" s="4">
        <f>Table1[[#This Row],[Total]]-Table1[[#This Row],[Cost price]]</f>
        <v>41772</v>
      </c>
      <c r="P205">
        <v>8.6999999999999993</v>
      </c>
    </row>
    <row r="206" spans="1:16" x14ac:dyDescent="0.5">
      <c r="A206" s="5">
        <v>43511</v>
      </c>
      <c r="B206" s="6" t="s">
        <v>1198</v>
      </c>
      <c r="C206" t="s">
        <v>218</v>
      </c>
      <c r="D206" t="s">
        <v>1016</v>
      </c>
      <c r="E206" t="s">
        <v>1550</v>
      </c>
      <c r="F206" t="s">
        <v>1551</v>
      </c>
      <c r="G206" t="s">
        <v>1018</v>
      </c>
      <c r="H206" t="s">
        <v>1559</v>
      </c>
      <c r="I206" t="s">
        <v>1527</v>
      </c>
      <c r="J206">
        <v>117.77</v>
      </c>
      <c r="K206" s="4">
        <f>Table1[[#This Row],[Unit price]]*18%</f>
        <v>21.198599999999999</v>
      </c>
      <c r="L206">
        <v>5</v>
      </c>
      <c r="M206" s="4">
        <f>(Table1[[#This Row],[Unit price]]+Table1[[#This Row],[Tax 18%]])*Table1[[#This Row],[Quantity]]</f>
        <v>694.84299999999985</v>
      </c>
      <c r="N206" s="4">
        <f>Table1[[#This Row],[Total]]*(1-12%)</f>
        <v>611.46183999999982</v>
      </c>
      <c r="O206" s="4">
        <f>Table1[[#This Row],[Total]]-Table1[[#This Row],[Cost price]]</f>
        <v>83.381160000000023</v>
      </c>
      <c r="P206">
        <v>5.4</v>
      </c>
    </row>
    <row r="207" spans="1:16" x14ac:dyDescent="0.5">
      <c r="A207" s="5">
        <v>43468</v>
      </c>
      <c r="B207" s="6" t="s">
        <v>1129</v>
      </c>
      <c r="C207" t="s">
        <v>219</v>
      </c>
      <c r="D207" t="s">
        <v>1014</v>
      </c>
      <c r="E207" t="s">
        <v>1548</v>
      </c>
      <c r="F207" t="s">
        <v>1552</v>
      </c>
      <c r="G207" t="s">
        <v>1017</v>
      </c>
      <c r="H207" t="s">
        <v>1558</v>
      </c>
      <c r="I207" t="s">
        <v>1561</v>
      </c>
      <c r="J207">
        <v>290000</v>
      </c>
      <c r="K207" s="4">
        <f>Table1[[#This Row],[Unit price]]*18%</f>
        <v>52200</v>
      </c>
      <c r="L207">
        <v>1</v>
      </c>
      <c r="M207" s="4">
        <f>(Table1[[#This Row],[Unit price]]+Table1[[#This Row],[Tax 18%]])*Table1[[#This Row],[Quantity]]</f>
        <v>342200</v>
      </c>
      <c r="N207" s="4">
        <f>Table1[[#This Row],[Total]]*(1-12%)</f>
        <v>301136</v>
      </c>
      <c r="O207" s="4">
        <f>Table1[[#This Row],[Total]]-Table1[[#This Row],[Cost price]]</f>
        <v>41064</v>
      </c>
      <c r="P207">
        <v>7.9</v>
      </c>
    </row>
    <row r="208" spans="1:16" x14ac:dyDescent="0.5">
      <c r="A208" s="5">
        <v>43469</v>
      </c>
      <c r="B208" s="6" t="s">
        <v>1115</v>
      </c>
      <c r="C208" t="s">
        <v>220</v>
      </c>
      <c r="D208" t="s">
        <v>1015</v>
      </c>
      <c r="E208" t="s">
        <v>1549</v>
      </c>
      <c r="F208" t="s">
        <v>1551</v>
      </c>
      <c r="G208" t="s">
        <v>1017</v>
      </c>
      <c r="H208" t="s">
        <v>1555</v>
      </c>
      <c r="I208" t="s">
        <v>1527</v>
      </c>
      <c r="J208">
        <v>266.64999999999998</v>
      </c>
      <c r="K208" s="4">
        <f>Table1[[#This Row],[Unit price]]*18%</f>
        <v>47.996999999999993</v>
      </c>
      <c r="L208">
        <v>9</v>
      </c>
      <c r="M208" s="4">
        <f>(Table1[[#This Row],[Unit price]]+Table1[[#This Row],[Tax 18%]])*Table1[[#This Row],[Quantity]]</f>
        <v>2831.8229999999999</v>
      </c>
      <c r="N208" s="4">
        <f>Table1[[#This Row],[Total]]*(1-12%)</f>
        <v>2492.0042399999998</v>
      </c>
      <c r="O208" s="4">
        <f>Table1[[#This Row],[Total]]-Table1[[#This Row],[Cost price]]</f>
        <v>339.81876000000011</v>
      </c>
      <c r="P208">
        <v>9.6999999999999993</v>
      </c>
    </row>
    <row r="209" spans="1:16" x14ac:dyDescent="0.5">
      <c r="A209" s="5">
        <v>43542</v>
      </c>
      <c r="B209" s="6" t="s">
        <v>1199</v>
      </c>
      <c r="C209" t="s">
        <v>221</v>
      </c>
      <c r="D209" t="s">
        <v>1015</v>
      </c>
      <c r="E209" t="s">
        <v>1549</v>
      </c>
      <c r="F209" t="s">
        <v>1551</v>
      </c>
      <c r="G209" t="s">
        <v>1017</v>
      </c>
      <c r="H209" t="s">
        <v>1559</v>
      </c>
      <c r="I209" t="s">
        <v>1525</v>
      </c>
      <c r="J209">
        <v>289.52999999999997</v>
      </c>
      <c r="K209" s="4">
        <f>Table1[[#This Row],[Unit price]]*18%</f>
        <v>52.115399999999994</v>
      </c>
      <c r="L209">
        <v>10</v>
      </c>
      <c r="M209" s="4">
        <f>(Table1[[#This Row],[Unit price]]+Table1[[#This Row],[Tax 18%]])*Table1[[#This Row],[Quantity]]</f>
        <v>3416.4539999999997</v>
      </c>
      <c r="N209" s="4">
        <f>Table1[[#This Row],[Total]]*(1-12%)</f>
        <v>3006.4795199999999</v>
      </c>
      <c r="O209" s="4">
        <f>Table1[[#This Row],[Total]]-Table1[[#This Row],[Cost price]]</f>
        <v>409.97447999999986</v>
      </c>
      <c r="P209">
        <v>7.8</v>
      </c>
    </row>
    <row r="210" spans="1:16" x14ac:dyDescent="0.5">
      <c r="A210" s="5">
        <v>43552</v>
      </c>
      <c r="B210" s="6" t="s">
        <v>1186</v>
      </c>
      <c r="C210" t="s">
        <v>222</v>
      </c>
      <c r="D210" t="s">
        <v>1016</v>
      </c>
      <c r="E210" t="s">
        <v>1550</v>
      </c>
      <c r="F210" t="s">
        <v>1552</v>
      </c>
      <c r="G210" t="s">
        <v>1017</v>
      </c>
      <c r="H210" t="s">
        <v>1556</v>
      </c>
      <c r="I210" t="s">
        <v>1561</v>
      </c>
      <c r="J210">
        <v>225000</v>
      </c>
      <c r="K210" s="4">
        <f>Table1[[#This Row],[Unit price]]*18%</f>
        <v>40500</v>
      </c>
      <c r="L210">
        <v>1</v>
      </c>
      <c r="M210" s="4">
        <f>(Table1[[#This Row],[Unit price]]+Table1[[#This Row],[Tax 18%]])*Table1[[#This Row],[Quantity]]</f>
        <v>265500</v>
      </c>
      <c r="N210" s="4">
        <f>Table1[[#This Row],[Total]]*(1-12%)</f>
        <v>233640</v>
      </c>
      <c r="O210" s="4">
        <f>Table1[[#This Row],[Total]]-Table1[[#This Row],[Cost price]]</f>
        <v>31860</v>
      </c>
      <c r="P210">
        <v>5.0999999999999996</v>
      </c>
    </row>
    <row r="211" spans="1:16" x14ac:dyDescent="0.5">
      <c r="A211" s="5">
        <v>43526</v>
      </c>
      <c r="B211" s="6" t="s">
        <v>1163</v>
      </c>
      <c r="C211" t="s">
        <v>223</v>
      </c>
      <c r="D211" t="s">
        <v>1016</v>
      </c>
      <c r="E211" t="s">
        <v>1550</v>
      </c>
      <c r="F211" t="s">
        <v>1552</v>
      </c>
      <c r="G211" t="s">
        <v>1017</v>
      </c>
      <c r="H211" t="s">
        <v>1555</v>
      </c>
      <c r="I211" t="s">
        <v>1527</v>
      </c>
      <c r="J211">
        <v>7899.73</v>
      </c>
      <c r="K211" s="4">
        <f>Table1[[#This Row],[Unit price]]*18%</f>
        <v>1421.9513999999999</v>
      </c>
      <c r="L211">
        <v>9</v>
      </c>
      <c r="M211" s="4">
        <f>(Table1[[#This Row],[Unit price]]+Table1[[#This Row],[Tax 18%]])*Table1[[#This Row],[Quantity]]</f>
        <v>83895.132599999997</v>
      </c>
      <c r="N211" s="4">
        <f>Table1[[#This Row],[Total]]*(1-12%)</f>
        <v>73827.716688</v>
      </c>
      <c r="O211" s="4">
        <f>Table1[[#This Row],[Total]]-Table1[[#This Row],[Cost price]]</f>
        <v>10067.415911999997</v>
      </c>
      <c r="P211">
        <v>6.5</v>
      </c>
    </row>
    <row r="212" spans="1:16" x14ac:dyDescent="0.5">
      <c r="A212" s="5">
        <v>43490</v>
      </c>
      <c r="B212" s="6" t="s">
        <v>1200</v>
      </c>
      <c r="C212" t="s">
        <v>224</v>
      </c>
      <c r="D212" t="s">
        <v>1014</v>
      </c>
      <c r="E212" t="s">
        <v>1548</v>
      </c>
      <c r="F212" t="s">
        <v>1552</v>
      </c>
      <c r="G212" t="s">
        <v>1018</v>
      </c>
      <c r="H212" t="s">
        <v>1555</v>
      </c>
      <c r="I212" t="s">
        <v>1525</v>
      </c>
      <c r="J212">
        <v>226.23</v>
      </c>
      <c r="K212" s="4">
        <f>Table1[[#This Row],[Unit price]]*18%</f>
        <v>40.721399999999996</v>
      </c>
      <c r="L212">
        <v>9</v>
      </c>
      <c r="M212" s="4">
        <f>(Table1[[#This Row],[Unit price]]+Table1[[#This Row],[Tax 18%]])*Table1[[#This Row],[Quantity]]</f>
        <v>2402.5625999999997</v>
      </c>
      <c r="N212" s="4">
        <f>Table1[[#This Row],[Total]]*(1-12%)</f>
        <v>2114.2550879999999</v>
      </c>
      <c r="O212" s="4">
        <f>Table1[[#This Row],[Total]]-Table1[[#This Row],[Cost price]]</f>
        <v>288.30751199999986</v>
      </c>
      <c r="P212">
        <v>5.9</v>
      </c>
    </row>
    <row r="213" spans="1:16" x14ac:dyDescent="0.5">
      <c r="A213" s="5">
        <v>43481</v>
      </c>
      <c r="B213" s="6" t="s">
        <v>1201</v>
      </c>
      <c r="C213" t="s">
        <v>225</v>
      </c>
      <c r="D213" t="s">
        <v>1015</v>
      </c>
      <c r="E213" t="s">
        <v>1549</v>
      </c>
      <c r="F213" t="s">
        <v>1552</v>
      </c>
      <c r="G213" t="s">
        <v>1017</v>
      </c>
      <c r="H213" t="s">
        <v>1557</v>
      </c>
      <c r="I213" t="s">
        <v>1526</v>
      </c>
      <c r="J213">
        <v>286700</v>
      </c>
      <c r="K213" s="4">
        <f>Table1[[#This Row],[Unit price]]*18%</f>
        <v>51606</v>
      </c>
      <c r="L213">
        <v>1</v>
      </c>
      <c r="M213" s="4">
        <f>(Table1[[#This Row],[Unit price]]+Table1[[#This Row],[Tax 18%]])*Table1[[#This Row],[Quantity]]</f>
        <v>338306</v>
      </c>
      <c r="N213" s="4">
        <f>Table1[[#This Row],[Total]]*(1-12%)</f>
        <v>297709.28000000003</v>
      </c>
      <c r="O213" s="4">
        <f>Table1[[#This Row],[Total]]-Table1[[#This Row],[Cost price]]</f>
        <v>40596.719999999972</v>
      </c>
      <c r="P213">
        <v>8.8000000000000007</v>
      </c>
    </row>
    <row r="214" spans="1:16" x14ac:dyDescent="0.5">
      <c r="A214" s="5">
        <v>43544</v>
      </c>
      <c r="B214" s="6" t="s">
        <v>1170</v>
      </c>
      <c r="C214" t="s">
        <v>226</v>
      </c>
      <c r="D214" t="s">
        <v>1016</v>
      </c>
      <c r="E214" t="s">
        <v>1550</v>
      </c>
      <c r="F214" t="s">
        <v>1552</v>
      </c>
      <c r="G214" t="s">
        <v>1018</v>
      </c>
      <c r="H214" t="s">
        <v>1559</v>
      </c>
      <c r="I214" t="s">
        <v>1525</v>
      </c>
      <c r="J214">
        <v>2392.36</v>
      </c>
      <c r="K214" s="4">
        <f>Table1[[#This Row],[Unit price]]*18%</f>
        <v>430.62479999999999</v>
      </c>
      <c r="L214">
        <v>5</v>
      </c>
      <c r="M214" s="4">
        <f>(Table1[[#This Row],[Unit price]]+Table1[[#This Row],[Tax 18%]])*Table1[[#This Row],[Quantity]]</f>
        <v>14114.924000000001</v>
      </c>
      <c r="N214" s="4">
        <f>Table1[[#This Row],[Total]]*(1-12%)</f>
        <v>12421.13312</v>
      </c>
      <c r="O214" s="4">
        <f>Table1[[#This Row],[Total]]-Table1[[#This Row],[Cost price]]</f>
        <v>1693.7908800000005</v>
      </c>
      <c r="P214">
        <v>4.9000000000000004</v>
      </c>
    </row>
    <row r="215" spans="1:16" x14ac:dyDescent="0.5">
      <c r="A215" s="5">
        <v>43469</v>
      </c>
      <c r="B215" s="6" t="s">
        <v>1057</v>
      </c>
      <c r="C215" t="s">
        <v>227</v>
      </c>
      <c r="D215" t="s">
        <v>1016</v>
      </c>
      <c r="E215" t="s">
        <v>1550</v>
      </c>
      <c r="F215" t="s">
        <v>1552</v>
      </c>
      <c r="G215" t="s">
        <v>1018</v>
      </c>
      <c r="H215" t="s">
        <v>1560</v>
      </c>
      <c r="I215" t="s">
        <v>1527</v>
      </c>
      <c r="J215">
        <v>189000</v>
      </c>
      <c r="K215" s="4">
        <f>Table1[[#This Row],[Unit price]]*18%</f>
        <v>34020</v>
      </c>
      <c r="L215">
        <v>1</v>
      </c>
      <c r="M215" s="4">
        <f>(Table1[[#This Row],[Unit price]]+Table1[[#This Row],[Tax 18%]])*Table1[[#This Row],[Quantity]]</f>
        <v>223020</v>
      </c>
      <c r="N215" s="4">
        <f>Table1[[#This Row],[Total]]*(1-12%)</f>
        <v>196257.6</v>
      </c>
      <c r="O215" s="4">
        <f>Table1[[#This Row],[Total]]-Table1[[#This Row],[Cost price]]</f>
        <v>26762.399999999994</v>
      </c>
      <c r="P215">
        <v>4.4000000000000004</v>
      </c>
    </row>
    <row r="216" spans="1:16" x14ac:dyDescent="0.5">
      <c r="A216" s="5">
        <v>43535</v>
      </c>
      <c r="B216" s="6" t="s">
        <v>1202</v>
      </c>
      <c r="C216" t="s">
        <v>228</v>
      </c>
      <c r="D216" t="s">
        <v>1016</v>
      </c>
      <c r="E216" t="s">
        <v>1550</v>
      </c>
      <c r="F216" t="s">
        <v>1551</v>
      </c>
      <c r="G216" t="s">
        <v>1017</v>
      </c>
      <c r="H216" t="s">
        <v>1560</v>
      </c>
      <c r="I216" t="s">
        <v>1526</v>
      </c>
      <c r="J216">
        <v>192000</v>
      </c>
      <c r="K216" s="4">
        <f>Table1[[#This Row],[Unit price]]*18%</f>
        <v>34560</v>
      </c>
      <c r="L216">
        <v>1</v>
      </c>
      <c r="M216" s="4">
        <f>(Table1[[#This Row],[Unit price]]+Table1[[#This Row],[Tax 18%]])*Table1[[#This Row],[Quantity]]</f>
        <v>226560</v>
      </c>
      <c r="N216" s="4">
        <f>Table1[[#This Row],[Total]]*(1-12%)</f>
        <v>199372.79999999999</v>
      </c>
      <c r="O216" s="4">
        <f>Table1[[#This Row],[Total]]-Table1[[#This Row],[Cost price]]</f>
        <v>27187.200000000012</v>
      </c>
      <c r="P216">
        <v>6.5</v>
      </c>
    </row>
    <row r="217" spans="1:16" x14ac:dyDescent="0.5">
      <c r="A217" s="5">
        <v>43546</v>
      </c>
      <c r="B217" s="6" t="s">
        <v>1203</v>
      </c>
      <c r="C217" t="s">
        <v>229</v>
      </c>
      <c r="D217" t="s">
        <v>1014</v>
      </c>
      <c r="E217" t="s">
        <v>1548</v>
      </c>
      <c r="F217" t="s">
        <v>1552</v>
      </c>
      <c r="G217" t="s">
        <v>1018</v>
      </c>
      <c r="H217" t="s">
        <v>1559</v>
      </c>
      <c r="I217" t="s">
        <v>1527</v>
      </c>
      <c r="J217">
        <v>6318.28</v>
      </c>
      <c r="K217" s="4">
        <f>Table1[[#This Row],[Unit price]]*18%</f>
        <v>1137.2903999999999</v>
      </c>
      <c r="L217">
        <v>1</v>
      </c>
      <c r="M217" s="4">
        <f>(Table1[[#This Row],[Unit price]]+Table1[[#This Row],[Tax 18%]])*Table1[[#This Row],[Quantity]]</f>
        <v>7455.5703999999996</v>
      </c>
      <c r="N217" s="4">
        <f>Table1[[#This Row],[Total]]*(1-12%)</f>
        <v>6560.9019519999993</v>
      </c>
      <c r="O217" s="4">
        <f>Table1[[#This Row],[Total]]-Table1[[#This Row],[Cost price]]</f>
        <v>894.66844800000035</v>
      </c>
      <c r="P217">
        <v>8.3000000000000007</v>
      </c>
    </row>
    <row r="218" spans="1:16" x14ac:dyDescent="0.5">
      <c r="A218" s="5">
        <v>43548</v>
      </c>
      <c r="B218" s="6" t="s">
        <v>1204</v>
      </c>
      <c r="C218" t="s">
        <v>230</v>
      </c>
      <c r="D218" t="s">
        <v>1016</v>
      </c>
      <c r="E218" t="s">
        <v>1550</v>
      </c>
      <c r="F218" t="s">
        <v>1552</v>
      </c>
      <c r="G218" t="s">
        <v>1017</v>
      </c>
      <c r="H218" t="s">
        <v>1560</v>
      </c>
      <c r="I218" t="s">
        <v>1526</v>
      </c>
      <c r="J218">
        <v>192000</v>
      </c>
      <c r="K218" s="4">
        <f>Table1[[#This Row],[Unit price]]*18%</f>
        <v>34560</v>
      </c>
      <c r="L218">
        <v>1</v>
      </c>
      <c r="M218" s="4">
        <f>(Table1[[#This Row],[Unit price]]+Table1[[#This Row],[Tax 18%]])*Table1[[#This Row],[Quantity]]</f>
        <v>226560</v>
      </c>
      <c r="N218" s="4">
        <f>Table1[[#This Row],[Total]]*(1-12%)</f>
        <v>199372.79999999999</v>
      </c>
      <c r="O218" s="4">
        <f>Table1[[#This Row],[Total]]-Table1[[#This Row],[Cost price]]</f>
        <v>27187.200000000012</v>
      </c>
      <c r="P218">
        <v>8.5</v>
      </c>
    </row>
    <row r="219" spans="1:16" x14ac:dyDescent="0.5">
      <c r="A219" s="5">
        <v>43517</v>
      </c>
      <c r="B219" s="6" t="s">
        <v>1205</v>
      </c>
      <c r="C219" t="s">
        <v>231</v>
      </c>
      <c r="D219" t="s">
        <v>1014</v>
      </c>
      <c r="E219" t="s">
        <v>1548</v>
      </c>
      <c r="F219" t="s">
        <v>1551</v>
      </c>
      <c r="G219" t="s">
        <v>1017</v>
      </c>
      <c r="H219" t="s">
        <v>1555</v>
      </c>
      <c r="I219" t="s">
        <v>1526</v>
      </c>
      <c r="J219">
        <v>7894.64</v>
      </c>
      <c r="K219" s="4">
        <f>Table1[[#This Row],[Unit price]]*18%</f>
        <v>1421.0352</v>
      </c>
      <c r="L219">
        <v>3</v>
      </c>
      <c r="M219" s="4">
        <f>(Table1[[#This Row],[Unit price]]+Table1[[#This Row],[Tax 18%]])*Table1[[#This Row],[Quantity]]</f>
        <v>27947.025600000001</v>
      </c>
      <c r="N219" s="4">
        <f>Table1[[#This Row],[Total]]*(1-12%)</f>
        <v>24593.382528000002</v>
      </c>
      <c r="O219" s="4">
        <f>Table1[[#This Row],[Total]]-Table1[[#This Row],[Cost price]]</f>
        <v>3353.6430719999989</v>
      </c>
      <c r="P219">
        <v>5.5</v>
      </c>
    </row>
    <row r="220" spans="1:16" x14ac:dyDescent="0.5">
      <c r="A220" s="5">
        <v>43508</v>
      </c>
      <c r="B220" s="6" t="s">
        <v>1206</v>
      </c>
      <c r="C220" t="s">
        <v>232</v>
      </c>
      <c r="D220" t="s">
        <v>1016</v>
      </c>
      <c r="E220" t="s">
        <v>1550</v>
      </c>
      <c r="F220" t="s">
        <v>1552</v>
      </c>
      <c r="G220" t="s">
        <v>1018</v>
      </c>
      <c r="H220" t="s">
        <v>1556</v>
      </c>
      <c r="I220" t="s">
        <v>1561</v>
      </c>
      <c r="J220">
        <v>225000</v>
      </c>
      <c r="K220" s="4">
        <f>Table1[[#This Row],[Unit price]]*18%</f>
        <v>40500</v>
      </c>
      <c r="L220">
        <v>1</v>
      </c>
      <c r="M220" s="4">
        <f>(Table1[[#This Row],[Unit price]]+Table1[[#This Row],[Tax 18%]])*Table1[[#This Row],[Quantity]]</f>
        <v>265500</v>
      </c>
      <c r="N220" s="4">
        <f>Table1[[#This Row],[Total]]*(1-12%)</f>
        <v>233640</v>
      </c>
      <c r="O220" s="4">
        <f>Table1[[#This Row],[Total]]-Table1[[#This Row],[Cost price]]</f>
        <v>31860</v>
      </c>
      <c r="P220">
        <v>8.6999999999999993</v>
      </c>
    </row>
    <row r="221" spans="1:16" x14ac:dyDescent="0.5">
      <c r="A221" s="5">
        <v>43534</v>
      </c>
      <c r="B221" s="6" t="s">
        <v>1207</v>
      </c>
      <c r="C221" t="s">
        <v>233</v>
      </c>
      <c r="D221" t="s">
        <v>1016</v>
      </c>
      <c r="E221" t="s">
        <v>1550</v>
      </c>
      <c r="F221" t="s">
        <v>1552</v>
      </c>
      <c r="G221" t="s">
        <v>1017</v>
      </c>
      <c r="H221" t="s">
        <v>1557</v>
      </c>
      <c r="I221" t="s">
        <v>1527</v>
      </c>
      <c r="J221">
        <v>283100</v>
      </c>
      <c r="K221" s="4">
        <f>Table1[[#This Row],[Unit price]]*18%</f>
        <v>50958</v>
      </c>
      <c r="L221">
        <v>1</v>
      </c>
      <c r="M221" s="4">
        <f>(Table1[[#This Row],[Unit price]]+Table1[[#This Row],[Tax 18%]])*Table1[[#This Row],[Quantity]]</f>
        <v>334058</v>
      </c>
      <c r="N221" s="4">
        <f>Table1[[#This Row],[Total]]*(1-12%)</f>
        <v>293971.03999999998</v>
      </c>
      <c r="O221" s="4">
        <f>Table1[[#This Row],[Total]]-Table1[[#This Row],[Cost price]]</f>
        <v>40086.960000000021</v>
      </c>
      <c r="P221">
        <v>7.9</v>
      </c>
    </row>
    <row r="222" spans="1:16" x14ac:dyDescent="0.5">
      <c r="A222" s="5">
        <v>43496</v>
      </c>
      <c r="B222" s="6" t="s">
        <v>1208</v>
      </c>
      <c r="C222" t="s">
        <v>234</v>
      </c>
      <c r="D222" t="s">
        <v>1016</v>
      </c>
      <c r="E222" t="s">
        <v>1550</v>
      </c>
      <c r="F222" t="s">
        <v>1552</v>
      </c>
      <c r="G222" t="s">
        <v>1018</v>
      </c>
      <c r="H222" t="s">
        <v>1555</v>
      </c>
      <c r="I222" t="s">
        <v>1525</v>
      </c>
      <c r="J222">
        <v>4545.3500000000004</v>
      </c>
      <c r="K222" s="4">
        <f>Table1[[#This Row],[Unit price]]*18%</f>
        <v>818.16300000000001</v>
      </c>
      <c r="L222">
        <v>6</v>
      </c>
      <c r="M222" s="4">
        <f>(Table1[[#This Row],[Unit price]]+Table1[[#This Row],[Tax 18%]])*Table1[[#This Row],[Quantity]]</f>
        <v>32181.078000000005</v>
      </c>
      <c r="N222" s="4">
        <f>Table1[[#This Row],[Total]]*(1-12%)</f>
        <v>28319.348640000004</v>
      </c>
      <c r="O222" s="4">
        <f>Table1[[#This Row],[Total]]-Table1[[#This Row],[Cost price]]</f>
        <v>3861.7293600000012</v>
      </c>
      <c r="P222">
        <v>6.1</v>
      </c>
    </row>
    <row r="223" spans="1:16" x14ac:dyDescent="0.5">
      <c r="A223" s="5">
        <v>43530</v>
      </c>
      <c r="B223" s="6" t="s">
        <v>1209</v>
      </c>
      <c r="C223" t="s">
        <v>235</v>
      </c>
      <c r="D223" t="s">
        <v>1016</v>
      </c>
      <c r="E223" t="s">
        <v>1550</v>
      </c>
      <c r="F223" t="s">
        <v>1552</v>
      </c>
      <c r="G223" t="s">
        <v>1018</v>
      </c>
      <c r="H223" t="s">
        <v>1557</v>
      </c>
      <c r="I223" t="s">
        <v>1561</v>
      </c>
      <c r="J223">
        <v>287800</v>
      </c>
      <c r="K223" s="4">
        <f>Table1[[#This Row],[Unit price]]*18%</f>
        <v>51804</v>
      </c>
      <c r="L223">
        <v>1</v>
      </c>
      <c r="M223" s="4">
        <f>(Table1[[#This Row],[Unit price]]+Table1[[#This Row],[Tax 18%]])*Table1[[#This Row],[Quantity]]</f>
        <v>339604</v>
      </c>
      <c r="N223" s="4">
        <f>Table1[[#This Row],[Total]]*(1-12%)</f>
        <v>298851.52</v>
      </c>
      <c r="O223" s="4">
        <f>Table1[[#This Row],[Total]]-Table1[[#This Row],[Cost price]]</f>
        <v>40752.479999999981</v>
      </c>
      <c r="P223">
        <v>5.4</v>
      </c>
    </row>
    <row r="224" spans="1:16" x14ac:dyDescent="0.5">
      <c r="A224" s="5">
        <v>43513</v>
      </c>
      <c r="B224" s="6" t="s">
        <v>1210</v>
      </c>
      <c r="C224" t="s">
        <v>236</v>
      </c>
      <c r="D224" t="s">
        <v>1015</v>
      </c>
      <c r="E224" t="s">
        <v>1549</v>
      </c>
      <c r="F224" t="s">
        <v>1552</v>
      </c>
      <c r="G224" t="s">
        <v>1018</v>
      </c>
      <c r="H224" t="s">
        <v>1555</v>
      </c>
      <c r="I224" t="s">
        <v>1526</v>
      </c>
      <c r="J224">
        <v>131.81</v>
      </c>
      <c r="K224" s="4">
        <f>Table1[[#This Row],[Unit price]]*18%</f>
        <v>23.7258</v>
      </c>
      <c r="L224">
        <v>5</v>
      </c>
      <c r="M224" s="4">
        <f>(Table1[[#This Row],[Unit price]]+Table1[[#This Row],[Tax 18%]])*Table1[[#This Row],[Quantity]]</f>
        <v>777.67899999999997</v>
      </c>
      <c r="N224" s="4">
        <f>Table1[[#This Row],[Total]]*(1-12%)</f>
        <v>684.35752000000002</v>
      </c>
      <c r="O224" s="4">
        <f>Table1[[#This Row],[Total]]-Table1[[#This Row],[Cost price]]</f>
        <v>93.321479999999951</v>
      </c>
      <c r="P224">
        <v>9.4</v>
      </c>
    </row>
    <row r="225" spans="1:16" x14ac:dyDescent="0.5">
      <c r="A225" s="5">
        <v>43517</v>
      </c>
      <c r="B225" s="6" t="s">
        <v>1211</v>
      </c>
      <c r="C225" t="s">
        <v>237</v>
      </c>
      <c r="D225" t="s">
        <v>1015</v>
      </c>
      <c r="E225" t="s">
        <v>1549</v>
      </c>
      <c r="F225" t="s">
        <v>1551</v>
      </c>
      <c r="G225" t="s">
        <v>1017</v>
      </c>
      <c r="H225" t="s">
        <v>1556</v>
      </c>
      <c r="I225" t="s">
        <v>1526</v>
      </c>
      <c r="J225">
        <v>223200</v>
      </c>
      <c r="K225" s="4">
        <f>Table1[[#This Row],[Unit price]]*18%</f>
        <v>40176</v>
      </c>
      <c r="L225">
        <v>1</v>
      </c>
      <c r="M225" s="4">
        <f>(Table1[[#This Row],[Unit price]]+Table1[[#This Row],[Tax 18%]])*Table1[[#This Row],[Quantity]]</f>
        <v>263376</v>
      </c>
      <c r="N225" s="4">
        <f>Table1[[#This Row],[Total]]*(1-12%)</f>
        <v>231770.88</v>
      </c>
      <c r="O225" s="4">
        <f>Table1[[#This Row],[Total]]-Table1[[#This Row],[Cost price]]</f>
        <v>31605.119999999995</v>
      </c>
      <c r="P225">
        <v>8.1999999999999993</v>
      </c>
    </row>
    <row r="226" spans="1:16" x14ac:dyDescent="0.5">
      <c r="A226" s="5">
        <v>43544</v>
      </c>
      <c r="B226" s="6" t="s">
        <v>1212</v>
      </c>
      <c r="C226" t="s">
        <v>238</v>
      </c>
      <c r="D226" t="s">
        <v>1014</v>
      </c>
      <c r="E226" t="s">
        <v>1548</v>
      </c>
      <c r="F226" t="s">
        <v>1552</v>
      </c>
      <c r="G226" t="s">
        <v>1018</v>
      </c>
      <c r="H226" t="s">
        <v>1557</v>
      </c>
      <c r="I226" t="s">
        <v>1526</v>
      </c>
      <c r="J226">
        <v>280000</v>
      </c>
      <c r="K226" s="4">
        <f>Table1[[#This Row],[Unit price]]*18%</f>
        <v>50400</v>
      </c>
      <c r="L226">
        <v>1</v>
      </c>
      <c r="M226" s="4">
        <f>(Table1[[#This Row],[Unit price]]+Table1[[#This Row],[Tax 18%]])*Table1[[#This Row],[Quantity]]</f>
        <v>330400</v>
      </c>
      <c r="N226" s="4">
        <f>Table1[[#This Row],[Total]]*(1-12%)</f>
        <v>290752</v>
      </c>
      <c r="O226" s="4">
        <f>Table1[[#This Row],[Total]]-Table1[[#This Row],[Cost price]]</f>
        <v>39648</v>
      </c>
      <c r="P226">
        <v>6.2</v>
      </c>
    </row>
    <row r="227" spans="1:16" x14ac:dyDescent="0.5">
      <c r="A227" s="5">
        <v>43476</v>
      </c>
      <c r="B227" s="6" t="s">
        <v>1213</v>
      </c>
      <c r="C227" t="s">
        <v>239</v>
      </c>
      <c r="D227" t="s">
        <v>1015</v>
      </c>
      <c r="E227" t="s">
        <v>1549</v>
      </c>
      <c r="F227" t="s">
        <v>1551</v>
      </c>
      <c r="G227" t="s">
        <v>1017</v>
      </c>
      <c r="H227" t="s">
        <v>1560</v>
      </c>
      <c r="I227" t="s">
        <v>1527</v>
      </c>
      <c r="J227">
        <v>190500</v>
      </c>
      <c r="K227" s="4">
        <f>Table1[[#This Row],[Unit price]]*18%</f>
        <v>34290</v>
      </c>
      <c r="L227">
        <v>1</v>
      </c>
      <c r="M227" s="4">
        <f>(Table1[[#This Row],[Unit price]]+Table1[[#This Row],[Tax 18%]])*Table1[[#This Row],[Quantity]]</f>
        <v>224790</v>
      </c>
      <c r="N227" s="4">
        <f>Table1[[#This Row],[Total]]*(1-12%)</f>
        <v>197815.2</v>
      </c>
      <c r="O227" s="4">
        <f>Table1[[#This Row],[Total]]-Table1[[#This Row],[Cost price]]</f>
        <v>26974.799999999988</v>
      </c>
      <c r="P227">
        <v>9.6999999999999993</v>
      </c>
    </row>
    <row r="228" spans="1:16" x14ac:dyDescent="0.5">
      <c r="A228" s="5">
        <v>43491</v>
      </c>
      <c r="B228" s="6" t="s">
        <v>1214</v>
      </c>
      <c r="C228" t="s">
        <v>240</v>
      </c>
      <c r="D228" t="s">
        <v>1016</v>
      </c>
      <c r="E228" t="s">
        <v>1550</v>
      </c>
      <c r="F228" t="s">
        <v>1551</v>
      </c>
      <c r="G228" t="s">
        <v>1018</v>
      </c>
      <c r="H228" t="s">
        <v>1558</v>
      </c>
      <c r="I228" t="s">
        <v>1561</v>
      </c>
      <c r="J228">
        <v>295000</v>
      </c>
      <c r="K228" s="4">
        <f>Table1[[#This Row],[Unit price]]*18%</f>
        <v>53100</v>
      </c>
      <c r="L228">
        <v>1</v>
      </c>
      <c r="M228" s="4">
        <f>(Table1[[#This Row],[Unit price]]+Table1[[#This Row],[Tax 18%]])*Table1[[#This Row],[Quantity]]</f>
        <v>348100</v>
      </c>
      <c r="N228" s="4">
        <f>Table1[[#This Row],[Total]]*(1-12%)</f>
        <v>306328</v>
      </c>
      <c r="O228" s="4">
        <f>Table1[[#This Row],[Total]]-Table1[[#This Row],[Cost price]]</f>
        <v>41772</v>
      </c>
      <c r="P228">
        <v>4</v>
      </c>
    </row>
    <row r="229" spans="1:16" x14ac:dyDescent="0.5">
      <c r="A229" s="5">
        <v>43496</v>
      </c>
      <c r="B229" s="6" t="s">
        <v>1094</v>
      </c>
      <c r="C229" t="s">
        <v>241</v>
      </c>
      <c r="D229" t="s">
        <v>1015</v>
      </c>
      <c r="E229" t="s">
        <v>1549</v>
      </c>
      <c r="F229" t="s">
        <v>1551</v>
      </c>
      <c r="G229" t="s">
        <v>1018</v>
      </c>
      <c r="H229" t="s">
        <v>1555</v>
      </c>
      <c r="I229" t="s">
        <v>1525</v>
      </c>
      <c r="J229">
        <v>374.06</v>
      </c>
      <c r="K229" s="4">
        <f>Table1[[#This Row],[Unit price]]*18%</f>
        <v>67.330799999999996</v>
      </c>
      <c r="L229">
        <v>4</v>
      </c>
      <c r="M229" s="4">
        <f>(Table1[[#This Row],[Unit price]]+Table1[[#This Row],[Tax 18%]])*Table1[[#This Row],[Quantity]]</f>
        <v>1765.5632000000001</v>
      </c>
      <c r="N229" s="4">
        <f>Table1[[#This Row],[Total]]*(1-12%)</f>
        <v>1553.695616</v>
      </c>
      <c r="O229" s="4">
        <f>Table1[[#This Row],[Total]]-Table1[[#This Row],[Cost price]]</f>
        <v>211.86758400000008</v>
      </c>
      <c r="P229">
        <v>9.6999999999999993</v>
      </c>
    </row>
    <row r="230" spans="1:16" x14ac:dyDescent="0.5">
      <c r="A230" s="5">
        <v>43522</v>
      </c>
      <c r="B230" s="6" t="s">
        <v>1215</v>
      </c>
      <c r="C230" t="s">
        <v>242</v>
      </c>
      <c r="D230" t="s">
        <v>1016</v>
      </c>
      <c r="E230" t="s">
        <v>1550</v>
      </c>
      <c r="F230" t="s">
        <v>1551</v>
      </c>
      <c r="G230" t="s">
        <v>1017</v>
      </c>
      <c r="H230" t="s">
        <v>1555</v>
      </c>
      <c r="I230" t="s">
        <v>1526</v>
      </c>
      <c r="J230">
        <v>9690.7000000000007</v>
      </c>
      <c r="K230" s="4">
        <f>Table1[[#This Row],[Unit price]]*18%</f>
        <v>1744.326</v>
      </c>
      <c r="L230">
        <v>6</v>
      </c>
      <c r="M230" s="4">
        <f>(Table1[[#This Row],[Unit price]]+Table1[[#This Row],[Tax 18%]])*Table1[[#This Row],[Quantity]]</f>
        <v>68610.156000000017</v>
      </c>
      <c r="N230" s="4">
        <f>Table1[[#This Row],[Total]]*(1-12%)</f>
        <v>60376.937280000013</v>
      </c>
      <c r="O230" s="4">
        <f>Table1[[#This Row],[Total]]-Table1[[#This Row],[Cost price]]</f>
        <v>8233.2187200000044</v>
      </c>
      <c r="P230">
        <v>5.3</v>
      </c>
    </row>
    <row r="231" spans="1:16" x14ac:dyDescent="0.5">
      <c r="A231" s="5">
        <v>43535</v>
      </c>
      <c r="B231" s="6" t="s">
        <v>1216</v>
      </c>
      <c r="C231" t="s">
        <v>243</v>
      </c>
      <c r="D231" t="s">
        <v>1014</v>
      </c>
      <c r="E231" t="s">
        <v>1548</v>
      </c>
      <c r="F231" t="s">
        <v>1552</v>
      </c>
      <c r="G231" t="s">
        <v>1017</v>
      </c>
      <c r="H231" t="s">
        <v>1559</v>
      </c>
      <c r="I231" t="s">
        <v>1525</v>
      </c>
      <c r="J231">
        <v>7463.42</v>
      </c>
      <c r="K231" s="4">
        <f>Table1[[#This Row],[Unit price]]*18%</f>
        <v>1343.4156</v>
      </c>
      <c r="L231">
        <v>8</v>
      </c>
      <c r="M231" s="4">
        <f>(Table1[[#This Row],[Unit price]]+Table1[[#This Row],[Tax 18%]])*Table1[[#This Row],[Quantity]]</f>
        <v>70454.684800000003</v>
      </c>
      <c r="N231" s="4">
        <f>Table1[[#This Row],[Total]]*(1-12%)</f>
        <v>62000.122624000003</v>
      </c>
      <c r="O231" s="4">
        <f>Table1[[#This Row],[Total]]-Table1[[#This Row],[Cost price]]</f>
        <v>8454.5621759999995</v>
      </c>
      <c r="P231">
        <v>7.4</v>
      </c>
    </row>
    <row r="232" spans="1:16" x14ac:dyDescent="0.5">
      <c r="A232" s="5">
        <v>43491</v>
      </c>
      <c r="B232" s="6" t="s">
        <v>1217</v>
      </c>
      <c r="C232" t="s">
        <v>244</v>
      </c>
      <c r="D232" t="s">
        <v>1016</v>
      </c>
      <c r="E232" t="s">
        <v>1550</v>
      </c>
      <c r="F232" t="s">
        <v>1552</v>
      </c>
      <c r="G232" t="s">
        <v>1017</v>
      </c>
      <c r="H232" t="s">
        <v>1556</v>
      </c>
      <c r="I232" t="s">
        <v>1526</v>
      </c>
      <c r="J232">
        <v>223100</v>
      </c>
      <c r="K232" s="4">
        <f>Table1[[#This Row],[Unit price]]*18%</f>
        <v>40158</v>
      </c>
      <c r="L232">
        <v>1</v>
      </c>
      <c r="M232" s="4">
        <f>(Table1[[#This Row],[Unit price]]+Table1[[#This Row],[Tax 18%]])*Table1[[#This Row],[Quantity]]</f>
        <v>263258</v>
      </c>
      <c r="N232" s="4">
        <f>Table1[[#This Row],[Total]]*(1-12%)</f>
        <v>231667.04</v>
      </c>
      <c r="O232" s="4">
        <f>Table1[[#This Row],[Total]]-Table1[[#This Row],[Cost price]]</f>
        <v>31590.959999999992</v>
      </c>
      <c r="P232">
        <v>6.5</v>
      </c>
    </row>
    <row r="233" spans="1:16" x14ac:dyDescent="0.5">
      <c r="A233" s="5">
        <v>43536</v>
      </c>
      <c r="B233" s="6" t="s">
        <v>1218</v>
      </c>
      <c r="C233" t="s">
        <v>245</v>
      </c>
      <c r="D233" t="s">
        <v>1016</v>
      </c>
      <c r="E233" t="s">
        <v>1550</v>
      </c>
      <c r="F233" t="s">
        <v>1551</v>
      </c>
      <c r="G233" t="s">
        <v>1017</v>
      </c>
      <c r="H233" t="s">
        <v>1555</v>
      </c>
      <c r="I233" t="s">
        <v>1527</v>
      </c>
      <c r="J233">
        <v>4710.59</v>
      </c>
      <c r="K233" s="4">
        <f>Table1[[#This Row],[Unit price]]*18%</f>
        <v>847.90620000000001</v>
      </c>
      <c r="L233">
        <v>3</v>
      </c>
      <c r="M233" s="4">
        <f>(Table1[[#This Row],[Unit price]]+Table1[[#This Row],[Tax 18%]])*Table1[[#This Row],[Quantity]]</f>
        <v>16675.488600000001</v>
      </c>
      <c r="N233" s="4">
        <f>Table1[[#This Row],[Total]]*(1-12%)</f>
        <v>14674.429968</v>
      </c>
      <c r="O233" s="4">
        <f>Table1[[#This Row],[Total]]-Table1[[#This Row],[Cost price]]</f>
        <v>2001.0586320000002</v>
      </c>
      <c r="P233">
        <v>8.6999999999999993</v>
      </c>
    </row>
    <row r="234" spans="1:16" x14ac:dyDescent="0.5">
      <c r="A234" s="5">
        <v>43507</v>
      </c>
      <c r="B234" s="6" t="s">
        <v>1219</v>
      </c>
      <c r="C234" t="s">
        <v>246</v>
      </c>
      <c r="D234" t="s">
        <v>1016</v>
      </c>
      <c r="E234" t="s">
        <v>1550</v>
      </c>
      <c r="F234" t="s">
        <v>1552</v>
      </c>
      <c r="G234" t="s">
        <v>1017</v>
      </c>
      <c r="H234" t="s">
        <v>1558</v>
      </c>
      <c r="I234" t="s">
        <v>1526</v>
      </c>
      <c r="J234">
        <v>292400</v>
      </c>
      <c r="K234" s="4">
        <f>Table1[[#This Row],[Unit price]]*18%</f>
        <v>52632</v>
      </c>
      <c r="L234">
        <v>1</v>
      </c>
      <c r="M234" s="4">
        <f>(Table1[[#This Row],[Unit price]]+Table1[[#This Row],[Tax 18%]])*Table1[[#This Row],[Quantity]]</f>
        <v>345032</v>
      </c>
      <c r="N234" s="4">
        <f>Table1[[#This Row],[Total]]*(1-12%)</f>
        <v>303628.15999999997</v>
      </c>
      <c r="O234" s="4">
        <f>Table1[[#This Row],[Total]]-Table1[[#This Row],[Cost price]]</f>
        <v>41403.840000000026</v>
      </c>
      <c r="P234">
        <v>8</v>
      </c>
    </row>
    <row r="235" spans="1:16" x14ac:dyDescent="0.5">
      <c r="A235" s="5">
        <v>43517</v>
      </c>
      <c r="B235" s="6" t="s">
        <v>1220</v>
      </c>
      <c r="C235" t="s">
        <v>247</v>
      </c>
      <c r="D235" t="s">
        <v>1016</v>
      </c>
      <c r="E235" t="s">
        <v>1550</v>
      </c>
      <c r="F235" t="s">
        <v>1551</v>
      </c>
      <c r="G235" t="s">
        <v>1018</v>
      </c>
      <c r="H235" t="s">
        <v>1556</v>
      </c>
      <c r="I235" t="s">
        <v>1526</v>
      </c>
      <c r="J235">
        <v>223100</v>
      </c>
      <c r="K235" s="4">
        <f>Table1[[#This Row],[Unit price]]*18%</f>
        <v>40158</v>
      </c>
      <c r="L235">
        <v>1</v>
      </c>
      <c r="M235" s="4">
        <f>(Table1[[#This Row],[Unit price]]+Table1[[#This Row],[Tax 18%]])*Table1[[#This Row],[Quantity]]</f>
        <v>263258</v>
      </c>
      <c r="N235" s="4">
        <f>Table1[[#This Row],[Total]]*(1-12%)</f>
        <v>231667.04</v>
      </c>
      <c r="O235" s="4">
        <f>Table1[[#This Row],[Total]]-Table1[[#This Row],[Cost price]]</f>
        <v>31590.959999999992</v>
      </c>
      <c r="P235">
        <v>6.7</v>
      </c>
    </row>
    <row r="236" spans="1:16" x14ac:dyDescent="0.5">
      <c r="A236" s="5">
        <v>43533</v>
      </c>
      <c r="B236" s="6" t="s">
        <v>1221</v>
      </c>
      <c r="C236" t="s">
        <v>248</v>
      </c>
      <c r="D236" t="s">
        <v>1014</v>
      </c>
      <c r="E236" t="s">
        <v>1548</v>
      </c>
      <c r="F236" t="s">
        <v>1551</v>
      </c>
      <c r="G236" t="s">
        <v>1018</v>
      </c>
      <c r="H236" t="s">
        <v>1558</v>
      </c>
      <c r="I236" t="s">
        <v>1561</v>
      </c>
      <c r="J236">
        <v>290000</v>
      </c>
      <c r="K236" s="4">
        <f>Table1[[#This Row],[Unit price]]*18%</f>
        <v>52200</v>
      </c>
      <c r="L236">
        <v>1</v>
      </c>
      <c r="M236" s="4">
        <f>(Table1[[#This Row],[Unit price]]+Table1[[#This Row],[Tax 18%]])*Table1[[#This Row],[Quantity]]</f>
        <v>342200</v>
      </c>
      <c r="N236" s="4">
        <f>Table1[[#This Row],[Total]]*(1-12%)</f>
        <v>301136</v>
      </c>
      <c r="O236" s="4">
        <f>Table1[[#This Row],[Total]]-Table1[[#This Row],[Cost price]]</f>
        <v>41064</v>
      </c>
      <c r="P236">
        <v>6.5</v>
      </c>
    </row>
    <row r="237" spans="1:16" x14ac:dyDescent="0.5">
      <c r="A237" s="5">
        <v>43485</v>
      </c>
      <c r="B237" s="6" t="s">
        <v>1222</v>
      </c>
      <c r="C237" t="s">
        <v>249</v>
      </c>
      <c r="D237" t="s">
        <v>1014</v>
      </c>
      <c r="E237" t="s">
        <v>1548</v>
      </c>
      <c r="F237" t="s">
        <v>1552</v>
      </c>
      <c r="G237" t="s">
        <v>1017</v>
      </c>
      <c r="H237" t="s">
        <v>1560</v>
      </c>
      <c r="I237" t="s">
        <v>1561</v>
      </c>
      <c r="J237">
        <v>186000</v>
      </c>
      <c r="K237" s="4">
        <f>Table1[[#This Row],[Unit price]]*18%</f>
        <v>33480</v>
      </c>
      <c r="L237">
        <v>1</v>
      </c>
      <c r="M237" s="4">
        <f>(Table1[[#This Row],[Unit price]]+Table1[[#This Row],[Tax 18%]])*Table1[[#This Row],[Quantity]]</f>
        <v>219480</v>
      </c>
      <c r="N237" s="4">
        <f>Table1[[#This Row],[Total]]*(1-12%)</f>
        <v>193142.39999999999</v>
      </c>
      <c r="O237" s="4">
        <f>Table1[[#This Row],[Total]]-Table1[[#This Row],[Cost price]]</f>
        <v>26337.600000000006</v>
      </c>
      <c r="P237">
        <v>4.0999999999999996</v>
      </c>
    </row>
    <row r="238" spans="1:16" x14ac:dyDescent="0.5">
      <c r="A238" s="5">
        <v>43493</v>
      </c>
      <c r="B238" s="6" t="s">
        <v>1223</v>
      </c>
      <c r="C238" t="s">
        <v>250</v>
      </c>
      <c r="D238" t="s">
        <v>1015</v>
      </c>
      <c r="E238" t="s">
        <v>1549</v>
      </c>
      <c r="F238" t="s">
        <v>1552</v>
      </c>
      <c r="G238" t="s">
        <v>1018</v>
      </c>
      <c r="H238" t="s">
        <v>1558</v>
      </c>
      <c r="I238" t="s">
        <v>1527</v>
      </c>
      <c r="J238">
        <v>292500</v>
      </c>
      <c r="K238" s="4">
        <f>Table1[[#This Row],[Unit price]]*18%</f>
        <v>52650</v>
      </c>
      <c r="L238">
        <v>1</v>
      </c>
      <c r="M238" s="4">
        <f>(Table1[[#This Row],[Unit price]]+Table1[[#This Row],[Tax 18%]])*Table1[[#This Row],[Quantity]]</f>
        <v>345150</v>
      </c>
      <c r="N238" s="4">
        <f>Table1[[#This Row],[Total]]*(1-12%)</f>
        <v>303732</v>
      </c>
      <c r="O238" s="4">
        <f>Table1[[#This Row],[Total]]-Table1[[#This Row],[Cost price]]</f>
        <v>41418</v>
      </c>
      <c r="P238">
        <v>4.9000000000000004</v>
      </c>
    </row>
    <row r="239" spans="1:16" x14ac:dyDescent="0.5">
      <c r="A239" s="5">
        <v>43529</v>
      </c>
      <c r="B239" s="6" t="s">
        <v>1224</v>
      </c>
      <c r="C239" t="s">
        <v>251</v>
      </c>
      <c r="D239" t="s">
        <v>1015</v>
      </c>
      <c r="E239" t="s">
        <v>1549</v>
      </c>
      <c r="F239" t="s">
        <v>1551</v>
      </c>
      <c r="G239" t="s">
        <v>1017</v>
      </c>
      <c r="H239" t="s">
        <v>1556</v>
      </c>
      <c r="I239" t="s">
        <v>1527</v>
      </c>
      <c r="J239">
        <v>221800</v>
      </c>
      <c r="K239" s="4">
        <f>Table1[[#This Row],[Unit price]]*18%</f>
        <v>39924</v>
      </c>
      <c r="L239">
        <v>1</v>
      </c>
      <c r="M239" s="4">
        <f>(Table1[[#This Row],[Unit price]]+Table1[[#This Row],[Tax 18%]])*Table1[[#This Row],[Quantity]]</f>
        <v>261724</v>
      </c>
      <c r="N239" s="4">
        <f>Table1[[#This Row],[Total]]*(1-12%)</f>
        <v>230317.12</v>
      </c>
      <c r="O239" s="4">
        <f>Table1[[#This Row],[Total]]-Table1[[#This Row],[Cost price]]</f>
        <v>31406.880000000005</v>
      </c>
      <c r="P239">
        <v>8.6</v>
      </c>
    </row>
    <row r="240" spans="1:16" x14ac:dyDescent="0.5">
      <c r="A240" s="5">
        <v>43526</v>
      </c>
      <c r="B240" s="6" t="s">
        <v>1225</v>
      </c>
      <c r="C240" t="s">
        <v>252</v>
      </c>
      <c r="D240" t="s">
        <v>1016</v>
      </c>
      <c r="E240" t="s">
        <v>1550</v>
      </c>
      <c r="F240" t="s">
        <v>1551</v>
      </c>
      <c r="G240" t="s">
        <v>1017</v>
      </c>
      <c r="H240" t="s">
        <v>1555</v>
      </c>
      <c r="I240" t="s">
        <v>1526</v>
      </c>
      <c r="J240">
        <v>1313.22</v>
      </c>
      <c r="K240" s="4">
        <f>Table1[[#This Row],[Unit price]]*18%</f>
        <v>236.37959999999998</v>
      </c>
      <c r="L240">
        <v>5</v>
      </c>
      <c r="M240" s="4">
        <f>(Table1[[#This Row],[Unit price]]+Table1[[#This Row],[Tax 18%]])*Table1[[#This Row],[Quantity]]</f>
        <v>7747.9979999999996</v>
      </c>
      <c r="N240" s="4">
        <f>Table1[[#This Row],[Total]]*(1-12%)</f>
        <v>6818.2382399999997</v>
      </c>
      <c r="O240" s="4">
        <f>Table1[[#This Row],[Total]]-Table1[[#This Row],[Cost price]]</f>
        <v>929.75975999999991</v>
      </c>
      <c r="P240">
        <v>4.3</v>
      </c>
    </row>
    <row r="241" spans="1:16" x14ac:dyDescent="0.5">
      <c r="A241" s="5">
        <v>43476</v>
      </c>
      <c r="B241" s="6" t="s">
        <v>1226</v>
      </c>
      <c r="C241" t="s">
        <v>253</v>
      </c>
      <c r="D241" t="s">
        <v>1014</v>
      </c>
      <c r="E241" t="s">
        <v>1548</v>
      </c>
      <c r="F241" t="s">
        <v>1552</v>
      </c>
      <c r="G241" t="s">
        <v>1018</v>
      </c>
      <c r="H241" t="s">
        <v>1556</v>
      </c>
      <c r="I241" t="s">
        <v>1561</v>
      </c>
      <c r="J241">
        <v>223000</v>
      </c>
      <c r="K241" s="4">
        <f>Table1[[#This Row],[Unit price]]*18%</f>
        <v>40140</v>
      </c>
      <c r="L241">
        <v>1</v>
      </c>
      <c r="M241" s="4">
        <f>(Table1[[#This Row],[Unit price]]+Table1[[#This Row],[Tax 18%]])*Table1[[#This Row],[Quantity]]</f>
        <v>263140</v>
      </c>
      <c r="N241" s="4">
        <f>Table1[[#This Row],[Total]]*(1-12%)</f>
        <v>231563.2</v>
      </c>
      <c r="O241" s="4">
        <f>Table1[[#This Row],[Total]]-Table1[[#This Row],[Cost price]]</f>
        <v>31576.799999999988</v>
      </c>
      <c r="P241">
        <v>4.9000000000000004</v>
      </c>
    </row>
    <row r="242" spans="1:16" x14ac:dyDescent="0.5">
      <c r="A242" s="5">
        <v>43476</v>
      </c>
      <c r="B242" s="6" t="s">
        <v>1227</v>
      </c>
      <c r="C242" t="s">
        <v>254</v>
      </c>
      <c r="D242" t="s">
        <v>1014</v>
      </c>
      <c r="E242" t="s">
        <v>1548</v>
      </c>
      <c r="F242" t="s">
        <v>1552</v>
      </c>
      <c r="G242" t="s">
        <v>1018</v>
      </c>
      <c r="H242" t="s">
        <v>1557</v>
      </c>
      <c r="I242" t="s">
        <v>1527</v>
      </c>
      <c r="J242">
        <v>278000</v>
      </c>
      <c r="K242" s="4">
        <f>Table1[[#This Row],[Unit price]]*18%</f>
        <v>50040</v>
      </c>
      <c r="L242">
        <v>1</v>
      </c>
      <c r="M242" s="4">
        <f>(Table1[[#This Row],[Unit price]]+Table1[[#This Row],[Tax 18%]])*Table1[[#This Row],[Quantity]]</f>
        <v>328040</v>
      </c>
      <c r="N242" s="4">
        <f>Table1[[#This Row],[Total]]*(1-12%)</f>
        <v>288675.20000000001</v>
      </c>
      <c r="O242" s="4">
        <f>Table1[[#This Row],[Total]]-Table1[[#This Row],[Cost price]]</f>
        <v>39364.799999999988</v>
      </c>
      <c r="P242">
        <v>5.6</v>
      </c>
    </row>
    <row r="243" spans="1:16" x14ac:dyDescent="0.5">
      <c r="A243" s="5">
        <v>43535</v>
      </c>
      <c r="B243" s="6" t="s">
        <v>1228</v>
      </c>
      <c r="C243" t="s">
        <v>255</v>
      </c>
      <c r="D243" t="s">
        <v>1014</v>
      </c>
      <c r="E243" t="s">
        <v>1548</v>
      </c>
      <c r="F243" t="s">
        <v>1552</v>
      </c>
      <c r="G243" t="s">
        <v>1018</v>
      </c>
      <c r="H243" t="s">
        <v>1558</v>
      </c>
      <c r="I243" t="s">
        <v>1527</v>
      </c>
      <c r="J243">
        <v>286000</v>
      </c>
      <c r="K243" s="4">
        <f>Table1[[#This Row],[Unit price]]*18%</f>
        <v>51480</v>
      </c>
      <c r="L243">
        <v>1</v>
      </c>
      <c r="M243" s="4">
        <f>(Table1[[#This Row],[Unit price]]+Table1[[#This Row],[Tax 18%]])*Table1[[#This Row],[Quantity]]</f>
        <v>337480</v>
      </c>
      <c r="N243" s="4">
        <f>Table1[[#This Row],[Total]]*(1-12%)</f>
        <v>296982.40000000002</v>
      </c>
      <c r="O243" s="4">
        <f>Table1[[#This Row],[Total]]-Table1[[#This Row],[Cost price]]</f>
        <v>40497.599999999977</v>
      </c>
      <c r="P243">
        <v>5.8</v>
      </c>
    </row>
    <row r="244" spans="1:16" x14ac:dyDescent="0.5">
      <c r="A244" s="5">
        <v>43524</v>
      </c>
      <c r="B244" s="6" t="s">
        <v>1097</v>
      </c>
      <c r="C244" t="s">
        <v>256</v>
      </c>
      <c r="D244" t="s">
        <v>1015</v>
      </c>
      <c r="E244" t="s">
        <v>1549</v>
      </c>
      <c r="F244" t="s">
        <v>1551</v>
      </c>
      <c r="G244" t="s">
        <v>1018</v>
      </c>
      <c r="H244" t="s">
        <v>1556</v>
      </c>
      <c r="I244" t="s">
        <v>1527</v>
      </c>
      <c r="J244">
        <v>221800</v>
      </c>
      <c r="K244" s="4">
        <f>Table1[[#This Row],[Unit price]]*18%</f>
        <v>39924</v>
      </c>
      <c r="L244">
        <v>1</v>
      </c>
      <c r="M244" s="4">
        <f>(Table1[[#This Row],[Unit price]]+Table1[[#This Row],[Tax 18%]])*Table1[[#This Row],[Quantity]]</f>
        <v>261724</v>
      </c>
      <c r="N244" s="4">
        <f>Table1[[#This Row],[Total]]*(1-12%)</f>
        <v>230317.12</v>
      </c>
      <c r="O244" s="4">
        <f>Table1[[#This Row],[Total]]-Table1[[#This Row],[Cost price]]</f>
        <v>31406.880000000005</v>
      </c>
      <c r="P244">
        <v>6</v>
      </c>
    </row>
    <row r="245" spans="1:16" x14ac:dyDescent="0.5">
      <c r="A245" s="5">
        <v>43470</v>
      </c>
      <c r="B245" s="6" t="s">
        <v>1229</v>
      </c>
      <c r="C245" t="s">
        <v>257</v>
      </c>
      <c r="D245" t="s">
        <v>1014</v>
      </c>
      <c r="E245" t="s">
        <v>1548</v>
      </c>
      <c r="F245" t="s">
        <v>1551</v>
      </c>
      <c r="G245" t="s">
        <v>1018</v>
      </c>
      <c r="H245" t="s">
        <v>1559</v>
      </c>
      <c r="I245" t="s">
        <v>1526</v>
      </c>
      <c r="J245">
        <v>1462.65</v>
      </c>
      <c r="K245" s="4">
        <f>Table1[[#This Row],[Unit price]]*18%</f>
        <v>263.27699999999999</v>
      </c>
      <c r="L245">
        <v>4</v>
      </c>
      <c r="M245" s="4">
        <f>(Table1[[#This Row],[Unit price]]+Table1[[#This Row],[Tax 18%]])*Table1[[#This Row],[Quantity]]</f>
        <v>6903.7080000000005</v>
      </c>
      <c r="N245" s="4">
        <f>Table1[[#This Row],[Total]]*(1-12%)</f>
        <v>6075.2630400000007</v>
      </c>
      <c r="O245" s="4">
        <f>Table1[[#This Row],[Total]]-Table1[[#This Row],[Cost price]]</f>
        <v>828.44495999999981</v>
      </c>
      <c r="P245">
        <v>4.2</v>
      </c>
    </row>
    <row r="246" spans="1:16" x14ac:dyDescent="0.5">
      <c r="A246" s="5">
        <v>43498</v>
      </c>
      <c r="B246" s="6" t="s">
        <v>1230</v>
      </c>
      <c r="C246" t="s">
        <v>258</v>
      </c>
      <c r="D246" t="s">
        <v>1016</v>
      </c>
      <c r="E246" t="s">
        <v>1550</v>
      </c>
      <c r="F246" t="s">
        <v>1552</v>
      </c>
      <c r="G246" t="s">
        <v>1018</v>
      </c>
      <c r="H246" t="s">
        <v>1559</v>
      </c>
      <c r="I246" t="s">
        <v>1527</v>
      </c>
      <c r="J246">
        <v>4893.87</v>
      </c>
      <c r="K246" s="4">
        <f>Table1[[#This Row],[Unit price]]*18%</f>
        <v>880.89659999999992</v>
      </c>
      <c r="L246">
        <v>8</v>
      </c>
      <c r="M246" s="4">
        <f>(Table1[[#This Row],[Unit price]]+Table1[[#This Row],[Tax 18%]])*Table1[[#This Row],[Quantity]]</f>
        <v>46198.132799999999</v>
      </c>
      <c r="N246" s="4">
        <f>Table1[[#This Row],[Total]]*(1-12%)</f>
        <v>40654.356864000001</v>
      </c>
      <c r="O246" s="4">
        <f>Table1[[#This Row],[Total]]-Table1[[#This Row],[Cost price]]</f>
        <v>5543.7759359999982</v>
      </c>
      <c r="P246">
        <v>8.3000000000000007</v>
      </c>
    </row>
    <row r="247" spans="1:16" x14ac:dyDescent="0.5">
      <c r="A247" s="5">
        <v>43466</v>
      </c>
      <c r="B247" s="6" t="s">
        <v>1231</v>
      </c>
      <c r="C247" t="s">
        <v>259</v>
      </c>
      <c r="D247" t="s">
        <v>1014</v>
      </c>
      <c r="E247" t="s">
        <v>1548</v>
      </c>
      <c r="F247" t="s">
        <v>1551</v>
      </c>
      <c r="G247" t="s">
        <v>1018</v>
      </c>
      <c r="H247" t="s">
        <v>1559</v>
      </c>
      <c r="I247" t="s">
        <v>1526</v>
      </c>
      <c r="J247">
        <v>2547.59</v>
      </c>
      <c r="K247" s="4">
        <f>Table1[[#This Row],[Unit price]]*18%</f>
        <v>458.56620000000004</v>
      </c>
      <c r="L247">
        <v>8</v>
      </c>
      <c r="M247" s="4">
        <f>(Table1[[#This Row],[Unit price]]+Table1[[#This Row],[Tax 18%]])*Table1[[#This Row],[Quantity]]</f>
        <v>24049.249600000003</v>
      </c>
      <c r="N247" s="4">
        <f>Table1[[#This Row],[Total]]*(1-12%)</f>
        <v>21163.339648000001</v>
      </c>
      <c r="O247" s="4">
        <f>Table1[[#This Row],[Total]]-Table1[[#This Row],[Cost price]]</f>
        <v>2885.9099520000018</v>
      </c>
      <c r="P247">
        <v>5.7</v>
      </c>
    </row>
    <row r="248" spans="1:16" x14ac:dyDescent="0.5">
      <c r="A248" s="5">
        <v>43505</v>
      </c>
      <c r="B248" s="6" t="s">
        <v>1232</v>
      </c>
      <c r="C248" t="s">
        <v>260</v>
      </c>
      <c r="D248" t="s">
        <v>1016</v>
      </c>
      <c r="E248" t="s">
        <v>1550</v>
      </c>
      <c r="F248" t="s">
        <v>1551</v>
      </c>
      <c r="G248" t="s">
        <v>1017</v>
      </c>
      <c r="H248" t="s">
        <v>1555</v>
      </c>
      <c r="I248" t="s">
        <v>1526</v>
      </c>
      <c r="J248">
        <v>7881.4</v>
      </c>
      <c r="K248" s="4">
        <f>Table1[[#This Row],[Unit price]]*18%</f>
        <v>1418.6519999999998</v>
      </c>
      <c r="L248">
        <v>3</v>
      </c>
      <c r="M248" s="4">
        <f>(Table1[[#This Row],[Unit price]]+Table1[[#This Row],[Tax 18%]])*Table1[[#This Row],[Quantity]]</f>
        <v>27900.155999999999</v>
      </c>
      <c r="N248" s="4">
        <f>Table1[[#This Row],[Total]]*(1-12%)</f>
        <v>24552.137279999999</v>
      </c>
      <c r="O248" s="4">
        <f>Table1[[#This Row],[Total]]-Table1[[#This Row],[Cost price]]</f>
        <v>3348.01872</v>
      </c>
      <c r="P248">
        <v>4.8</v>
      </c>
    </row>
    <row r="249" spans="1:16" x14ac:dyDescent="0.5">
      <c r="A249" s="5">
        <v>43488</v>
      </c>
      <c r="B249" s="6" t="s">
        <v>1233</v>
      </c>
      <c r="C249" t="s">
        <v>261</v>
      </c>
      <c r="D249" t="s">
        <v>1014</v>
      </c>
      <c r="E249" t="s">
        <v>1548</v>
      </c>
      <c r="F249" t="s">
        <v>1551</v>
      </c>
      <c r="G249" t="s">
        <v>1018</v>
      </c>
      <c r="H249" t="s">
        <v>1556</v>
      </c>
      <c r="I249" t="s">
        <v>1561</v>
      </c>
      <c r="J249">
        <v>223000</v>
      </c>
      <c r="K249" s="4">
        <f>Table1[[#This Row],[Unit price]]*18%</f>
        <v>40140</v>
      </c>
      <c r="L249">
        <v>1</v>
      </c>
      <c r="M249" s="4">
        <f>(Table1[[#This Row],[Unit price]]+Table1[[#This Row],[Tax 18%]])*Table1[[#This Row],[Quantity]]</f>
        <v>263140</v>
      </c>
      <c r="N249" s="4">
        <f>Table1[[#This Row],[Total]]*(1-12%)</f>
        <v>231563.2</v>
      </c>
      <c r="O249" s="4">
        <f>Table1[[#This Row],[Total]]-Table1[[#This Row],[Cost price]]</f>
        <v>31576.799999999988</v>
      </c>
      <c r="P249">
        <v>6.8</v>
      </c>
    </row>
    <row r="250" spans="1:16" x14ac:dyDescent="0.5">
      <c r="A250" s="5">
        <v>43472</v>
      </c>
      <c r="B250" s="6" t="s">
        <v>1234</v>
      </c>
      <c r="C250" t="s">
        <v>262</v>
      </c>
      <c r="D250" t="s">
        <v>1014</v>
      </c>
      <c r="E250" t="s">
        <v>1548</v>
      </c>
      <c r="F250" t="s">
        <v>1551</v>
      </c>
      <c r="G250" t="s">
        <v>1018</v>
      </c>
      <c r="H250" t="s">
        <v>1555</v>
      </c>
      <c r="I250" t="s">
        <v>1527</v>
      </c>
      <c r="J250">
        <v>1177.72</v>
      </c>
      <c r="K250" s="4">
        <f>Table1[[#This Row],[Unit price]]*18%</f>
        <v>211.9896</v>
      </c>
      <c r="L250">
        <v>4</v>
      </c>
      <c r="M250" s="4">
        <f>(Table1[[#This Row],[Unit price]]+Table1[[#This Row],[Tax 18%]])*Table1[[#This Row],[Quantity]]</f>
        <v>5558.8384000000005</v>
      </c>
      <c r="N250" s="4">
        <f>Table1[[#This Row],[Total]]*(1-12%)</f>
        <v>4891.7777920000008</v>
      </c>
      <c r="O250" s="4">
        <f>Table1[[#This Row],[Total]]-Table1[[#This Row],[Cost price]]</f>
        <v>667.06060799999977</v>
      </c>
      <c r="P250">
        <v>8.8000000000000007</v>
      </c>
    </row>
    <row r="251" spans="1:16" x14ac:dyDescent="0.5">
      <c r="A251" s="5">
        <v>43479</v>
      </c>
      <c r="B251" s="6" t="s">
        <v>1235</v>
      </c>
      <c r="C251" t="s">
        <v>263</v>
      </c>
      <c r="D251" t="s">
        <v>1016</v>
      </c>
      <c r="E251" t="s">
        <v>1550</v>
      </c>
      <c r="F251" t="s">
        <v>1552</v>
      </c>
      <c r="G251" t="s">
        <v>1018</v>
      </c>
      <c r="H251" t="s">
        <v>1557</v>
      </c>
      <c r="I251" t="s">
        <v>1527</v>
      </c>
      <c r="J251">
        <v>283100</v>
      </c>
      <c r="K251" s="4">
        <f>Table1[[#This Row],[Unit price]]*18%</f>
        <v>50958</v>
      </c>
      <c r="L251">
        <v>1</v>
      </c>
      <c r="M251" s="4">
        <f>(Table1[[#This Row],[Unit price]]+Table1[[#This Row],[Tax 18%]])*Table1[[#This Row],[Quantity]]</f>
        <v>334058</v>
      </c>
      <c r="N251" s="4">
        <f>Table1[[#This Row],[Total]]*(1-12%)</f>
        <v>293971.03999999998</v>
      </c>
      <c r="O251" s="4">
        <f>Table1[[#This Row],[Total]]-Table1[[#This Row],[Cost price]]</f>
        <v>40086.960000000021</v>
      </c>
      <c r="P251">
        <v>4.2</v>
      </c>
    </row>
    <row r="252" spans="1:16" x14ac:dyDescent="0.5">
      <c r="A252" s="5">
        <v>43498</v>
      </c>
      <c r="B252" s="6" t="s">
        <v>1236</v>
      </c>
      <c r="C252" t="s">
        <v>264</v>
      </c>
      <c r="D252" t="s">
        <v>1016</v>
      </c>
      <c r="E252" t="s">
        <v>1550</v>
      </c>
      <c r="F252" t="s">
        <v>1551</v>
      </c>
      <c r="G252" t="s">
        <v>1018</v>
      </c>
      <c r="H252" t="s">
        <v>1557</v>
      </c>
      <c r="I252" t="s">
        <v>1561</v>
      </c>
      <c r="J252">
        <v>287800</v>
      </c>
      <c r="K252" s="4">
        <f>Table1[[#This Row],[Unit price]]*18%</f>
        <v>51804</v>
      </c>
      <c r="L252">
        <v>1</v>
      </c>
      <c r="M252" s="4">
        <f>(Table1[[#This Row],[Unit price]]+Table1[[#This Row],[Tax 18%]])*Table1[[#This Row],[Quantity]]</f>
        <v>339604</v>
      </c>
      <c r="N252" s="4">
        <f>Table1[[#This Row],[Total]]*(1-12%)</f>
        <v>298851.52</v>
      </c>
      <c r="O252" s="4">
        <f>Table1[[#This Row],[Total]]-Table1[[#This Row],[Cost price]]</f>
        <v>40752.479999999981</v>
      </c>
      <c r="P252">
        <v>6.4</v>
      </c>
    </row>
    <row r="253" spans="1:16" x14ac:dyDescent="0.5">
      <c r="A253" s="5">
        <v>43541</v>
      </c>
      <c r="B253" s="6" t="s">
        <v>1235</v>
      </c>
      <c r="C253" t="s">
        <v>265</v>
      </c>
      <c r="D253" t="s">
        <v>1015</v>
      </c>
      <c r="E253" t="s">
        <v>1549</v>
      </c>
      <c r="F253" t="s">
        <v>1551</v>
      </c>
      <c r="G253" t="s">
        <v>1018</v>
      </c>
      <c r="H253" t="s">
        <v>1556</v>
      </c>
      <c r="I253" t="s">
        <v>1527</v>
      </c>
      <c r="J253">
        <v>221800</v>
      </c>
      <c r="K253" s="4">
        <f>Table1[[#This Row],[Unit price]]*18%</f>
        <v>39924</v>
      </c>
      <c r="L253">
        <v>1</v>
      </c>
      <c r="M253" s="4">
        <f>(Table1[[#This Row],[Unit price]]+Table1[[#This Row],[Tax 18%]])*Table1[[#This Row],[Quantity]]</f>
        <v>261724</v>
      </c>
      <c r="N253" s="4">
        <f>Table1[[#This Row],[Total]]*(1-12%)</f>
        <v>230317.12</v>
      </c>
      <c r="O253" s="4">
        <f>Table1[[#This Row],[Total]]-Table1[[#This Row],[Cost price]]</f>
        <v>31406.880000000005</v>
      </c>
      <c r="P253">
        <v>8.4</v>
      </c>
    </row>
    <row r="254" spans="1:16" x14ac:dyDescent="0.5">
      <c r="A254" s="5">
        <v>43526</v>
      </c>
      <c r="B254" s="6" t="s">
        <v>1162</v>
      </c>
      <c r="C254" t="s">
        <v>266</v>
      </c>
      <c r="D254" t="s">
        <v>1015</v>
      </c>
      <c r="E254" t="s">
        <v>1549</v>
      </c>
      <c r="F254" t="s">
        <v>1552</v>
      </c>
      <c r="G254" t="s">
        <v>1017</v>
      </c>
      <c r="H254" t="s">
        <v>1560</v>
      </c>
      <c r="I254" t="s">
        <v>1527</v>
      </c>
      <c r="J254">
        <v>190500</v>
      </c>
      <c r="K254" s="4">
        <f>Table1[[#This Row],[Unit price]]*18%</f>
        <v>34290</v>
      </c>
      <c r="L254">
        <v>1</v>
      </c>
      <c r="M254" s="4">
        <f>(Table1[[#This Row],[Unit price]]+Table1[[#This Row],[Tax 18%]])*Table1[[#This Row],[Quantity]]</f>
        <v>224790</v>
      </c>
      <c r="N254" s="4">
        <f>Table1[[#This Row],[Total]]*(1-12%)</f>
        <v>197815.2</v>
      </c>
      <c r="O254" s="4">
        <f>Table1[[#This Row],[Total]]-Table1[[#This Row],[Cost price]]</f>
        <v>26974.799999999988</v>
      </c>
      <c r="P254">
        <v>7.2</v>
      </c>
    </row>
    <row r="255" spans="1:16" x14ac:dyDescent="0.5">
      <c r="A255" s="5">
        <v>43540</v>
      </c>
      <c r="B255" s="6" t="s">
        <v>1237</v>
      </c>
      <c r="C255" t="s">
        <v>267</v>
      </c>
      <c r="D255" t="s">
        <v>1014</v>
      </c>
      <c r="E255" t="s">
        <v>1548</v>
      </c>
      <c r="F255" t="s">
        <v>1552</v>
      </c>
      <c r="G255" t="s">
        <v>1018</v>
      </c>
      <c r="H255" t="s">
        <v>1559</v>
      </c>
      <c r="I255" t="s">
        <v>1526</v>
      </c>
      <c r="J255">
        <v>8523.75</v>
      </c>
      <c r="K255" s="4">
        <f>Table1[[#This Row],[Unit price]]*18%</f>
        <v>1534.2749999999999</v>
      </c>
      <c r="L255">
        <v>4</v>
      </c>
      <c r="M255" s="4">
        <f>(Table1[[#This Row],[Unit price]]+Table1[[#This Row],[Tax 18%]])*Table1[[#This Row],[Quantity]]</f>
        <v>40232.1</v>
      </c>
      <c r="N255" s="4">
        <f>Table1[[#This Row],[Total]]*(1-12%)</f>
        <v>35404.248</v>
      </c>
      <c r="O255" s="4">
        <f>Table1[[#This Row],[Total]]-Table1[[#This Row],[Cost price]]</f>
        <v>4827.851999999999</v>
      </c>
      <c r="P255">
        <v>5.2</v>
      </c>
    </row>
    <row r="256" spans="1:16" x14ac:dyDescent="0.5">
      <c r="A256" s="5">
        <v>43471</v>
      </c>
      <c r="B256" s="6" t="s">
        <v>1238</v>
      </c>
      <c r="C256" t="s">
        <v>268</v>
      </c>
      <c r="D256" t="s">
        <v>1014</v>
      </c>
      <c r="E256" t="s">
        <v>1548</v>
      </c>
      <c r="F256" t="s">
        <v>1551</v>
      </c>
      <c r="G256" t="s">
        <v>1018</v>
      </c>
      <c r="H256" t="s">
        <v>1559</v>
      </c>
      <c r="I256" t="s">
        <v>1526</v>
      </c>
      <c r="J256">
        <v>8958.9</v>
      </c>
      <c r="K256" s="4">
        <f>Table1[[#This Row],[Unit price]]*18%</f>
        <v>1612.6019999999999</v>
      </c>
      <c r="L256">
        <v>8</v>
      </c>
      <c r="M256" s="4">
        <f>(Table1[[#This Row],[Unit price]]+Table1[[#This Row],[Tax 18%]])*Table1[[#This Row],[Quantity]]</f>
        <v>84572.016000000003</v>
      </c>
      <c r="N256" s="4">
        <f>Table1[[#This Row],[Total]]*(1-12%)</f>
        <v>74423.374080000009</v>
      </c>
      <c r="O256" s="4">
        <f>Table1[[#This Row],[Total]]-Table1[[#This Row],[Cost price]]</f>
        <v>10148.641919999995</v>
      </c>
      <c r="P256">
        <v>8.9</v>
      </c>
    </row>
    <row r="257" spans="1:16" x14ac:dyDescent="0.5">
      <c r="A257" s="5">
        <v>43494</v>
      </c>
      <c r="B257" s="6" t="s">
        <v>1165</v>
      </c>
      <c r="C257" t="s">
        <v>269</v>
      </c>
      <c r="D257" t="s">
        <v>1016</v>
      </c>
      <c r="E257" t="s">
        <v>1550</v>
      </c>
      <c r="F257" t="s">
        <v>1551</v>
      </c>
      <c r="G257" t="s">
        <v>1018</v>
      </c>
      <c r="H257" t="s">
        <v>1556</v>
      </c>
      <c r="I257" t="s">
        <v>1526</v>
      </c>
      <c r="J257">
        <v>223100</v>
      </c>
      <c r="K257" s="4">
        <f>Table1[[#This Row],[Unit price]]*18%</f>
        <v>40158</v>
      </c>
      <c r="L257">
        <v>1</v>
      </c>
      <c r="M257" s="4">
        <f>(Table1[[#This Row],[Unit price]]+Table1[[#This Row],[Tax 18%]])*Table1[[#This Row],[Quantity]]</f>
        <v>263258</v>
      </c>
      <c r="N257" s="4">
        <f>Table1[[#This Row],[Total]]*(1-12%)</f>
        <v>231667.04</v>
      </c>
      <c r="O257" s="4">
        <f>Table1[[#This Row],[Total]]-Table1[[#This Row],[Cost price]]</f>
        <v>31590.959999999992</v>
      </c>
      <c r="P257">
        <v>9</v>
      </c>
    </row>
    <row r="258" spans="1:16" x14ac:dyDescent="0.5">
      <c r="A258" s="5">
        <v>43496</v>
      </c>
      <c r="B258" s="6" t="s">
        <v>1239</v>
      </c>
      <c r="C258" t="s">
        <v>270</v>
      </c>
      <c r="D258" t="s">
        <v>1014</v>
      </c>
      <c r="E258" t="s">
        <v>1548</v>
      </c>
      <c r="F258" t="s">
        <v>1551</v>
      </c>
      <c r="G258" t="s">
        <v>1018</v>
      </c>
      <c r="H258" t="s">
        <v>1555</v>
      </c>
      <c r="I258" t="s">
        <v>1527</v>
      </c>
      <c r="J258">
        <v>266.35000000000002</v>
      </c>
      <c r="K258" s="4">
        <f>Table1[[#This Row],[Unit price]]*18%</f>
        <v>47.943000000000005</v>
      </c>
      <c r="L258">
        <v>1</v>
      </c>
      <c r="M258" s="4">
        <f>(Table1[[#This Row],[Unit price]]+Table1[[#This Row],[Tax 18%]])*Table1[[#This Row],[Quantity]]</f>
        <v>314.29300000000001</v>
      </c>
      <c r="N258" s="4">
        <f>Table1[[#This Row],[Total]]*(1-12%)</f>
        <v>276.57783999999998</v>
      </c>
      <c r="O258" s="4">
        <f>Table1[[#This Row],[Total]]-Table1[[#This Row],[Cost price]]</f>
        <v>37.715160000000026</v>
      </c>
      <c r="P258">
        <v>9.6999999999999993</v>
      </c>
    </row>
    <row r="259" spans="1:16" x14ac:dyDescent="0.5">
      <c r="A259" s="5">
        <v>43501</v>
      </c>
      <c r="B259" s="6" t="s">
        <v>1110</v>
      </c>
      <c r="C259" t="s">
        <v>271</v>
      </c>
      <c r="D259" t="s">
        <v>1014</v>
      </c>
      <c r="E259" t="s">
        <v>1548</v>
      </c>
      <c r="F259" t="s">
        <v>1551</v>
      </c>
      <c r="G259" t="s">
        <v>1018</v>
      </c>
      <c r="H259" t="s">
        <v>1559</v>
      </c>
      <c r="I259" t="s">
        <v>1525</v>
      </c>
      <c r="J259">
        <v>6525.91</v>
      </c>
      <c r="K259" s="4">
        <f>Table1[[#This Row],[Unit price]]*18%</f>
        <v>1174.6638</v>
      </c>
      <c r="L259">
        <v>6</v>
      </c>
      <c r="M259" s="4">
        <f>(Table1[[#This Row],[Unit price]]+Table1[[#This Row],[Tax 18%]])*Table1[[#This Row],[Quantity]]</f>
        <v>46203.442800000004</v>
      </c>
      <c r="N259" s="4">
        <f>Table1[[#This Row],[Total]]*(1-12%)</f>
        <v>40659.029664000002</v>
      </c>
      <c r="O259" s="4">
        <f>Table1[[#This Row],[Total]]-Table1[[#This Row],[Cost price]]</f>
        <v>5544.4131360000029</v>
      </c>
      <c r="P259">
        <v>8.6999999999999993</v>
      </c>
    </row>
    <row r="260" spans="1:16" x14ac:dyDescent="0.5">
      <c r="A260" s="5">
        <v>43509</v>
      </c>
      <c r="B260" s="6" t="s">
        <v>1211</v>
      </c>
      <c r="C260" t="s">
        <v>272</v>
      </c>
      <c r="D260" t="s">
        <v>1014</v>
      </c>
      <c r="E260" t="s">
        <v>1548</v>
      </c>
      <c r="F260" t="s">
        <v>1551</v>
      </c>
      <c r="G260" t="s">
        <v>1018</v>
      </c>
      <c r="H260" t="s">
        <v>1555</v>
      </c>
      <c r="I260" t="s">
        <v>1525</v>
      </c>
      <c r="J260">
        <v>632.25</v>
      </c>
      <c r="K260" s="4">
        <f>Table1[[#This Row],[Unit price]]*18%</f>
        <v>113.80499999999999</v>
      </c>
      <c r="L260">
        <v>4</v>
      </c>
      <c r="M260" s="4">
        <f>(Table1[[#This Row],[Unit price]]+Table1[[#This Row],[Tax 18%]])*Table1[[#This Row],[Quantity]]</f>
        <v>2984.22</v>
      </c>
      <c r="N260" s="4">
        <f>Table1[[#This Row],[Total]]*(1-12%)</f>
        <v>2626.1135999999997</v>
      </c>
      <c r="O260" s="4">
        <f>Table1[[#This Row],[Total]]-Table1[[#This Row],[Cost price]]</f>
        <v>358.10640000000012</v>
      </c>
      <c r="P260">
        <v>6.5</v>
      </c>
    </row>
    <row r="261" spans="1:16" x14ac:dyDescent="0.5">
      <c r="A261" s="5">
        <v>43503</v>
      </c>
      <c r="B261" s="6" t="s">
        <v>1156</v>
      </c>
      <c r="C261" t="s">
        <v>273</v>
      </c>
      <c r="D261" t="s">
        <v>1015</v>
      </c>
      <c r="E261" t="s">
        <v>1549</v>
      </c>
      <c r="F261" t="s">
        <v>1551</v>
      </c>
      <c r="G261" t="s">
        <v>1018</v>
      </c>
      <c r="H261" t="s">
        <v>1555</v>
      </c>
      <c r="I261" t="s">
        <v>1527</v>
      </c>
      <c r="J261">
        <v>655.94</v>
      </c>
      <c r="K261" s="4">
        <f>Table1[[#This Row],[Unit price]]*18%</f>
        <v>118.06920000000001</v>
      </c>
      <c r="L261">
        <v>4</v>
      </c>
      <c r="M261" s="4">
        <f>(Table1[[#This Row],[Unit price]]+Table1[[#This Row],[Tax 18%]])*Table1[[#This Row],[Quantity]]</f>
        <v>3096.0368000000003</v>
      </c>
      <c r="N261" s="4">
        <f>Table1[[#This Row],[Total]]*(1-12%)</f>
        <v>2724.5123840000001</v>
      </c>
      <c r="O261" s="4">
        <f>Table1[[#This Row],[Total]]-Table1[[#This Row],[Cost price]]</f>
        <v>371.5244160000002</v>
      </c>
      <c r="P261">
        <v>6.9</v>
      </c>
    </row>
    <row r="262" spans="1:16" x14ac:dyDescent="0.5">
      <c r="A262" s="5">
        <v>43543</v>
      </c>
      <c r="B262" s="6" t="s">
        <v>1240</v>
      </c>
      <c r="C262" t="s">
        <v>274</v>
      </c>
      <c r="D262" t="s">
        <v>1014</v>
      </c>
      <c r="E262" t="s">
        <v>1548</v>
      </c>
      <c r="F262" t="s">
        <v>1552</v>
      </c>
      <c r="G262" t="s">
        <v>1017</v>
      </c>
      <c r="H262" t="s">
        <v>1555</v>
      </c>
      <c r="I262" t="s">
        <v>1525</v>
      </c>
      <c r="J262">
        <v>4575.0600000000004</v>
      </c>
      <c r="K262" s="4">
        <f>Table1[[#This Row],[Unit price]]*18%</f>
        <v>823.51080000000002</v>
      </c>
      <c r="L262">
        <v>9</v>
      </c>
      <c r="M262" s="4">
        <f>(Table1[[#This Row],[Unit price]]+Table1[[#This Row],[Tax 18%]])*Table1[[#This Row],[Quantity]]</f>
        <v>48587.137200000005</v>
      </c>
      <c r="N262" s="4">
        <f>Table1[[#This Row],[Total]]*(1-12%)</f>
        <v>42756.680736000002</v>
      </c>
      <c r="O262" s="4">
        <f>Table1[[#This Row],[Total]]-Table1[[#This Row],[Cost price]]</f>
        <v>5830.4564640000026</v>
      </c>
      <c r="P262">
        <v>6.2</v>
      </c>
    </row>
    <row r="263" spans="1:16" x14ac:dyDescent="0.5">
      <c r="A263" s="5">
        <v>43531</v>
      </c>
      <c r="B263" s="6" t="s">
        <v>1241</v>
      </c>
      <c r="C263" t="s">
        <v>275</v>
      </c>
      <c r="D263" t="s">
        <v>1015</v>
      </c>
      <c r="E263" t="s">
        <v>1549</v>
      </c>
      <c r="F263" t="s">
        <v>1552</v>
      </c>
      <c r="G263" t="s">
        <v>1017</v>
      </c>
      <c r="H263" t="s">
        <v>1556</v>
      </c>
      <c r="I263" t="s">
        <v>1561</v>
      </c>
      <c r="J263">
        <v>224200</v>
      </c>
      <c r="K263" s="4">
        <f>Table1[[#This Row],[Unit price]]*18%</f>
        <v>40356</v>
      </c>
      <c r="L263">
        <v>1</v>
      </c>
      <c r="M263" s="4">
        <f>(Table1[[#This Row],[Unit price]]+Table1[[#This Row],[Tax 18%]])*Table1[[#This Row],[Quantity]]</f>
        <v>264556</v>
      </c>
      <c r="N263" s="4">
        <f>Table1[[#This Row],[Total]]*(1-12%)</f>
        <v>232809.28</v>
      </c>
      <c r="O263" s="4">
        <f>Table1[[#This Row],[Total]]-Table1[[#This Row],[Cost price]]</f>
        <v>31746.720000000001</v>
      </c>
      <c r="P263">
        <v>5.6</v>
      </c>
    </row>
    <row r="264" spans="1:16" x14ac:dyDescent="0.5">
      <c r="A264" s="5">
        <v>43537</v>
      </c>
      <c r="B264" s="6" t="s">
        <v>1242</v>
      </c>
      <c r="C264" t="s">
        <v>276</v>
      </c>
      <c r="D264" t="s">
        <v>1016</v>
      </c>
      <c r="E264" t="s">
        <v>1550</v>
      </c>
      <c r="F264" t="s">
        <v>1551</v>
      </c>
      <c r="G264" t="s">
        <v>1017</v>
      </c>
      <c r="H264" t="s">
        <v>1556</v>
      </c>
      <c r="I264" t="s">
        <v>1526</v>
      </c>
      <c r="J264">
        <v>223100</v>
      </c>
      <c r="K264" s="4">
        <f>Table1[[#This Row],[Unit price]]*18%</f>
        <v>40158</v>
      </c>
      <c r="L264">
        <v>1</v>
      </c>
      <c r="M264" s="4">
        <f>(Table1[[#This Row],[Unit price]]+Table1[[#This Row],[Tax 18%]])*Table1[[#This Row],[Quantity]]</f>
        <v>263258</v>
      </c>
      <c r="N264" s="4">
        <f>Table1[[#This Row],[Total]]*(1-12%)</f>
        <v>231667.04</v>
      </c>
      <c r="O264" s="4">
        <f>Table1[[#This Row],[Total]]-Table1[[#This Row],[Cost price]]</f>
        <v>31590.959999999992</v>
      </c>
      <c r="P264">
        <v>5.7</v>
      </c>
    </row>
    <row r="265" spans="1:16" x14ac:dyDescent="0.5">
      <c r="A265" s="5">
        <v>43505</v>
      </c>
      <c r="B265" s="6" t="s">
        <v>1243</v>
      </c>
      <c r="C265" t="s">
        <v>277</v>
      </c>
      <c r="D265" t="s">
        <v>1014</v>
      </c>
      <c r="E265" t="s">
        <v>1548</v>
      </c>
      <c r="F265" t="s">
        <v>1551</v>
      </c>
      <c r="G265" t="s">
        <v>1017</v>
      </c>
      <c r="H265" t="s">
        <v>1560</v>
      </c>
      <c r="I265" t="s">
        <v>1526</v>
      </c>
      <c r="J265">
        <v>185000</v>
      </c>
      <c r="K265" s="4">
        <f>Table1[[#This Row],[Unit price]]*18%</f>
        <v>33300</v>
      </c>
      <c r="L265">
        <v>1</v>
      </c>
      <c r="M265" s="4">
        <f>(Table1[[#This Row],[Unit price]]+Table1[[#This Row],[Tax 18%]])*Table1[[#This Row],[Quantity]]</f>
        <v>218300</v>
      </c>
      <c r="N265" s="4">
        <f>Table1[[#This Row],[Total]]*(1-12%)</f>
        <v>192104</v>
      </c>
      <c r="O265" s="4">
        <f>Table1[[#This Row],[Total]]-Table1[[#This Row],[Cost price]]</f>
        <v>26196</v>
      </c>
      <c r="P265">
        <v>4.2</v>
      </c>
    </row>
    <row r="266" spans="1:16" x14ac:dyDescent="0.5">
      <c r="A266" s="5">
        <v>43522</v>
      </c>
      <c r="B266" s="6" t="s">
        <v>1244</v>
      </c>
      <c r="C266" t="s">
        <v>278</v>
      </c>
      <c r="D266" t="s">
        <v>1016</v>
      </c>
      <c r="E266" t="s">
        <v>1550</v>
      </c>
      <c r="F266" t="s">
        <v>1552</v>
      </c>
      <c r="G266" t="s">
        <v>1018</v>
      </c>
      <c r="H266" t="s">
        <v>1560</v>
      </c>
      <c r="I266" t="s">
        <v>1561</v>
      </c>
      <c r="J266">
        <v>194500</v>
      </c>
      <c r="K266" s="4">
        <f>Table1[[#This Row],[Unit price]]*18%</f>
        <v>35010</v>
      </c>
      <c r="L266">
        <v>1</v>
      </c>
      <c r="M266" s="4">
        <f>(Table1[[#This Row],[Unit price]]+Table1[[#This Row],[Tax 18%]])*Table1[[#This Row],[Quantity]]</f>
        <v>229510</v>
      </c>
      <c r="N266" s="4">
        <f>Table1[[#This Row],[Total]]*(1-12%)</f>
        <v>201968.8</v>
      </c>
      <c r="O266" s="4">
        <f>Table1[[#This Row],[Total]]-Table1[[#This Row],[Cost price]]</f>
        <v>27541.200000000012</v>
      </c>
      <c r="P266">
        <v>7.9</v>
      </c>
    </row>
    <row r="267" spans="1:16" x14ac:dyDescent="0.5">
      <c r="A267" s="5">
        <v>43536</v>
      </c>
      <c r="B267" s="6" t="s">
        <v>1050</v>
      </c>
      <c r="C267" t="s">
        <v>279</v>
      </c>
      <c r="D267" t="s">
        <v>1014</v>
      </c>
      <c r="E267" t="s">
        <v>1548</v>
      </c>
      <c r="F267" t="s">
        <v>1551</v>
      </c>
      <c r="G267" t="s">
        <v>1017</v>
      </c>
      <c r="H267" t="s">
        <v>1560</v>
      </c>
      <c r="I267" t="s">
        <v>1527</v>
      </c>
      <c r="J267">
        <v>183000</v>
      </c>
      <c r="K267" s="4">
        <f>Table1[[#This Row],[Unit price]]*18%</f>
        <v>32940</v>
      </c>
      <c r="L267">
        <v>1</v>
      </c>
      <c r="M267" s="4">
        <f>(Table1[[#This Row],[Unit price]]+Table1[[#This Row],[Tax 18%]])*Table1[[#This Row],[Quantity]]</f>
        <v>215940</v>
      </c>
      <c r="N267" s="4">
        <f>Table1[[#This Row],[Total]]*(1-12%)</f>
        <v>190027.2</v>
      </c>
      <c r="O267" s="4">
        <f>Table1[[#This Row],[Total]]-Table1[[#This Row],[Cost price]]</f>
        <v>25912.799999999988</v>
      </c>
      <c r="P267">
        <v>8.6999999999999993</v>
      </c>
    </row>
    <row r="268" spans="1:16" x14ac:dyDescent="0.5">
      <c r="A268" s="5">
        <v>43538</v>
      </c>
      <c r="B268" s="6" t="s">
        <v>1245</v>
      </c>
      <c r="C268" t="s">
        <v>280</v>
      </c>
      <c r="D268" t="s">
        <v>1015</v>
      </c>
      <c r="E268" t="s">
        <v>1549</v>
      </c>
      <c r="F268" t="s">
        <v>1552</v>
      </c>
      <c r="G268" t="s">
        <v>1018</v>
      </c>
      <c r="H268" t="s">
        <v>1559</v>
      </c>
      <c r="I268" t="s">
        <v>1527</v>
      </c>
      <c r="J268">
        <v>350.47</v>
      </c>
      <c r="K268" s="4">
        <f>Table1[[#This Row],[Unit price]]*18%</f>
        <v>63.084600000000002</v>
      </c>
      <c r="L268">
        <v>4</v>
      </c>
      <c r="M268" s="4">
        <f>(Table1[[#This Row],[Unit price]]+Table1[[#This Row],[Tax 18%]])*Table1[[#This Row],[Quantity]]</f>
        <v>1654.2184000000002</v>
      </c>
      <c r="N268" s="4">
        <f>Table1[[#This Row],[Total]]*(1-12%)</f>
        <v>1455.7121920000002</v>
      </c>
      <c r="O268" s="4">
        <f>Table1[[#This Row],[Total]]-Table1[[#This Row],[Cost price]]</f>
        <v>198.50620800000002</v>
      </c>
      <c r="P268">
        <v>6.9</v>
      </c>
    </row>
    <row r="269" spans="1:16" x14ac:dyDescent="0.5">
      <c r="A269" s="5">
        <v>43473</v>
      </c>
      <c r="B269" s="6" t="s">
        <v>1246</v>
      </c>
      <c r="C269" t="s">
        <v>281</v>
      </c>
      <c r="D269" t="s">
        <v>1016</v>
      </c>
      <c r="E269" t="s">
        <v>1550</v>
      </c>
      <c r="F269" t="s">
        <v>1551</v>
      </c>
      <c r="G269" t="s">
        <v>1017</v>
      </c>
      <c r="H269" t="s">
        <v>1557</v>
      </c>
      <c r="I269" t="s">
        <v>1526</v>
      </c>
      <c r="J269">
        <v>286325</v>
      </c>
      <c r="K269" s="4">
        <f>Table1[[#This Row],[Unit price]]*18%</f>
        <v>51538.5</v>
      </c>
      <c r="L269">
        <v>1</v>
      </c>
      <c r="M269" s="4">
        <f>(Table1[[#This Row],[Unit price]]+Table1[[#This Row],[Tax 18%]])*Table1[[#This Row],[Quantity]]</f>
        <v>337863.5</v>
      </c>
      <c r="N269" s="4">
        <f>Table1[[#This Row],[Total]]*(1-12%)</f>
        <v>297319.88</v>
      </c>
      <c r="O269" s="4">
        <f>Table1[[#This Row],[Total]]-Table1[[#This Row],[Cost price]]</f>
        <v>40543.619999999995</v>
      </c>
      <c r="P269">
        <v>9.5</v>
      </c>
    </row>
    <row r="270" spans="1:16" x14ac:dyDescent="0.5">
      <c r="A270" s="5">
        <v>43470</v>
      </c>
      <c r="B270" s="6" t="s">
        <v>1247</v>
      </c>
      <c r="C270" t="s">
        <v>282</v>
      </c>
      <c r="D270" t="s">
        <v>1014</v>
      </c>
      <c r="E270" t="s">
        <v>1548</v>
      </c>
      <c r="F270" t="s">
        <v>1551</v>
      </c>
      <c r="G270" t="s">
        <v>1018</v>
      </c>
      <c r="H270" t="s">
        <v>1559</v>
      </c>
      <c r="I270" t="s">
        <v>1527</v>
      </c>
      <c r="J270">
        <v>4670.74</v>
      </c>
      <c r="K270" s="4">
        <f>Table1[[#This Row],[Unit price]]*18%</f>
        <v>840.7331999999999</v>
      </c>
      <c r="L270">
        <v>4</v>
      </c>
      <c r="M270" s="4">
        <f>(Table1[[#This Row],[Unit price]]+Table1[[#This Row],[Tax 18%]])*Table1[[#This Row],[Quantity]]</f>
        <v>22045.892799999998</v>
      </c>
      <c r="N270" s="4">
        <f>Table1[[#This Row],[Total]]*(1-12%)</f>
        <v>19400.385663999998</v>
      </c>
      <c r="O270" s="4">
        <f>Table1[[#This Row],[Total]]-Table1[[#This Row],[Cost price]]</f>
        <v>2645.5071360000002</v>
      </c>
      <c r="P270">
        <v>4.4000000000000004</v>
      </c>
    </row>
    <row r="271" spans="1:16" x14ac:dyDescent="0.5">
      <c r="A271" s="5">
        <v>43469</v>
      </c>
      <c r="B271" s="6" t="s">
        <v>1248</v>
      </c>
      <c r="C271" t="s">
        <v>283</v>
      </c>
      <c r="D271" t="s">
        <v>1014</v>
      </c>
      <c r="E271" t="s">
        <v>1548</v>
      </c>
      <c r="F271" t="s">
        <v>1551</v>
      </c>
      <c r="G271" t="s">
        <v>1017</v>
      </c>
      <c r="H271" t="s">
        <v>1559</v>
      </c>
      <c r="I271" t="s">
        <v>1525</v>
      </c>
      <c r="J271">
        <v>1335.54</v>
      </c>
      <c r="K271" s="4">
        <f>Table1[[#This Row],[Unit price]]*18%</f>
        <v>240.3972</v>
      </c>
      <c r="L271">
        <v>10</v>
      </c>
      <c r="M271" s="4">
        <f>(Table1[[#This Row],[Unit price]]+Table1[[#This Row],[Tax 18%]])*Table1[[#This Row],[Quantity]]</f>
        <v>15759.371999999999</v>
      </c>
      <c r="N271" s="4">
        <f>Table1[[#This Row],[Total]]*(1-12%)</f>
        <v>13868.247359999999</v>
      </c>
      <c r="O271" s="4">
        <f>Table1[[#This Row],[Total]]-Table1[[#This Row],[Cost price]]</f>
        <v>1891.12464</v>
      </c>
      <c r="P271">
        <v>7</v>
      </c>
    </row>
    <row r="272" spans="1:16" x14ac:dyDescent="0.5">
      <c r="A272" s="5">
        <v>43530</v>
      </c>
      <c r="B272" s="6" t="s">
        <v>1249</v>
      </c>
      <c r="C272" t="s">
        <v>284</v>
      </c>
      <c r="D272" t="s">
        <v>1016</v>
      </c>
      <c r="E272" t="s">
        <v>1550</v>
      </c>
      <c r="F272" t="s">
        <v>1552</v>
      </c>
      <c r="G272" t="s">
        <v>1017</v>
      </c>
      <c r="H272" t="s">
        <v>1560</v>
      </c>
      <c r="I272" t="s">
        <v>1561</v>
      </c>
      <c r="J272">
        <v>194500</v>
      </c>
      <c r="K272" s="4">
        <f>Table1[[#This Row],[Unit price]]*18%</f>
        <v>35010</v>
      </c>
      <c r="L272">
        <v>1</v>
      </c>
      <c r="M272" s="4">
        <f>(Table1[[#This Row],[Unit price]]+Table1[[#This Row],[Tax 18%]])*Table1[[#This Row],[Quantity]]</f>
        <v>229510</v>
      </c>
      <c r="N272" s="4">
        <f>Table1[[#This Row],[Total]]*(1-12%)</f>
        <v>201968.8</v>
      </c>
      <c r="O272" s="4">
        <f>Table1[[#This Row],[Total]]-Table1[[#This Row],[Cost price]]</f>
        <v>27541.200000000012</v>
      </c>
      <c r="P272">
        <v>6.3</v>
      </c>
    </row>
    <row r="273" spans="1:16" x14ac:dyDescent="0.5">
      <c r="A273" s="5">
        <v>43468</v>
      </c>
      <c r="B273" s="6" t="s">
        <v>1170</v>
      </c>
      <c r="C273" t="s">
        <v>285</v>
      </c>
      <c r="D273" t="s">
        <v>1015</v>
      </c>
      <c r="E273" t="s">
        <v>1549</v>
      </c>
      <c r="F273" t="s">
        <v>1551</v>
      </c>
      <c r="G273" t="s">
        <v>1017</v>
      </c>
      <c r="H273" t="s">
        <v>1558</v>
      </c>
      <c r="I273" t="s">
        <v>1526</v>
      </c>
      <c r="J273">
        <v>294000</v>
      </c>
      <c r="K273" s="4">
        <f>Table1[[#This Row],[Unit price]]*18%</f>
        <v>52920</v>
      </c>
      <c r="L273">
        <v>1</v>
      </c>
      <c r="M273" s="4">
        <f>(Table1[[#This Row],[Unit price]]+Table1[[#This Row],[Tax 18%]])*Table1[[#This Row],[Quantity]]</f>
        <v>346920</v>
      </c>
      <c r="N273" s="4">
        <f>Table1[[#This Row],[Total]]*(1-12%)</f>
        <v>305289.59999999998</v>
      </c>
      <c r="O273" s="4">
        <f>Table1[[#This Row],[Total]]-Table1[[#This Row],[Cost price]]</f>
        <v>41630.400000000023</v>
      </c>
      <c r="P273">
        <v>9.6999999999999993</v>
      </c>
    </row>
    <row r="274" spans="1:16" x14ac:dyDescent="0.5">
      <c r="A274" s="5">
        <v>43472</v>
      </c>
      <c r="B274" s="6" t="s">
        <v>1250</v>
      </c>
      <c r="C274" t="s">
        <v>286</v>
      </c>
      <c r="D274" t="s">
        <v>1014</v>
      </c>
      <c r="E274" t="s">
        <v>1548</v>
      </c>
      <c r="F274" t="s">
        <v>1551</v>
      </c>
      <c r="G274" t="s">
        <v>1017</v>
      </c>
      <c r="H274" t="s">
        <v>1559</v>
      </c>
      <c r="I274" t="s">
        <v>1527</v>
      </c>
      <c r="J274">
        <v>7921.54</v>
      </c>
      <c r="K274" s="4">
        <f>Table1[[#This Row],[Unit price]]*18%</f>
        <v>1425.8771999999999</v>
      </c>
      <c r="L274">
        <v>9</v>
      </c>
      <c r="M274" s="4">
        <f>(Table1[[#This Row],[Unit price]]+Table1[[#This Row],[Tax 18%]])*Table1[[#This Row],[Quantity]]</f>
        <v>84126.754799999995</v>
      </c>
      <c r="N274" s="4">
        <f>Table1[[#This Row],[Total]]*(1-12%)</f>
        <v>74031.544223999997</v>
      </c>
      <c r="O274" s="4">
        <f>Table1[[#This Row],[Total]]-Table1[[#This Row],[Cost price]]</f>
        <v>10095.210575999998</v>
      </c>
      <c r="P274">
        <v>8.8000000000000007</v>
      </c>
    </row>
    <row r="275" spans="1:16" x14ac:dyDescent="0.5">
      <c r="A275" s="5">
        <v>43492</v>
      </c>
      <c r="B275" s="6" t="s">
        <v>1251</v>
      </c>
      <c r="C275" t="s">
        <v>287</v>
      </c>
      <c r="D275" t="s">
        <v>1014</v>
      </c>
      <c r="E275" t="s">
        <v>1548</v>
      </c>
      <c r="F275" t="s">
        <v>1552</v>
      </c>
      <c r="G275" t="s">
        <v>1017</v>
      </c>
      <c r="H275" t="s">
        <v>1559</v>
      </c>
      <c r="I275" t="s">
        <v>1526</v>
      </c>
      <c r="J275">
        <v>7112.03</v>
      </c>
      <c r="K275" s="4">
        <f>Table1[[#This Row],[Unit price]]*18%</f>
        <v>1280.1653999999999</v>
      </c>
      <c r="L275">
        <v>2</v>
      </c>
      <c r="M275" s="4">
        <f>(Table1[[#This Row],[Unit price]]+Table1[[#This Row],[Tax 18%]])*Table1[[#This Row],[Quantity]]</f>
        <v>16784.390800000001</v>
      </c>
      <c r="N275" s="4">
        <f>Table1[[#This Row],[Total]]*(1-12%)</f>
        <v>14770.263904000001</v>
      </c>
      <c r="O275" s="4">
        <f>Table1[[#This Row],[Total]]-Table1[[#This Row],[Cost price]]</f>
        <v>2014.1268959999998</v>
      </c>
      <c r="P275">
        <v>5.0999999999999996</v>
      </c>
    </row>
    <row r="276" spans="1:16" x14ac:dyDescent="0.5">
      <c r="A276" s="5">
        <v>43522</v>
      </c>
      <c r="B276" s="6" t="s">
        <v>1252</v>
      </c>
      <c r="C276" t="s">
        <v>288</v>
      </c>
      <c r="D276" t="s">
        <v>1016</v>
      </c>
      <c r="E276" t="s">
        <v>1550</v>
      </c>
      <c r="F276" t="s">
        <v>1552</v>
      </c>
      <c r="G276" t="s">
        <v>1017</v>
      </c>
      <c r="H276" t="s">
        <v>1558</v>
      </c>
      <c r="I276" t="s">
        <v>1561</v>
      </c>
      <c r="J276">
        <v>295000</v>
      </c>
      <c r="K276" s="4">
        <f>Table1[[#This Row],[Unit price]]*18%</f>
        <v>53100</v>
      </c>
      <c r="L276">
        <v>1</v>
      </c>
      <c r="M276" s="4">
        <f>(Table1[[#This Row],[Unit price]]+Table1[[#This Row],[Tax 18%]])*Table1[[#This Row],[Quantity]]</f>
        <v>348100</v>
      </c>
      <c r="N276" s="4">
        <f>Table1[[#This Row],[Total]]*(1-12%)</f>
        <v>306328</v>
      </c>
      <c r="O276" s="4">
        <f>Table1[[#This Row],[Total]]-Table1[[#This Row],[Cost price]]</f>
        <v>41772</v>
      </c>
      <c r="P276">
        <v>7.9</v>
      </c>
    </row>
    <row r="277" spans="1:16" x14ac:dyDescent="0.5">
      <c r="A277" s="5">
        <v>43472</v>
      </c>
      <c r="B277" s="6" t="s">
        <v>1253</v>
      </c>
      <c r="C277" t="s">
        <v>289</v>
      </c>
      <c r="D277" t="s">
        <v>1016</v>
      </c>
      <c r="E277" t="s">
        <v>1550</v>
      </c>
      <c r="F277" t="s">
        <v>1552</v>
      </c>
      <c r="G277" t="s">
        <v>1018</v>
      </c>
      <c r="H277" t="s">
        <v>1556</v>
      </c>
      <c r="I277" t="s">
        <v>1526</v>
      </c>
      <c r="J277">
        <v>223100</v>
      </c>
      <c r="K277" s="4">
        <f>Table1[[#This Row],[Unit price]]*18%</f>
        <v>40158</v>
      </c>
      <c r="L277">
        <v>1</v>
      </c>
      <c r="M277" s="4">
        <f>(Table1[[#This Row],[Unit price]]+Table1[[#This Row],[Tax 18%]])*Table1[[#This Row],[Quantity]]</f>
        <v>263258</v>
      </c>
      <c r="N277" s="4">
        <f>Table1[[#This Row],[Total]]*(1-12%)</f>
        <v>231667.04</v>
      </c>
      <c r="O277" s="4">
        <f>Table1[[#This Row],[Total]]-Table1[[#This Row],[Cost price]]</f>
        <v>31590.959999999992</v>
      </c>
      <c r="P277">
        <v>6.2</v>
      </c>
    </row>
    <row r="278" spans="1:16" x14ac:dyDescent="0.5">
      <c r="A278" s="5">
        <v>43472</v>
      </c>
      <c r="B278" s="6" t="s">
        <v>1043</v>
      </c>
      <c r="C278" t="s">
        <v>290</v>
      </c>
      <c r="D278" t="s">
        <v>1015</v>
      </c>
      <c r="E278" t="s">
        <v>1549</v>
      </c>
      <c r="F278" t="s">
        <v>1551</v>
      </c>
      <c r="G278" t="s">
        <v>1017</v>
      </c>
      <c r="H278" t="s">
        <v>1559</v>
      </c>
      <c r="I278" t="s">
        <v>1526</v>
      </c>
      <c r="J278">
        <v>121.82</v>
      </c>
      <c r="K278" s="4">
        <f>Table1[[#This Row],[Unit price]]*18%</f>
        <v>21.927599999999998</v>
      </c>
      <c r="L278">
        <v>10</v>
      </c>
      <c r="M278" s="4">
        <f>(Table1[[#This Row],[Unit price]]+Table1[[#This Row],[Tax 18%]])*Table1[[#This Row],[Quantity]]</f>
        <v>1437.4759999999997</v>
      </c>
      <c r="N278" s="4">
        <f>Table1[[#This Row],[Total]]*(1-12%)</f>
        <v>1264.9788799999997</v>
      </c>
      <c r="O278" s="4">
        <f>Table1[[#This Row],[Total]]-Table1[[#This Row],[Cost price]]</f>
        <v>172.49712</v>
      </c>
      <c r="P278">
        <v>7.1</v>
      </c>
    </row>
    <row r="279" spans="1:16" x14ac:dyDescent="0.5">
      <c r="A279" s="5">
        <v>43498</v>
      </c>
      <c r="B279" s="6" t="s">
        <v>1021</v>
      </c>
      <c r="C279" t="s">
        <v>291</v>
      </c>
      <c r="D279" t="s">
        <v>1015</v>
      </c>
      <c r="E279" t="s">
        <v>1549</v>
      </c>
      <c r="F279" t="s">
        <v>1552</v>
      </c>
      <c r="G279" t="s">
        <v>1017</v>
      </c>
      <c r="H279" t="s">
        <v>1556</v>
      </c>
      <c r="I279" t="s">
        <v>1561</v>
      </c>
      <c r="J279">
        <v>224200</v>
      </c>
      <c r="K279" s="4">
        <f>Table1[[#This Row],[Unit price]]*18%</f>
        <v>40356</v>
      </c>
      <c r="L279">
        <v>1</v>
      </c>
      <c r="M279" s="4">
        <f>(Table1[[#This Row],[Unit price]]+Table1[[#This Row],[Tax 18%]])*Table1[[#This Row],[Quantity]]</f>
        <v>264556</v>
      </c>
      <c r="N279" s="4">
        <f>Table1[[#This Row],[Total]]*(1-12%)</f>
        <v>232809.28</v>
      </c>
      <c r="O279" s="4">
        <f>Table1[[#This Row],[Total]]-Table1[[#This Row],[Cost price]]</f>
        <v>31746.720000000001</v>
      </c>
      <c r="P279">
        <v>6.4</v>
      </c>
    </row>
    <row r="280" spans="1:16" x14ac:dyDescent="0.5">
      <c r="A280" s="5">
        <v>43544</v>
      </c>
      <c r="B280" s="6" t="s">
        <v>1254</v>
      </c>
      <c r="C280" t="s">
        <v>292</v>
      </c>
      <c r="D280" t="s">
        <v>1015</v>
      </c>
      <c r="E280" t="s">
        <v>1549</v>
      </c>
      <c r="F280" t="s">
        <v>1551</v>
      </c>
      <c r="G280" t="s">
        <v>1018</v>
      </c>
      <c r="H280" t="s">
        <v>1556</v>
      </c>
      <c r="I280" t="s">
        <v>1526</v>
      </c>
      <c r="J280">
        <v>223200</v>
      </c>
      <c r="K280" s="4">
        <f>Table1[[#This Row],[Unit price]]*18%</f>
        <v>40176</v>
      </c>
      <c r="L280">
        <v>1</v>
      </c>
      <c r="M280" s="4">
        <f>(Table1[[#This Row],[Unit price]]+Table1[[#This Row],[Tax 18%]])*Table1[[#This Row],[Quantity]]</f>
        <v>263376</v>
      </c>
      <c r="N280" s="4">
        <f>Table1[[#This Row],[Total]]*(1-12%)</f>
        <v>231770.88</v>
      </c>
      <c r="O280" s="4">
        <f>Table1[[#This Row],[Total]]-Table1[[#This Row],[Cost price]]</f>
        <v>31605.119999999995</v>
      </c>
      <c r="P280">
        <v>5.7</v>
      </c>
    </row>
    <row r="281" spans="1:16" x14ac:dyDescent="0.5">
      <c r="A281" s="5">
        <v>43544</v>
      </c>
      <c r="B281" s="6" t="s">
        <v>1148</v>
      </c>
      <c r="C281" t="s">
        <v>293</v>
      </c>
      <c r="D281" t="s">
        <v>1014</v>
      </c>
      <c r="E281" t="s">
        <v>1548</v>
      </c>
      <c r="F281" t="s">
        <v>1551</v>
      </c>
      <c r="G281" t="s">
        <v>1018</v>
      </c>
      <c r="H281" t="s">
        <v>1560</v>
      </c>
      <c r="I281" t="s">
        <v>1527</v>
      </c>
      <c r="J281">
        <v>183000</v>
      </c>
      <c r="K281" s="4">
        <f>Table1[[#This Row],[Unit price]]*18%</f>
        <v>32940</v>
      </c>
      <c r="L281">
        <v>1</v>
      </c>
      <c r="M281" s="4">
        <f>(Table1[[#This Row],[Unit price]]+Table1[[#This Row],[Tax 18%]])*Table1[[#This Row],[Quantity]]</f>
        <v>215940</v>
      </c>
      <c r="N281" s="4">
        <f>Table1[[#This Row],[Total]]*(1-12%)</f>
        <v>190027.2</v>
      </c>
      <c r="O281" s="4">
        <f>Table1[[#This Row],[Total]]-Table1[[#This Row],[Cost price]]</f>
        <v>25912.799999999988</v>
      </c>
      <c r="P281">
        <v>9.6</v>
      </c>
    </row>
    <row r="282" spans="1:16" x14ac:dyDescent="0.5">
      <c r="A282" s="5">
        <v>43511</v>
      </c>
      <c r="B282" s="6" t="s">
        <v>1173</v>
      </c>
      <c r="C282" t="s">
        <v>294</v>
      </c>
      <c r="D282" t="s">
        <v>1014</v>
      </c>
      <c r="E282" t="s">
        <v>1548</v>
      </c>
      <c r="F282" t="s">
        <v>1552</v>
      </c>
      <c r="G282" t="s">
        <v>1017</v>
      </c>
      <c r="H282" t="s">
        <v>1559</v>
      </c>
      <c r="I282" t="s">
        <v>1527</v>
      </c>
      <c r="J282">
        <v>8269.9599999999991</v>
      </c>
      <c r="K282" s="4">
        <f>Table1[[#This Row],[Unit price]]*18%</f>
        <v>1488.5927999999999</v>
      </c>
      <c r="L282">
        <v>8</v>
      </c>
      <c r="M282" s="4">
        <f>(Table1[[#This Row],[Unit price]]+Table1[[#This Row],[Tax 18%]])*Table1[[#This Row],[Quantity]]</f>
        <v>78068.422399999996</v>
      </c>
      <c r="N282" s="4">
        <f>Table1[[#This Row],[Total]]*(1-12%)</f>
        <v>68700.211712000004</v>
      </c>
      <c r="O282" s="4">
        <f>Table1[[#This Row],[Total]]-Table1[[#This Row],[Cost price]]</f>
        <v>9368.2106879999919</v>
      </c>
      <c r="P282">
        <v>6.4</v>
      </c>
    </row>
    <row r="283" spans="1:16" x14ac:dyDescent="0.5">
      <c r="A283" s="5">
        <v>43530</v>
      </c>
      <c r="B283" s="6" t="s">
        <v>1255</v>
      </c>
      <c r="C283" t="s">
        <v>295</v>
      </c>
      <c r="D283" t="s">
        <v>1015</v>
      </c>
      <c r="E283" t="s">
        <v>1549</v>
      </c>
      <c r="F283" t="s">
        <v>1552</v>
      </c>
      <c r="G283" t="s">
        <v>1018</v>
      </c>
      <c r="H283" t="s">
        <v>1559</v>
      </c>
      <c r="I283" t="s">
        <v>1527</v>
      </c>
      <c r="J283">
        <v>237</v>
      </c>
      <c r="K283" s="4">
        <f>Table1[[#This Row],[Unit price]]*18%</f>
        <v>42.66</v>
      </c>
      <c r="L283">
        <v>1</v>
      </c>
      <c r="M283" s="4">
        <f>(Table1[[#This Row],[Unit price]]+Table1[[#This Row],[Tax 18%]])*Table1[[#This Row],[Quantity]]</f>
        <v>279.65999999999997</v>
      </c>
      <c r="N283" s="4">
        <f>Table1[[#This Row],[Total]]*(1-12%)</f>
        <v>246.10079999999996</v>
      </c>
      <c r="O283" s="4">
        <f>Table1[[#This Row],[Total]]-Table1[[#This Row],[Cost price]]</f>
        <v>33.559200000000004</v>
      </c>
      <c r="P283">
        <v>7.9</v>
      </c>
    </row>
    <row r="284" spans="1:16" x14ac:dyDescent="0.5">
      <c r="A284" s="5">
        <v>43471</v>
      </c>
      <c r="B284" s="6" t="s">
        <v>1256</v>
      </c>
      <c r="C284" t="s">
        <v>296</v>
      </c>
      <c r="D284" t="s">
        <v>1014</v>
      </c>
      <c r="E284" t="s">
        <v>1548</v>
      </c>
      <c r="F284" t="s">
        <v>1552</v>
      </c>
      <c r="G284" t="s">
        <v>1017</v>
      </c>
      <c r="H284" t="s">
        <v>1560</v>
      </c>
      <c r="I284" t="s">
        <v>1526</v>
      </c>
      <c r="J284">
        <v>185000</v>
      </c>
      <c r="K284" s="4">
        <f>Table1[[#This Row],[Unit price]]*18%</f>
        <v>33300</v>
      </c>
      <c r="L284">
        <v>1</v>
      </c>
      <c r="M284" s="4">
        <f>(Table1[[#This Row],[Unit price]]+Table1[[#This Row],[Tax 18%]])*Table1[[#This Row],[Quantity]]</f>
        <v>218300</v>
      </c>
      <c r="N284" s="4">
        <f>Table1[[#This Row],[Total]]*(1-12%)</f>
        <v>192104</v>
      </c>
      <c r="O284" s="4">
        <f>Table1[[#This Row],[Total]]-Table1[[#This Row],[Cost price]]</f>
        <v>26196</v>
      </c>
      <c r="P284">
        <v>6.5</v>
      </c>
    </row>
    <row r="285" spans="1:16" x14ac:dyDescent="0.5">
      <c r="A285" s="5">
        <v>43528</v>
      </c>
      <c r="B285" s="6" t="s">
        <v>1257</v>
      </c>
      <c r="C285" t="s">
        <v>297</v>
      </c>
      <c r="D285" t="s">
        <v>1014</v>
      </c>
      <c r="E285" t="s">
        <v>1548</v>
      </c>
      <c r="F285" t="s">
        <v>1551</v>
      </c>
      <c r="G285" t="s">
        <v>1018</v>
      </c>
      <c r="H285" t="s">
        <v>1558</v>
      </c>
      <c r="I285" t="s">
        <v>1561</v>
      </c>
      <c r="J285">
        <v>290000</v>
      </c>
      <c r="K285" s="4">
        <f>Table1[[#This Row],[Unit price]]*18%</f>
        <v>52200</v>
      </c>
      <c r="L285">
        <v>1</v>
      </c>
      <c r="M285" s="4">
        <f>(Table1[[#This Row],[Unit price]]+Table1[[#This Row],[Tax 18%]])*Table1[[#This Row],[Quantity]]</f>
        <v>342200</v>
      </c>
      <c r="N285" s="4">
        <f>Table1[[#This Row],[Total]]*(1-12%)</f>
        <v>301136</v>
      </c>
      <c r="O285" s="4">
        <f>Table1[[#This Row],[Total]]-Table1[[#This Row],[Cost price]]</f>
        <v>41064</v>
      </c>
      <c r="P285">
        <v>8.5</v>
      </c>
    </row>
    <row r="286" spans="1:16" x14ac:dyDescent="0.5">
      <c r="A286" s="5">
        <v>43536</v>
      </c>
      <c r="B286" s="6" t="s">
        <v>1258</v>
      </c>
      <c r="C286" t="s">
        <v>298</v>
      </c>
      <c r="D286" t="s">
        <v>1014</v>
      </c>
      <c r="E286" t="s">
        <v>1548</v>
      </c>
      <c r="F286" t="s">
        <v>1551</v>
      </c>
      <c r="G286" t="s">
        <v>1017</v>
      </c>
      <c r="H286" t="s">
        <v>1558</v>
      </c>
      <c r="I286" t="s">
        <v>1526</v>
      </c>
      <c r="J286">
        <v>288000</v>
      </c>
      <c r="K286" s="4">
        <f>Table1[[#This Row],[Unit price]]*18%</f>
        <v>51840</v>
      </c>
      <c r="L286">
        <v>1</v>
      </c>
      <c r="M286" s="4">
        <f>(Table1[[#This Row],[Unit price]]+Table1[[#This Row],[Tax 18%]])*Table1[[#This Row],[Quantity]]</f>
        <v>339840</v>
      </c>
      <c r="N286" s="4">
        <f>Table1[[#This Row],[Total]]*(1-12%)</f>
        <v>299059.20000000001</v>
      </c>
      <c r="O286" s="4">
        <f>Table1[[#This Row],[Total]]-Table1[[#This Row],[Cost price]]</f>
        <v>40780.799999999988</v>
      </c>
      <c r="P286">
        <v>9.1</v>
      </c>
    </row>
    <row r="287" spans="1:16" x14ac:dyDescent="0.5">
      <c r="A287" s="5">
        <v>43516</v>
      </c>
      <c r="B287" s="6" t="s">
        <v>1259</v>
      </c>
      <c r="C287" t="s">
        <v>299</v>
      </c>
      <c r="D287" t="s">
        <v>1016</v>
      </c>
      <c r="E287" t="s">
        <v>1550</v>
      </c>
      <c r="F287" t="s">
        <v>1552</v>
      </c>
      <c r="G287" t="s">
        <v>1018</v>
      </c>
      <c r="H287" t="s">
        <v>1558</v>
      </c>
      <c r="I287" t="s">
        <v>1526</v>
      </c>
      <c r="J287">
        <v>292400</v>
      </c>
      <c r="K287" s="4">
        <f>Table1[[#This Row],[Unit price]]*18%</f>
        <v>52632</v>
      </c>
      <c r="L287">
        <v>1</v>
      </c>
      <c r="M287" s="4">
        <f>(Table1[[#This Row],[Unit price]]+Table1[[#This Row],[Tax 18%]])*Table1[[#This Row],[Quantity]]</f>
        <v>345032</v>
      </c>
      <c r="N287" s="4">
        <f>Table1[[#This Row],[Total]]*(1-12%)</f>
        <v>303628.15999999997</v>
      </c>
      <c r="O287" s="4">
        <f>Table1[[#This Row],[Total]]-Table1[[#This Row],[Cost price]]</f>
        <v>41403.840000000026</v>
      </c>
      <c r="P287">
        <v>7.6</v>
      </c>
    </row>
    <row r="288" spans="1:16" x14ac:dyDescent="0.5">
      <c r="A288" s="5">
        <v>43548</v>
      </c>
      <c r="B288" s="6" t="s">
        <v>1051</v>
      </c>
      <c r="C288" t="s">
        <v>300</v>
      </c>
      <c r="D288" t="s">
        <v>1015</v>
      </c>
      <c r="E288" t="s">
        <v>1549</v>
      </c>
      <c r="F288" t="s">
        <v>1551</v>
      </c>
      <c r="G288" t="s">
        <v>1018</v>
      </c>
      <c r="H288" t="s">
        <v>1559</v>
      </c>
      <c r="I288" t="s">
        <v>1526</v>
      </c>
      <c r="J288">
        <v>374.86</v>
      </c>
      <c r="K288" s="4">
        <f>Table1[[#This Row],[Unit price]]*18%</f>
        <v>67.474800000000002</v>
      </c>
      <c r="L288">
        <v>1</v>
      </c>
      <c r="M288" s="4">
        <f>(Table1[[#This Row],[Unit price]]+Table1[[#This Row],[Tax 18%]])*Table1[[#This Row],[Quantity]]</f>
        <v>442.33480000000003</v>
      </c>
      <c r="N288" s="4">
        <f>Table1[[#This Row],[Total]]*(1-12%)</f>
        <v>389.25462400000004</v>
      </c>
      <c r="O288" s="4">
        <f>Table1[[#This Row],[Total]]-Table1[[#This Row],[Cost price]]</f>
        <v>53.080175999999994</v>
      </c>
      <c r="P288">
        <v>6.9</v>
      </c>
    </row>
    <row r="289" spans="1:16" x14ac:dyDescent="0.5">
      <c r="A289" s="5">
        <v>43496</v>
      </c>
      <c r="B289" s="6" t="s">
        <v>1129</v>
      </c>
      <c r="C289" t="s">
        <v>301</v>
      </c>
      <c r="D289" t="s">
        <v>1015</v>
      </c>
      <c r="E289" t="s">
        <v>1549</v>
      </c>
      <c r="F289" t="s">
        <v>1552</v>
      </c>
      <c r="G289" t="s">
        <v>1017</v>
      </c>
      <c r="H289" t="s">
        <v>1560</v>
      </c>
      <c r="I289" t="s">
        <v>1526</v>
      </c>
      <c r="J289">
        <v>191500</v>
      </c>
      <c r="K289" s="4">
        <f>Table1[[#This Row],[Unit price]]*18%</f>
        <v>34470</v>
      </c>
      <c r="L289">
        <v>1</v>
      </c>
      <c r="M289" s="4">
        <f>(Table1[[#This Row],[Unit price]]+Table1[[#This Row],[Tax 18%]])*Table1[[#This Row],[Quantity]]</f>
        <v>225970</v>
      </c>
      <c r="N289" s="4">
        <f>Table1[[#This Row],[Total]]*(1-12%)</f>
        <v>198853.6</v>
      </c>
      <c r="O289" s="4">
        <f>Table1[[#This Row],[Total]]-Table1[[#This Row],[Cost price]]</f>
        <v>27116.399999999994</v>
      </c>
      <c r="P289">
        <v>9.5</v>
      </c>
    </row>
    <row r="290" spans="1:16" x14ac:dyDescent="0.5">
      <c r="A290" s="5">
        <v>43490</v>
      </c>
      <c r="B290" s="6" t="s">
        <v>1260</v>
      </c>
      <c r="C290" t="s">
        <v>302</v>
      </c>
      <c r="D290" t="s">
        <v>1016</v>
      </c>
      <c r="E290" t="s">
        <v>1550</v>
      </c>
      <c r="F290" t="s">
        <v>1552</v>
      </c>
      <c r="G290" t="s">
        <v>1017</v>
      </c>
      <c r="H290" t="s">
        <v>1557</v>
      </c>
      <c r="I290" t="s">
        <v>1527</v>
      </c>
      <c r="J290">
        <v>283100</v>
      </c>
      <c r="K290" s="4">
        <f>Table1[[#This Row],[Unit price]]*18%</f>
        <v>50958</v>
      </c>
      <c r="L290">
        <v>1</v>
      </c>
      <c r="M290" s="4">
        <f>(Table1[[#This Row],[Unit price]]+Table1[[#This Row],[Tax 18%]])*Table1[[#This Row],[Quantity]]</f>
        <v>334058</v>
      </c>
      <c r="N290" s="4">
        <f>Table1[[#This Row],[Total]]*(1-12%)</f>
        <v>293971.03999999998</v>
      </c>
      <c r="O290" s="4">
        <f>Table1[[#This Row],[Total]]-Table1[[#This Row],[Cost price]]</f>
        <v>40086.960000000021</v>
      </c>
      <c r="P290">
        <v>5.2</v>
      </c>
    </row>
    <row r="291" spans="1:16" x14ac:dyDescent="0.5">
      <c r="A291" s="5">
        <v>43499</v>
      </c>
      <c r="B291" s="6" t="s">
        <v>1261</v>
      </c>
      <c r="C291" t="s">
        <v>303</v>
      </c>
      <c r="D291" t="s">
        <v>1014</v>
      </c>
      <c r="E291" t="s">
        <v>1548</v>
      </c>
      <c r="F291" t="s">
        <v>1551</v>
      </c>
      <c r="G291" t="s">
        <v>1017</v>
      </c>
      <c r="H291" t="s">
        <v>1559</v>
      </c>
      <c r="I291" t="s">
        <v>1526</v>
      </c>
      <c r="J291">
        <v>9394.8799999999992</v>
      </c>
      <c r="K291" s="4">
        <f>Table1[[#This Row],[Unit price]]*18%</f>
        <v>1691.0783999999999</v>
      </c>
      <c r="L291">
        <v>7</v>
      </c>
      <c r="M291" s="4">
        <f>(Table1[[#This Row],[Unit price]]+Table1[[#This Row],[Tax 18%]])*Table1[[#This Row],[Quantity]]</f>
        <v>77601.708799999993</v>
      </c>
      <c r="N291" s="4">
        <f>Table1[[#This Row],[Total]]*(1-12%)</f>
        <v>68289.503744000001</v>
      </c>
      <c r="O291" s="4">
        <f>Table1[[#This Row],[Total]]-Table1[[#This Row],[Cost price]]</f>
        <v>9312.2050559999916</v>
      </c>
      <c r="P291">
        <v>4.2</v>
      </c>
    </row>
    <row r="292" spans="1:16" x14ac:dyDescent="0.5">
      <c r="A292" s="5">
        <v>43489</v>
      </c>
      <c r="B292" s="6" t="s">
        <v>1262</v>
      </c>
      <c r="C292" t="s">
        <v>304</v>
      </c>
      <c r="D292" t="s">
        <v>1016</v>
      </c>
      <c r="E292" t="s">
        <v>1550</v>
      </c>
      <c r="F292" t="s">
        <v>1551</v>
      </c>
      <c r="G292" t="s">
        <v>1018</v>
      </c>
      <c r="H292" t="s">
        <v>1555</v>
      </c>
      <c r="I292" t="s">
        <v>1527</v>
      </c>
      <c r="J292">
        <v>640.29999999999995</v>
      </c>
      <c r="K292" s="4">
        <f>Table1[[#This Row],[Unit price]]*18%</f>
        <v>115.25399999999999</v>
      </c>
      <c r="L292">
        <v>10</v>
      </c>
      <c r="M292" s="4">
        <f>(Table1[[#This Row],[Unit price]]+Table1[[#This Row],[Tax 18%]])*Table1[[#This Row],[Quantity]]</f>
        <v>7555.54</v>
      </c>
      <c r="N292" s="4">
        <f>Table1[[#This Row],[Total]]*(1-12%)</f>
        <v>6648.8752000000004</v>
      </c>
      <c r="O292" s="4">
        <f>Table1[[#This Row],[Total]]-Table1[[#This Row],[Cost price]]</f>
        <v>906.66479999999956</v>
      </c>
      <c r="P292">
        <v>7</v>
      </c>
    </row>
    <row r="293" spans="1:16" x14ac:dyDescent="0.5">
      <c r="A293" s="5">
        <v>43538</v>
      </c>
      <c r="B293" s="6" t="s">
        <v>1263</v>
      </c>
      <c r="C293" t="s">
        <v>305</v>
      </c>
      <c r="D293" t="s">
        <v>1015</v>
      </c>
      <c r="E293" t="s">
        <v>1549</v>
      </c>
      <c r="F293" t="s">
        <v>1552</v>
      </c>
      <c r="G293" t="s">
        <v>1018</v>
      </c>
      <c r="H293" t="s">
        <v>1555</v>
      </c>
      <c r="I293" t="s">
        <v>1525</v>
      </c>
      <c r="J293">
        <v>627.85</v>
      </c>
      <c r="K293" s="4">
        <f>Table1[[#This Row],[Unit price]]*18%</f>
        <v>113.01300000000001</v>
      </c>
      <c r="L293">
        <v>7</v>
      </c>
      <c r="M293" s="4">
        <f>(Table1[[#This Row],[Unit price]]+Table1[[#This Row],[Tax 18%]])*Table1[[#This Row],[Quantity]]</f>
        <v>5186.0410000000002</v>
      </c>
      <c r="N293" s="4">
        <f>Table1[[#This Row],[Total]]*(1-12%)</f>
        <v>4563.7160800000001</v>
      </c>
      <c r="O293" s="4">
        <f>Table1[[#This Row],[Total]]-Table1[[#This Row],[Cost price]]</f>
        <v>622.32492000000002</v>
      </c>
      <c r="P293">
        <v>6</v>
      </c>
    </row>
    <row r="294" spans="1:16" x14ac:dyDescent="0.5">
      <c r="A294" s="5">
        <v>43514</v>
      </c>
      <c r="B294" s="6" t="s">
        <v>1264</v>
      </c>
      <c r="C294" t="s">
        <v>306</v>
      </c>
      <c r="D294" t="s">
        <v>1014</v>
      </c>
      <c r="E294" t="s">
        <v>1548</v>
      </c>
      <c r="F294" t="s">
        <v>1551</v>
      </c>
      <c r="G294" t="s">
        <v>1017</v>
      </c>
      <c r="H294" t="s">
        <v>1555</v>
      </c>
      <c r="I294" t="s">
        <v>1526</v>
      </c>
      <c r="J294">
        <v>1262.48</v>
      </c>
      <c r="K294" s="4">
        <f>Table1[[#This Row],[Unit price]]*18%</f>
        <v>227.24639999999999</v>
      </c>
      <c r="L294">
        <v>1</v>
      </c>
      <c r="M294" s="4">
        <f>(Table1[[#This Row],[Unit price]]+Table1[[#This Row],[Tax 18%]])*Table1[[#This Row],[Quantity]]</f>
        <v>1489.7264</v>
      </c>
      <c r="N294" s="4">
        <f>Table1[[#This Row],[Total]]*(1-12%)</f>
        <v>1310.9592319999999</v>
      </c>
      <c r="O294" s="4">
        <f>Table1[[#This Row],[Total]]-Table1[[#This Row],[Cost price]]</f>
        <v>178.76716800000008</v>
      </c>
      <c r="P294">
        <v>4.7</v>
      </c>
    </row>
    <row r="295" spans="1:16" x14ac:dyDescent="0.5">
      <c r="A295" s="5">
        <v>43486</v>
      </c>
      <c r="B295" s="6" t="s">
        <v>1177</v>
      </c>
      <c r="C295" t="s">
        <v>307</v>
      </c>
      <c r="D295" t="s">
        <v>1014</v>
      </c>
      <c r="E295" t="s">
        <v>1548</v>
      </c>
      <c r="F295" t="s">
        <v>1551</v>
      </c>
      <c r="G295" t="s">
        <v>1017</v>
      </c>
      <c r="H295" t="s">
        <v>1557</v>
      </c>
      <c r="I295" t="s">
        <v>1526</v>
      </c>
      <c r="J295">
        <v>280000</v>
      </c>
      <c r="K295" s="4">
        <f>Table1[[#This Row],[Unit price]]*18%</f>
        <v>50400</v>
      </c>
      <c r="L295">
        <v>1</v>
      </c>
      <c r="M295" s="4">
        <f>(Table1[[#This Row],[Unit price]]+Table1[[#This Row],[Tax 18%]])*Table1[[#This Row],[Quantity]]</f>
        <v>330400</v>
      </c>
      <c r="N295" s="4">
        <f>Table1[[#This Row],[Total]]*(1-12%)</f>
        <v>290752</v>
      </c>
      <c r="O295" s="4">
        <f>Table1[[#This Row],[Total]]-Table1[[#This Row],[Cost price]]</f>
        <v>39648</v>
      </c>
      <c r="P295">
        <v>7.1</v>
      </c>
    </row>
    <row r="296" spans="1:16" x14ac:dyDescent="0.5">
      <c r="A296" s="5">
        <v>43537</v>
      </c>
      <c r="B296" s="6" t="s">
        <v>1265</v>
      </c>
      <c r="C296" t="s">
        <v>308</v>
      </c>
      <c r="D296" t="s">
        <v>1016</v>
      </c>
      <c r="E296" t="s">
        <v>1550</v>
      </c>
      <c r="F296" t="s">
        <v>1552</v>
      </c>
      <c r="G296" t="s">
        <v>1018</v>
      </c>
      <c r="H296" t="s">
        <v>1558</v>
      </c>
      <c r="I296" t="s">
        <v>1561</v>
      </c>
      <c r="J296">
        <v>295000</v>
      </c>
      <c r="K296" s="4">
        <f>Table1[[#This Row],[Unit price]]*18%</f>
        <v>53100</v>
      </c>
      <c r="L296">
        <v>1</v>
      </c>
      <c r="M296" s="4">
        <f>(Table1[[#This Row],[Unit price]]+Table1[[#This Row],[Tax 18%]])*Table1[[#This Row],[Quantity]]</f>
        <v>348100</v>
      </c>
      <c r="N296" s="4">
        <f>Table1[[#This Row],[Total]]*(1-12%)</f>
        <v>306328</v>
      </c>
      <c r="O296" s="4">
        <f>Table1[[#This Row],[Total]]-Table1[[#This Row],[Cost price]]</f>
        <v>41772</v>
      </c>
      <c r="P296">
        <v>5.9</v>
      </c>
    </row>
    <row r="297" spans="1:16" x14ac:dyDescent="0.5">
      <c r="A297" s="5">
        <v>43527</v>
      </c>
      <c r="B297" s="6" t="s">
        <v>1266</v>
      </c>
      <c r="C297" t="s">
        <v>309</v>
      </c>
      <c r="D297" t="s">
        <v>1015</v>
      </c>
      <c r="E297" t="s">
        <v>1549</v>
      </c>
      <c r="F297" t="s">
        <v>1551</v>
      </c>
      <c r="G297" t="s">
        <v>1017</v>
      </c>
      <c r="H297" t="s">
        <v>1555</v>
      </c>
      <c r="I297" t="s">
        <v>1526</v>
      </c>
      <c r="J297">
        <v>571.91999999999996</v>
      </c>
      <c r="K297" s="4">
        <f>Table1[[#This Row],[Unit price]]*18%</f>
        <v>102.94559999999998</v>
      </c>
      <c r="L297">
        <v>5</v>
      </c>
      <c r="M297" s="4">
        <f>(Table1[[#This Row],[Unit price]]+Table1[[#This Row],[Tax 18%]])*Table1[[#This Row],[Quantity]]</f>
        <v>3374.328</v>
      </c>
      <c r="N297" s="4">
        <f>Table1[[#This Row],[Total]]*(1-12%)</f>
        <v>2969.4086400000001</v>
      </c>
      <c r="O297" s="4">
        <f>Table1[[#This Row],[Total]]-Table1[[#This Row],[Cost price]]</f>
        <v>404.91935999999987</v>
      </c>
      <c r="P297">
        <v>7.5</v>
      </c>
    </row>
    <row r="298" spans="1:16" x14ac:dyDescent="0.5">
      <c r="A298" s="5">
        <v>43553</v>
      </c>
      <c r="B298" s="6" t="s">
        <v>1267</v>
      </c>
      <c r="C298" t="s">
        <v>310</v>
      </c>
      <c r="D298" t="s">
        <v>1015</v>
      </c>
      <c r="E298" t="s">
        <v>1549</v>
      </c>
      <c r="F298" t="s">
        <v>1552</v>
      </c>
      <c r="G298" t="s">
        <v>1018</v>
      </c>
      <c r="H298" t="s">
        <v>1555</v>
      </c>
      <c r="I298" t="s">
        <v>1526</v>
      </c>
      <c r="J298">
        <v>288.83999999999997</v>
      </c>
      <c r="K298" s="4">
        <f>Table1[[#This Row],[Unit price]]*18%</f>
        <v>51.991199999999992</v>
      </c>
      <c r="L298">
        <v>4</v>
      </c>
      <c r="M298" s="4">
        <f>(Table1[[#This Row],[Unit price]]+Table1[[#This Row],[Tax 18%]])*Table1[[#This Row],[Quantity]]</f>
        <v>1363.3247999999999</v>
      </c>
      <c r="N298" s="4">
        <f>Table1[[#This Row],[Total]]*(1-12%)</f>
        <v>1199.7258239999999</v>
      </c>
      <c r="O298" s="4">
        <f>Table1[[#This Row],[Total]]-Table1[[#This Row],[Cost price]]</f>
        <v>163.59897599999999</v>
      </c>
      <c r="P298">
        <v>6.4</v>
      </c>
    </row>
    <row r="299" spans="1:16" x14ac:dyDescent="0.5">
      <c r="A299" s="5">
        <v>43475</v>
      </c>
      <c r="B299" s="6" t="s">
        <v>1268</v>
      </c>
      <c r="C299" t="s">
        <v>311</v>
      </c>
      <c r="D299" t="s">
        <v>1014</v>
      </c>
      <c r="E299" t="s">
        <v>1548</v>
      </c>
      <c r="F299" t="s">
        <v>1551</v>
      </c>
      <c r="G299" t="s">
        <v>1018</v>
      </c>
      <c r="H299" t="s">
        <v>1559</v>
      </c>
      <c r="I299" t="s">
        <v>1525</v>
      </c>
      <c r="J299">
        <v>748.38</v>
      </c>
      <c r="K299" s="4">
        <f>Table1[[#This Row],[Unit price]]*18%</f>
        <v>134.70839999999998</v>
      </c>
      <c r="L299">
        <v>6</v>
      </c>
      <c r="M299" s="4">
        <f>(Table1[[#This Row],[Unit price]]+Table1[[#This Row],[Tax 18%]])*Table1[[#This Row],[Quantity]]</f>
        <v>5298.5303999999996</v>
      </c>
      <c r="N299" s="4">
        <f>Table1[[#This Row],[Total]]*(1-12%)</f>
        <v>4662.7067520000001</v>
      </c>
      <c r="O299" s="4">
        <f>Table1[[#This Row],[Total]]-Table1[[#This Row],[Cost price]]</f>
        <v>635.82364799999959</v>
      </c>
      <c r="P299">
        <v>5.8</v>
      </c>
    </row>
    <row r="300" spans="1:16" x14ac:dyDescent="0.5">
      <c r="A300" s="5">
        <v>43490</v>
      </c>
      <c r="B300" s="6" t="s">
        <v>1269</v>
      </c>
      <c r="C300" t="s">
        <v>312</v>
      </c>
      <c r="D300" t="s">
        <v>1014</v>
      </c>
      <c r="E300" t="s">
        <v>1548</v>
      </c>
      <c r="F300" t="s">
        <v>1551</v>
      </c>
      <c r="G300" t="s">
        <v>1018</v>
      </c>
      <c r="H300" t="s">
        <v>1559</v>
      </c>
      <c r="I300" t="s">
        <v>1526</v>
      </c>
      <c r="J300">
        <v>650.01</v>
      </c>
      <c r="K300" s="4">
        <f>Table1[[#This Row],[Unit price]]*18%</f>
        <v>117.00179999999999</v>
      </c>
      <c r="L300">
        <v>4</v>
      </c>
      <c r="M300" s="4">
        <f>(Table1[[#This Row],[Unit price]]+Table1[[#This Row],[Tax 18%]])*Table1[[#This Row],[Quantity]]</f>
        <v>3068.0472</v>
      </c>
      <c r="N300" s="4">
        <f>Table1[[#This Row],[Total]]*(1-12%)</f>
        <v>2699.8815359999999</v>
      </c>
      <c r="O300" s="4">
        <f>Table1[[#This Row],[Total]]-Table1[[#This Row],[Cost price]]</f>
        <v>368.16566400000011</v>
      </c>
      <c r="P300">
        <v>4.5</v>
      </c>
    </row>
    <row r="301" spans="1:16" x14ac:dyDescent="0.5">
      <c r="A301" s="5">
        <v>43484</v>
      </c>
      <c r="B301" s="6" t="s">
        <v>1270</v>
      </c>
      <c r="C301" t="s">
        <v>313</v>
      </c>
      <c r="D301" t="s">
        <v>1015</v>
      </c>
      <c r="E301" t="s">
        <v>1549</v>
      </c>
      <c r="F301" t="s">
        <v>1551</v>
      </c>
      <c r="G301" t="s">
        <v>1017</v>
      </c>
      <c r="H301" t="s">
        <v>1559</v>
      </c>
      <c r="I301" t="s">
        <v>1526</v>
      </c>
      <c r="J301">
        <v>688.61</v>
      </c>
      <c r="K301" s="4">
        <f>Table1[[#This Row],[Unit price]]*18%</f>
        <v>123.9498</v>
      </c>
      <c r="L301">
        <v>1</v>
      </c>
      <c r="M301" s="4">
        <f>(Table1[[#This Row],[Unit price]]+Table1[[#This Row],[Tax 18%]])*Table1[[#This Row],[Quantity]]</f>
        <v>812.5598</v>
      </c>
      <c r="N301" s="4">
        <f>Table1[[#This Row],[Total]]*(1-12%)</f>
        <v>715.05262400000004</v>
      </c>
      <c r="O301" s="4">
        <f>Table1[[#This Row],[Total]]-Table1[[#This Row],[Cost price]]</f>
        <v>97.507175999999959</v>
      </c>
      <c r="P301">
        <v>7.7</v>
      </c>
    </row>
    <row r="302" spans="1:16" x14ac:dyDescent="0.5">
      <c r="A302" s="5">
        <v>43467</v>
      </c>
      <c r="B302" s="6" t="s">
        <v>1222</v>
      </c>
      <c r="C302" t="s">
        <v>314</v>
      </c>
      <c r="D302" t="s">
        <v>1015</v>
      </c>
      <c r="E302" t="s">
        <v>1549</v>
      </c>
      <c r="F302" t="s">
        <v>1552</v>
      </c>
      <c r="G302" t="s">
        <v>1018</v>
      </c>
      <c r="H302" t="s">
        <v>1556</v>
      </c>
      <c r="I302" t="s">
        <v>1527</v>
      </c>
      <c r="J302">
        <v>221800</v>
      </c>
      <c r="K302" s="4">
        <f>Table1[[#This Row],[Unit price]]*18%</f>
        <v>39924</v>
      </c>
      <c r="L302">
        <v>1</v>
      </c>
      <c r="M302" s="4">
        <f>(Table1[[#This Row],[Unit price]]+Table1[[#This Row],[Tax 18%]])*Table1[[#This Row],[Quantity]]</f>
        <v>261724</v>
      </c>
      <c r="N302" s="4">
        <f>Table1[[#This Row],[Total]]*(1-12%)</f>
        <v>230317.12</v>
      </c>
      <c r="O302" s="4">
        <f>Table1[[#This Row],[Total]]-Table1[[#This Row],[Cost price]]</f>
        <v>31406.880000000005</v>
      </c>
      <c r="P302">
        <v>6.7</v>
      </c>
    </row>
    <row r="303" spans="1:16" x14ac:dyDescent="0.5">
      <c r="A303" s="5">
        <v>43536</v>
      </c>
      <c r="B303" s="6" t="s">
        <v>1271</v>
      </c>
      <c r="C303" t="s">
        <v>315</v>
      </c>
      <c r="D303" t="s">
        <v>1016</v>
      </c>
      <c r="E303" t="s">
        <v>1550</v>
      </c>
      <c r="F303" t="s">
        <v>1551</v>
      </c>
      <c r="G303" t="s">
        <v>1018</v>
      </c>
      <c r="H303" t="s">
        <v>1558</v>
      </c>
      <c r="I303" t="s">
        <v>1527</v>
      </c>
      <c r="J303">
        <v>292200</v>
      </c>
      <c r="K303" s="4">
        <f>Table1[[#This Row],[Unit price]]*18%</f>
        <v>52596</v>
      </c>
      <c r="L303">
        <v>1</v>
      </c>
      <c r="M303" s="4">
        <f>(Table1[[#This Row],[Unit price]]+Table1[[#This Row],[Tax 18%]])*Table1[[#This Row],[Quantity]]</f>
        <v>344796</v>
      </c>
      <c r="N303" s="4">
        <f>Table1[[#This Row],[Total]]*(1-12%)</f>
        <v>303420.48</v>
      </c>
      <c r="O303" s="4">
        <f>Table1[[#This Row],[Total]]-Table1[[#This Row],[Cost price]]</f>
        <v>41375.520000000019</v>
      </c>
      <c r="P303">
        <v>4.7</v>
      </c>
    </row>
    <row r="304" spans="1:16" x14ac:dyDescent="0.5">
      <c r="A304" s="5">
        <v>43521</v>
      </c>
      <c r="B304" s="6" t="s">
        <v>1045</v>
      </c>
      <c r="C304" t="s">
        <v>316</v>
      </c>
      <c r="D304" t="s">
        <v>1015</v>
      </c>
      <c r="E304" t="s">
        <v>1549</v>
      </c>
      <c r="F304" t="s">
        <v>1552</v>
      </c>
      <c r="G304" t="s">
        <v>1018</v>
      </c>
      <c r="H304" t="s">
        <v>1557</v>
      </c>
      <c r="I304" t="s">
        <v>1526</v>
      </c>
      <c r="J304">
        <v>286700</v>
      </c>
      <c r="K304" s="4">
        <f>Table1[[#This Row],[Unit price]]*18%</f>
        <v>51606</v>
      </c>
      <c r="L304">
        <v>1</v>
      </c>
      <c r="M304" s="4">
        <f>(Table1[[#This Row],[Unit price]]+Table1[[#This Row],[Tax 18%]])*Table1[[#This Row],[Quantity]]</f>
        <v>338306</v>
      </c>
      <c r="N304" s="4">
        <f>Table1[[#This Row],[Total]]*(1-12%)</f>
        <v>297709.28000000003</v>
      </c>
      <c r="O304" s="4">
        <f>Table1[[#This Row],[Total]]-Table1[[#This Row],[Cost price]]</f>
        <v>40596.719999999972</v>
      </c>
      <c r="P304">
        <v>4.4000000000000004</v>
      </c>
    </row>
    <row r="305" spans="1:16" x14ac:dyDescent="0.5">
      <c r="A305" s="5">
        <v>43542</v>
      </c>
      <c r="B305" s="6" t="s">
        <v>1027</v>
      </c>
      <c r="C305" t="s">
        <v>317</v>
      </c>
      <c r="D305" t="s">
        <v>1014</v>
      </c>
      <c r="E305" t="s">
        <v>1548</v>
      </c>
      <c r="F305" t="s">
        <v>1552</v>
      </c>
      <c r="G305" t="s">
        <v>1017</v>
      </c>
      <c r="H305" t="s">
        <v>1555</v>
      </c>
      <c r="I305" t="s">
        <v>1527</v>
      </c>
      <c r="J305">
        <v>7451.19</v>
      </c>
      <c r="K305" s="4">
        <f>Table1[[#This Row],[Unit price]]*18%</f>
        <v>1341.2141999999999</v>
      </c>
      <c r="L305">
        <v>4</v>
      </c>
      <c r="M305" s="4">
        <f>(Table1[[#This Row],[Unit price]]+Table1[[#This Row],[Tax 18%]])*Table1[[#This Row],[Quantity]]</f>
        <v>35169.616799999996</v>
      </c>
      <c r="N305" s="4">
        <f>Table1[[#This Row],[Total]]*(1-12%)</f>
        <v>30949.262783999995</v>
      </c>
      <c r="O305" s="4">
        <f>Table1[[#This Row],[Total]]-Table1[[#This Row],[Cost price]]</f>
        <v>4220.3540160000011</v>
      </c>
      <c r="P305">
        <v>4.7</v>
      </c>
    </row>
    <row r="306" spans="1:16" x14ac:dyDescent="0.5">
      <c r="A306" s="5">
        <v>43519</v>
      </c>
      <c r="B306" s="6" t="s">
        <v>1126</v>
      </c>
      <c r="C306" t="s">
        <v>318</v>
      </c>
      <c r="D306" t="s">
        <v>1016</v>
      </c>
      <c r="E306" t="s">
        <v>1550</v>
      </c>
      <c r="F306" t="s">
        <v>1552</v>
      </c>
      <c r="G306" t="s">
        <v>1017</v>
      </c>
      <c r="H306" t="s">
        <v>1555</v>
      </c>
      <c r="I306" t="s">
        <v>1526</v>
      </c>
      <c r="J306">
        <v>714.96</v>
      </c>
      <c r="K306" s="4">
        <f>Table1[[#This Row],[Unit price]]*18%</f>
        <v>128.69280000000001</v>
      </c>
      <c r="L306">
        <v>8</v>
      </c>
      <c r="M306" s="4">
        <f>(Table1[[#This Row],[Unit price]]+Table1[[#This Row],[Tax 18%]])*Table1[[#This Row],[Quantity]]</f>
        <v>6749.2224000000006</v>
      </c>
      <c r="N306" s="4">
        <f>Table1[[#This Row],[Total]]*(1-12%)</f>
        <v>5939.3157120000005</v>
      </c>
      <c r="O306" s="4">
        <f>Table1[[#This Row],[Total]]-Table1[[#This Row],[Cost price]]</f>
        <v>809.90668800000003</v>
      </c>
      <c r="P306">
        <v>8.6</v>
      </c>
    </row>
    <row r="307" spans="1:16" x14ac:dyDescent="0.5">
      <c r="A307" s="5">
        <v>43550</v>
      </c>
      <c r="B307" s="6" t="s">
        <v>1272</v>
      </c>
      <c r="C307" t="s">
        <v>319</v>
      </c>
      <c r="D307" t="s">
        <v>1014</v>
      </c>
      <c r="E307" t="s">
        <v>1548</v>
      </c>
      <c r="F307" t="s">
        <v>1551</v>
      </c>
      <c r="G307" t="s">
        <v>1018</v>
      </c>
      <c r="H307" t="s">
        <v>1555</v>
      </c>
      <c r="I307" t="s">
        <v>1525</v>
      </c>
      <c r="J307">
        <v>9772.2000000000007</v>
      </c>
      <c r="K307" s="4">
        <f>Table1[[#This Row],[Unit price]]*18%</f>
        <v>1758.9960000000001</v>
      </c>
      <c r="L307">
        <v>7</v>
      </c>
      <c r="M307" s="4">
        <f>(Table1[[#This Row],[Unit price]]+Table1[[#This Row],[Tax 18%]])*Table1[[#This Row],[Quantity]]</f>
        <v>80718.372000000003</v>
      </c>
      <c r="N307" s="4">
        <f>Table1[[#This Row],[Total]]*(1-12%)</f>
        <v>71032.167360000007</v>
      </c>
      <c r="O307" s="4">
        <f>Table1[[#This Row],[Total]]-Table1[[#This Row],[Cost price]]</f>
        <v>9686.2046399999963</v>
      </c>
      <c r="P307">
        <v>4.3</v>
      </c>
    </row>
    <row r="308" spans="1:16" x14ac:dyDescent="0.5">
      <c r="A308" s="5">
        <v>43554</v>
      </c>
      <c r="B308" s="6" t="s">
        <v>1112</v>
      </c>
      <c r="C308" t="s">
        <v>320</v>
      </c>
      <c r="D308" t="s">
        <v>1014</v>
      </c>
      <c r="E308" t="s">
        <v>1548</v>
      </c>
      <c r="F308" t="s">
        <v>1552</v>
      </c>
      <c r="G308" t="s">
        <v>1017</v>
      </c>
      <c r="H308" t="s">
        <v>1560</v>
      </c>
      <c r="I308" t="s">
        <v>1526</v>
      </c>
      <c r="J308">
        <v>185000</v>
      </c>
      <c r="K308" s="4">
        <f>Table1[[#This Row],[Unit price]]*18%</f>
        <v>33300</v>
      </c>
      <c r="L308">
        <v>1</v>
      </c>
      <c r="M308" s="4">
        <f>(Table1[[#This Row],[Unit price]]+Table1[[#This Row],[Tax 18%]])*Table1[[#This Row],[Quantity]]</f>
        <v>218300</v>
      </c>
      <c r="N308" s="4">
        <f>Table1[[#This Row],[Total]]*(1-12%)</f>
        <v>192104</v>
      </c>
      <c r="O308" s="4">
        <f>Table1[[#This Row],[Total]]-Table1[[#This Row],[Cost price]]</f>
        <v>26196</v>
      </c>
      <c r="P308">
        <v>9.6</v>
      </c>
    </row>
    <row r="309" spans="1:16" x14ac:dyDescent="0.5">
      <c r="A309" s="5">
        <v>43513</v>
      </c>
      <c r="B309" s="6" t="s">
        <v>1273</v>
      </c>
      <c r="C309" t="s">
        <v>321</v>
      </c>
      <c r="D309" t="s">
        <v>1014</v>
      </c>
      <c r="E309" t="s">
        <v>1548</v>
      </c>
      <c r="F309" t="s">
        <v>1551</v>
      </c>
      <c r="G309" t="s">
        <v>1017</v>
      </c>
      <c r="H309" t="s">
        <v>1559</v>
      </c>
      <c r="I309" t="s">
        <v>1526</v>
      </c>
      <c r="J309">
        <v>878.79</v>
      </c>
      <c r="K309" s="4">
        <f>Table1[[#This Row],[Unit price]]*18%</f>
        <v>158.18219999999999</v>
      </c>
      <c r="L309">
        <v>8</v>
      </c>
      <c r="M309" s="4">
        <f>(Table1[[#This Row],[Unit price]]+Table1[[#This Row],[Tax 18%]])*Table1[[#This Row],[Quantity]]</f>
        <v>8295.7775999999994</v>
      </c>
      <c r="N309" s="4">
        <f>Table1[[#This Row],[Total]]*(1-12%)</f>
        <v>7300.2842879999998</v>
      </c>
      <c r="O309" s="4">
        <f>Table1[[#This Row],[Total]]-Table1[[#This Row],[Cost price]]</f>
        <v>995.49331199999961</v>
      </c>
      <c r="P309">
        <v>4.0999999999999996</v>
      </c>
    </row>
    <row r="310" spans="1:16" x14ac:dyDescent="0.5">
      <c r="A310" s="5">
        <v>43545</v>
      </c>
      <c r="B310" s="6" t="s">
        <v>1040</v>
      </c>
      <c r="C310" t="s">
        <v>322</v>
      </c>
      <c r="D310" t="s">
        <v>1014</v>
      </c>
      <c r="E310" t="s">
        <v>1548</v>
      </c>
      <c r="F310" t="s">
        <v>1551</v>
      </c>
      <c r="G310" t="s">
        <v>1017</v>
      </c>
      <c r="H310" t="s">
        <v>1555</v>
      </c>
      <c r="I310" t="s">
        <v>1525</v>
      </c>
      <c r="J310">
        <v>3226.48</v>
      </c>
      <c r="K310" s="4">
        <f>Table1[[#This Row],[Unit price]]*18%</f>
        <v>580.76639999999998</v>
      </c>
      <c r="L310">
        <v>3</v>
      </c>
      <c r="M310" s="4">
        <f>(Table1[[#This Row],[Unit price]]+Table1[[#This Row],[Tax 18%]])*Table1[[#This Row],[Quantity]]</f>
        <v>11421.7392</v>
      </c>
      <c r="N310" s="4">
        <f>Table1[[#This Row],[Total]]*(1-12%)</f>
        <v>10051.130496</v>
      </c>
      <c r="O310" s="4">
        <f>Table1[[#This Row],[Total]]-Table1[[#This Row],[Cost price]]</f>
        <v>1370.6087040000002</v>
      </c>
      <c r="P310">
        <v>4.7</v>
      </c>
    </row>
    <row r="311" spans="1:16" x14ac:dyDescent="0.5">
      <c r="A311" s="5">
        <v>43529</v>
      </c>
      <c r="B311" s="6" t="s">
        <v>1274</v>
      </c>
      <c r="C311" t="s">
        <v>323</v>
      </c>
      <c r="D311" t="s">
        <v>1014</v>
      </c>
      <c r="E311" t="s">
        <v>1548</v>
      </c>
      <c r="F311" t="s">
        <v>1552</v>
      </c>
      <c r="G311" t="s">
        <v>1017</v>
      </c>
      <c r="H311" t="s">
        <v>1556</v>
      </c>
      <c r="I311" t="s">
        <v>1526</v>
      </c>
      <c r="J311">
        <v>220000</v>
      </c>
      <c r="K311" s="4">
        <f>Table1[[#This Row],[Unit price]]*18%</f>
        <v>39600</v>
      </c>
      <c r="L311">
        <v>1</v>
      </c>
      <c r="M311" s="4">
        <f>(Table1[[#This Row],[Unit price]]+Table1[[#This Row],[Tax 18%]])*Table1[[#This Row],[Quantity]]</f>
        <v>259600</v>
      </c>
      <c r="N311" s="4">
        <f>Table1[[#This Row],[Total]]*(1-12%)</f>
        <v>228448</v>
      </c>
      <c r="O311" s="4">
        <f>Table1[[#This Row],[Total]]-Table1[[#This Row],[Cost price]]</f>
        <v>31152</v>
      </c>
      <c r="P311">
        <v>7.8</v>
      </c>
    </row>
    <row r="312" spans="1:16" x14ac:dyDescent="0.5">
      <c r="A312" s="5">
        <v>43496</v>
      </c>
      <c r="B312" s="6" t="s">
        <v>1233</v>
      </c>
      <c r="C312" t="s">
        <v>324</v>
      </c>
      <c r="D312" t="s">
        <v>1016</v>
      </c>
      <c r="E312" t="s">
        <v>1550</v>
      </c>
      <c r="F312" t="s">
        <v>1551</v>
      </c>
      <c r="G312" t="s">
        <v>1018</v>
      </c>
      <c r="H312" t="s">
        <v>1560</v>
      </c>
      <c r="I312" t="s">
        <v>1526</v>
      </c>
      <c r="J312">
        <v>192000</v>
      </c>
      <c r="K312" s="4">
        <f>Table1[[#This Row],[Unit price]]*18%</f>
        <v>34560</v>
      </c>
      <c r="L312">
        <v>1</v>
      </c>
      <c r="M312" s="4">
        <f>(Table1[[#This Row],[Unit price]]+Table1[[#This Row],[Tax 18%]])*Table1[[#This Row],[Quantity]]</f>
        <v>226560</v>
      </c>
      <c r="N312" s="4">
        <f>Table1[[#This Row],[Total]]*(1-12%)</f>
        <v>199372.79999999999</v>
      </c>
      <c r="O312" s="4">
        <f>Table1[[#This Row],[Total]]-Table1[[#This Row],[Cost price]]</f>
        <v>27187.200000000012</v>
      </c>
      <c r="P312">
        <v>5.5</v>
      </c>
    </row>
    <row r="313" spans="1:16" x14ac:dyDescent="0.5">
      <c r="A313" s="5">
        <v>43501</v>
      </c>
      <c r="B313" s="6" t="s">
        <v>1275</v>
      </c>
      <c r="C313" t="s">
        <v>325</v>
      </c>
      <c r="D313" t="s">
        <v>1015</v>
      </c>
      <c r="E313" t="s">
        <v>1549</v>
      </c>
      <c r="F313" t="s">
        <v>1551</v>
      </c>
      <c r="G313" t="s">
        <v>1018</v>
      </c>
      <c r="H313" t="s">
        <v>1556</v>
      </c>
      <c r="I313" t="s">
        <v>1561</v>
      </c>
      <c r="J313">
        <v>224200</v>
      </c>
      <c r="K313" s="4">
        <f>Table1[[#This Row],[Unit price]]*18%</f>
        <v>40356</v>
      </c>
      <c r="L313">
        <v>1</v>
      </c>
      <c r="M313" s="4">
        <f>(Table1[[#This Row],[Unit price]]+Table1[[#This Row],[Tax 18%]])*Table1[[#This Row],[Quantity]]</f>
        <v>264556</v>
      </c>
      <c r="N313" s="4">
        <f>Table1[[#This Row],[Total]]*(1-12%)</f>
        <v>232809.28</v>
      </c>
      <c r="O313" s="4">
        <f>Table1[[#This Row],[Total]]-Table1[[#This Row],[Cost price]]</f>
        <v>31746.720000000001</v>
      </c>
      <c r="P313">
        <v>9.6999999999999993</v>
      </c>
    </row>
    <row r="314" spans="1:16" x14ac:dyDescent="0.5">
      <c r="A314" s="5">
        <v>43497</v>
      </c>
      <c r="B314" s="6" t="s">
        <v>1276</v>
      </c>
      <c r="C314" t="s">
        <v>326</v>
      </c>
      <c r="D314" t="s">
        <v>1014</v>
      </c>
      <c r="E314" t="s">
        <v>1548</v>
      </c>
      <c r="F314" t="s">
        <v>1551</v>
      </c>
      <c r="G314" t="s">
        <v>1017</v>
      </c>
      <c r="H314" t="s">
        <v>1557</v>
      </c>
      <c r="I314" t="s">
        <v>1527</v>
      </c>
      <c r="J314">
        <v>278000</v>
      </c>
      <c r="K314" s="4">
        <f>Table1[[#This Row],[Unit price]]*18%</f>
        <v>50040</v>
      </c>
      <c r="L314">
        <v>1</v>
      </c>
      <c r="M314" s="4">
        <f>(Table1[[#This Row],[Unit price]]+Table1[[#This Row],[Tax 18%]])*Table1[[#This Row],[Quantity]]</f>
        <v>328040</v>
      </c>
      <c r="N314" s="4">
        <f>Table1[[#This Row],[Total]]*(1-12%)</f>
        <v>288675.20000000001</v>
      </c>
      <c r="O314" s="4">
        <f>Table1[[#This Row],[Total]]-Table1[[#This Row],[Cost price]]</f>
        <v>39364.799999999988</v>
      </c>
      <c r="P314">
        <v>4.4000000000000004</v>
      </c>
    </row>
    <row r="315" spans="1:16" x14ac:dyDescent="0.5">
      <c r="A315" s="5">
        <v>43531</v>
      </c>
      <c r="B315" s="6" t="s">
        <v>1277</v>
      </c>
      <c r="C315" t="s">
        <v>327</v>
      </c>
      <c r="D315" t="s">
        <v>1014</v>
      </c>
      <c r="E315" t="s">
        <v>1548</v>
      </c>
      <c r="F315" t="s">
        <v>1551</v>
      </c>
      <c r="G315" t="s">
        <v>1017</v>
      </c>
      <c r="H315" t="s">
        <v>1558</v>
      </c>
      <c r="I315" t="s">
        <v>1526</v>
      </c>
      <c r="J315">
        <v>288000</v>
      </c>
      <c r="K315" s="4">
        <f>Table1[[#This Row],[Unit price]]*18%</f>
        <v>51840</v>
      </c>
      <c r="L315">
        <v>1</v>
      </c>
      <c r="M315" s="4">
        <f>(Table1[[#This Row],[Unit price]]+Table1[[#This Row],[Tax 18%]])*Table1[[#This Row],[Quantity]]</f>
        <v>339840</v>
      </c>
      <c r="N315" s="4">
        <f>Table1[[#This Row],[Total]]*(1-12%)</f>
        <v>299059.20000000001</v>
      </c>
      <c r="O315" s="4">
        <f>Table1[[#This Row],[Total]]-Table1[[#This Row],[Cost price]]</f>
        <v>40780.799999999988</v>
      </c>
      <c r="P315">
        <v>5</v>
      </c>
    </row>
    <row r="316" spans="1:16" x14ac:dyDescent="0.5">
      <c r="A316" s="5">
        <v>43506</v>
      </c>
      <c r="B316" s="6" t="s">
        <v>1278</v>
      </c>
      <c r="C316" t="s">
        <v>328</v>
      </c>
      <c r="D316" t="s">
        <v>1015</v>
      </c>
      <c r="E316" t="s">
        <v>1549</v>
      </c>
      <c r="F316" t="s">
        <v>1551</v>
      </c>
      <c r="G316" t="s">
        <v>1017</v>
      </c>
      <c r="H316" t="s">
        <v>1555</v>
      </c>
      <c r="I316" t="s">
        <v>1526</v>
      </c>
      <c r="J316">
        <v>789.13</v>
      </c>
      <c r="K316" s="4">
        <f>Table1[[#This Row],[Unit price]]*18%</f>
        <v>142.04339999999999</v>
      </c>
      <c r="L316">
        <v>10</v>
      </c>
      <c r="M316" s="4">
        <f>(Table1[[#This Row],[Unit price]]+Table1[[#This Row],[Tax 18%]])*Table1[[#This Row],[Quantity]]</f>
        <v>9311.7340000000004</v>
      </c>
      <c r="N316" s="4">
        <f>Table1[[#This Row],[Total]]*(1-12%)</f>
        <v>8194.3259200000011</v>
      </c>
      <c r="O316" s="4">
        <f>Table1[[#This Row],[Total]]-Table1[[#This Row],[Cost price]]</f>
        <v>1117.4080799999992</v>
      </c>
      <c r="P316">
        <v>4.4000000000000004</v>
      </c>
    </row>
    <row r="317" spans="1:16" x14ac:dyDescent="0.5">
      <c r="A317" s="5">
        <v>43510</v>
      </c>
      <c r="B317" s="6" t="s">
        <v>1279</v>
      </c>
      <c r="C317" t="s">
        <v>329</v>
      </c>
      <c r="D317" t="s">
        <v>1015</v>
      </c>
      <c r="E317" t="s">
        <v>1549</v>
      </c>
      <c r="F317" t="s">
        <v>1551</v>
      </c>
      <c r="G317" t="s">
        <v>1018</v>
      </c>
      <c r="H317" t="s">
        <v>1557</v>
      </c>
      <c r="I317" t="s">
        <v>1526</v>
      </c>
      <c r="J317">
        <v>286700</v>
      </c>
      <c r="K317" s="4">
        <f>Table1[[#This Row],[Unit price]]*18%</f>
        <v>51606</v>
      </c>
      <c r="L317">
        <v>1</v>
      </c>
      <c r="M317" s="4">
        <f>(Table1[[#This Row],[Unit price]]+Table1[[#This Row],[Tax 18%]])*Table1[[#This Row],[Quantity]]</f>
        <v>338306</v>
      </c>
      <c r="N317" s="4">
        <f>Table1[[#This Row],[Total]]*(1-12%)</f>
        <v>297709.28000000003</v>
      </c>
      <c r="O317" s="4">
        <f>Table1[[#This Row],[Total]]-Table1[[#This Row],[Cost price]]</f>
        <v>40596.719999999972</v>
      </c>
      <c r="P317">
        <v>5.2</v>
      </c>
    </row>
    <row r="318" spans="1:16" x14ac:dyDescent="0.5">
      <c r="A318" s="5">
        <v>43505</v>
      </c>
      <c r="B318" s="6" t="s">
        <v>1031</v>
      </c>
      <c r="C318" t="s">
        <v>330</v>
      </c>
      <c r="D318" t="s">
        <v>1015</v>
      </c>
      <c r="E318" t="s">
        <v>1549</v>
      </c>
      <c r="F318" t="s">
        <v>1551</v>
      </c>
      <c r="G318" t="s">
        <v>1017</v>
      </c>
      <c r="H318" t="s">
        <v>1557</v>
      </c>
      <c r="I318" t="s">
        <v>1526</v>
      </c>
      <c r="J318">
        <v>286700</v>
      </c>
      <c r="K318" s="4">
        <f>Table1[[#This Row],[Unit price]]*18%</f>
        <v>51606</v>
      </c>
      <c r="L318">
        <v>1</v>
      </c>
      <c r="M318" s="4">
        <f>(Table1[[#This Row],[Unit price]]+Table1[[#This Row],[Tax 18%]])*Table1[[#This Row],[Quantity]]</f>
        <v>338306</v>
      </c>
      <c r="N318" s="4">
        <f>Table1[[#This Row],[Total]]*(1-12%)</f>
        <v>297709.28000000003</v>
      </c>
      <c r="O318" s="4">
        <f>Table1[[#This Row],[Total]]-Table1[[#This Row],[Cost price]]</f>
        <v>40596.719999999972</v>
      </c>
      <c r="P318">
        <v>7.3</v>
      </c>
    </row>
    <row r="319" spans="1:16" x14ac:dyDescent="0.5">
      <c r="A319" s="5">
        <v>43475</v>
      </c>
      <c r="B319" s="6" t="s">
        <v>1280</v>
      </c>
      <c r="C319" t="s">
        <v>331</v>
      </c>
      <c r="D319" t="s">
        <v>1015</v>
      </c>
      <c r="E319" t="s">
        <v>1549</v>
      </c>
      <c r="F319" t="s">
        <v>1551</v>
      </c>
      <c r="G319" t="s">
        <v>1018</v>
      </c>
      <c r="H319" t="s">
        <v>1555</v>
      </c>
      <c r="I319" t="s">
        <v>1526</v>
      </c>
      <c r="J319">
        <v>704.79</v>
      </c>
      <c r="K319" s="4">
        <f>Table1[[#This Row],[Unit price]]*18%</f>
        <v>126.86219999999999</v>
      </c>
      <c r="L319">
        <v>5</v>
      </c>
      <c r="M319" s="4">
        <f>(Table1[[#This Row],[Unit price]]+Table1[[#This Row],[Tax 18%]])*Table1[[#This Row],[Quantity]]</f>
        <v>4158.2610000000004</v>
      </c>
      <c r="N319" s="4">
        <f>Table1[[#This Row],[Total]]*(1-12%)</f>
        <v>3659.2696800000003</v>
      </c>
      <c r="O319" s="4">
        <f>Table1[[#This Row],[Total]]-Table1[[#This Row],[Cost price]]</f>
        <v>498.99132000000009</v>
      </c>
      <c r="P319">
        <v>4.9000000000000004</v>
      </c>
    </row>
    <row r="320" spans="1:16" x14ac:dyDescent="0.5">
      <c r="A320" s="5">
        <v>43535</v>
      </c>
      <c r="B320" s="6" t="s">
        <v>1281</v>
      </c>
      <c r="C320" t="s">
        <v>332</v>
      </c>
      <c r="D320" t="s">
        <v>1015</v>
      </c>
      <c r="E320" t="s">
        <v>1549</v>
      </c>
      <c r="F320" t="s">
        <v>1551</v>
      </c>
      <c r="G320" t="s">
        <v>1017</v>
      </c>
      <c r="H320" t="s">
        <v>1558</v>
      </c>
      <c r="I320" t="s">
        <v>1527</v>
      </c>
      <c r="J320">
        <v>292500</v>
      </c>
      <c r="K320" s="4">
        <f>Table1[[#This Row],[Unit price]]*18%</f>
        <v>52650</v>
      </c>
      <c r="L320">
        <v>1</v>
      </c>
      <c r="M320" s="4">
        <f>(Table1[[#This Row],[Unit price]]+Table1[[#This Row],[Tax 18%]])*Table1[[#This Row],[Quantity]]</f>
        <v>345150</v>
      </c>
      <c r="N320" s="4">
        <f>Table1[[#This Row],[Total]]*(1-12%)</f>
        <v>303732</v>
      </c>
      <c r="O320" s="4">
        <f>Table1[[#This Row],[Total]]-Table1[[#This Row],[Cost price]]</f>
        <v>41418</v>
      </c>
      <c r="P320">
        <v>8.1</v>
      </c>
    </row>
    <row r="321" spans="1:16" x14ac:dyDescent="0.5">
      <c r="A321" s="5">
        <v>43514</v>
      </c>
      <c r="B321" s="6" t="s">
        <v>1254</v>
      </c>
      <c r="C321" t="s">
        <v>333</v>
      </c>
      <c r="D321" t="s">
        <v>1015</v>
      </c>
      <c r="E321" t="s">
        <v>1549</v>
      </c>
      <c r="F321" t="s">
        <v>1551</v>
      </c>
      <c r="G321" t="s">
        <v>1018</v>
      </c>
      <c r="H321" t="s">
        <v>1558</v>
      </c>
      <c r="I321" t="s">
        <v>1561</v>
      </c>
      <c r="J321">
        <v>295200</v>
      </c>
      <c r="K321" s="4">
        <f>Table1[[#This Row],[Unit price]]*18%</f>
        <v>53136</v>
      </c>
      <c r="L321">
        <v>1</v>
      </c>
      <c r="M321" s="4">
        <f>(Table1[[#This Row],[Unit price]]+Table1[[#This Row],[Tax 18%]])*Table1[[#This Row],[Quantity]]</f>
        <v>348336</v>
      </c>
      <c r="N321" s="4">
        <f>Table1[[#This Row],[Total]]*(1-12%)</f>
        <v>306535.67999999999</v>
      </c>
      <c r="O321" s="4">
        <f>Table1[[#This Row],[Total]]-Table1[[#This Row],[Cost price]]</f>
        <v>41800.320000000007</v>
      </c>
      <c r="P321">
        <v>8.4</v>
      </c>
    </row>
    <row r="322" spans="1:16" x14ac:dyDescent="0.5">
      <c r="A322" s="5">
        <v>43522</v>
      </c>
      <c r="B322" s="6" t="s">
        <v>1282</v>
      </c>
      <c r="C322" t="s">
        <v>334</v>
      </c>
      <c r="D322" t="s">
        <v>1015</v>
      </c>
      <c r="E322" t="s">
        <v>1549</v>
      </c>
      <c r="F322" t="s">
        <v>1552</v>
      </c>
      <c r="G322" t="s">
        <v>1017</v>
      </c>
      <c r="H322" t="s">
        <v>1557</v>
      </c>
      <c r="I322" t="s">
        <v>1526</v>
      </c>
      <c r="J322">
        <v>286700</v>
      </c>
      <c r="K322" s="4">
        <f>Table1[[#This Row],[Unit price]]*18%</f>
        <v>51606</v>
      </c>
      <c r="L322">
        <v>1</v>
      </c>
      <c r="M322" s="4">
        <f>(Table1[[#This Row],[Unit price]]+Table1[[#This Row],[Tax 18%]])*Table1[[#This Row],[Quantity]]</f>
        <v>338306</v>
      </c>
      <c r="N322" s="4">
        <f>Table1[[#This Row],[Total]]*(1-12%)</f>
        <v>297709.28000000003</v>
      </c>
      <c r="O322" s="4">
        <f>Table1[[#This Row],[Total]]-Table1[[#This Row],[Cost price]]</f>
        <v>40596.719999999972</v>
      </c>
      <c r="P322">
        <v>5.5</v>
      </c>
    </row>
    <row r="323" spans="1:16" x14ac:dyDescent="0.5">
      <c r="A323" s="5">
        <v>43483</v>
      </c>
      <c r="B323" s="6" t="s">
        <v>1283</v>
      </c>
      <c r="C323" t="s">
        <v>335</v>
      </c>
      <c r="D323" t="s">
        <v>1015</v>
      </c>
      <c r="E323" t="s">
        <v>1549</v>
      </c>
      <c r="F323" t="s">
        <v>1552</v>
      </c>
      <c r="G323" t="s">
        <v>1017</v>
      </c>
      <c r="H323" t="s">
        <v>1558</v>
      </c>
      <c r="I323" t="s">
        <v>1526</v>
      </c>
      <c r="J323">
        <v>294000</v>
      </c>
      <c r="K323" s="4">
        <f>Table1[[#This Row],[Unit price]]*18%</f>
        <v>52920</v>
      </c>
      <c r="L323">
        <v>1</v>
      </c>
      <c r="M323" s="4">
        <f>(Table1[[#This Row],[Unit price]]+Table1[[#This Row],[Tax 18%]])*Table1[[#This Row],[Quantity]]</f>
        <v>346920</v>
      </c>
      <c r="N323" s="4">
        <f>Table1[[#This Row],[Total]]*(1-12%)</f>
        <v>305289.59999999998</v>
      </c>
      <c r="O323" s="4">
        <f>Table1[[#This Row],[Total]]-Table1[[#This Row],[Cost price]]</f>
        <v>41630.400000000023</v>
      </c>
      <c r="P323">
        <v>8.4</v>
      </c>
    </row>
    <row r="324" spans="1:16" x14ac:dyDescent="0.5">
      <c r="A324" s="5">
        <v>43511</v>
      </c>
      <c r="B324" s="6" t="s">
        <v>1191</v>
      </c>
      <c r="C324" t="s">
        <v>336</v>
      </c>
      <c r="D324" t="s">
        <v>1014</v>
      </c>
      <c r="E324" t="s">
        <v>1548</v>
      </c>
      <c r="F324" t="s">
        <v>1552</v>
      </c>
      <c r="G324" t="s">
        <v>1018</v>
      </c>
      <c r="H324" t="s">
        <v>1558</v>
      </c>
      <c r="I324" t="s">
        <v>1561</v>
      </c>
      <c r="J324">
        <v>290000</v>
      </c>
      <c r="K324" s="4">
        <f>Table1[[#This Row],[Unit price]]*18%</f>
        <v>52200</v>
      </c>
      <c r="L324">
        <v>1</v>
      </c>
      <c r="M324" s="4">
        <f>(Table1[[#This Row],[Unit price]]+Table1[[#This Row],[Tax 18%]])*Table1[[#This Row],[Quantity]]</f>
        <v>342200</v>
      </c>
      <c r="N324" s="4">
        <f>Table1[[#This Row],[Total]]*(1-12%)</f>
        <v>301136</v>
      </c>
      <c r="O324" s="4">
        <f>Table1[[#This Row],[Total]]-Table1[[#This Row],[Cost price]]</f>
        <v>41064</v>
      </c>
      <c r="P324">
        <v>9.8000000000000007</v>
      </c>
    </row>
    <row r="325" spans="1:16" x14ac:dyDescent="0.5">
      <c r="A325" s="5">
        <v>43532</v>
      </c>
      <c r="B325" s="6" t="s">
        <v>1284</v>
      </c>
      <c r="C325" t="s">
        <v>337</v>
      </c>
      <c r="D325" t="s">
        <v>1014</v>
      </c>
      <c r="E325" t="s">
        <v>1548</v>
      </c>
      <c r="F325" t="s">
        <v>1552</v>
      </c>
      <c r="G325" t="s">
        <v>1017</v>
      </c>
      <c r="H325" t="s">
        <v>1556</v>
      </c>
      <c r="I325" t="s">
        <v>1526</v>
      </c>
      <c r="J325">
        <v>220000</v>
      </c>
      <c r="K325" s="4">
        <f>Table1[[#This Row],[Unit price]]*18%</f>
        <v>39600</v>
      </c>
      <c r="L325">
        <v>1</v>
      </c>
      <c r="M325" s="4">
        <f>(Table1[[#This Row],[Unit price]]+Table1[[#This Row],[Tax 18%]])*Table1[[#This Row],[Quantity]]</f>
        <v>259600</v>
      </c>
      <c r="N325" s="4">
        <f>Table1[[#This Row],[Total]]*(1-12%)</f>
        <v>228448</v>
      </c>
      <c r="O325" s="4">
        <f>Table1[[#This Row],[Total]]-Table1[[#This Row],[Cost price]]</f>
        <v>31152</v>
      </c>
      <c r="P325">
        <v>6.7</v>
      </c>
    </row>
    <row r="326" spans="1:16" x14ac:dyDescent="0.5">
      <c r="A326" s="5">
        <v>43482</v>
      </c>
      <c r="B326" s="6" t="s">
        <v>1285</v>
      </c>
      <c r="C326" t="s">
        <v>338</v>
      </c>
      <c r="D326" t="s">
        <v>1014</v>
      </c>
      <c r="E326" t="s">
        <v>1548</v>
      </c>
      <c r="F326" t="s">
        <v>1552</v>
      </c>
      <c r="G326" t="s">
        <v>1018</v>
      </c>
      <c r="H326" t="s">
        <v>1559</v>
      </c>
      <c r="I326" t="s">
        <v>1527</v>
      </c>
      <c r="J326">
        <v>219.52</v>
      </c>
      <c r="K326" s="4">
        <f>Table1[[#This Row],[Unit price]]*18%</f>
        <v>39.513600000000004</v>
      </c>
      <c r="L326">
        <v>6</v>
      </c>
      <c r="M326" s="4">
        <f>(Table1[[#This Row],[Unit price]]+Table1[[#This Row],[Tax 18%]])*Table1[[#This Row],[Quantity]]</f>
        <v>1554.2016000000003</v>
      </c>
      <c r="N326" s="4">
        <f>Table1[[#This Row],[Total]]*(1-12%)</f>
        <v>1367.6974080000002</v>
      </c>
      <c r="O326" s="4">
        <f>Table1[[#This Row],[Total]]-Table1[[#This Row],[Cost price]]</f>
        <v>186.5041920000001</v>
      </c>
      <c r="P326">
        <v>9.4</v>
      </c>
    </row>
    <row r="327" spans="1:16" x14ac:dyDescent="0.5">
      <c r="A327" s="5">
        <v>43536</v>
      </c>
      <c r="B327" s="6" t="s">
        <v>1286</v>
      </c>
      <c r="C327" t="s">
        <v>339</v>
      </c>
      <c r="D327" t="s">
        <v>1016</v>
      </c>
      <c r="E327" t="s">
        <v>1550</v>
      </c>
      <c r="F327" t="s">
        <v>1552</v>
      </c>
      <c r="G327" t="s">
        <v>1018</v>
      </c>
      <c r="H327" t="s">
        <v>1560</v>
      </c>
      <c r="I327" t="s">
        <v>1561</v>
      </c>
      <c r="J327">
        <v>194500</v>
      </c>
      <c r="K327" s="4">
        <f>Table1[[#This Row],[Unit price]]*18%</f>
        <v>35010</v>
      </c>
      <c r="L327">
        <v>1</v>
      </c>
      <c r="M327" s="4">
        <f>(Table1[[#This Row],[Unit price]]+Table1[[#This Row],[Tax 18%]])*Table1[[#This Row],[Quantity]]</f>
        <v>229510</v>
      </c>
      <c r="N327" s="4">
        <f>Table1[[#This Row],[Total]]*(1-12%)</f>
        <v>201968.8</v>
      </c>
      <c r="O327" s="4">
        <f>Table1[[#This Row],[Total]]-Table1[[#This Row],[Cost price]]</f>
        <v>27541.200000000012</v>
      </c>
      <c r="P327">
        <v>6.4</v>
      </c>
    </row>
    <row r="328" spans="1:16" x14ac:dyDescent="0.5">
      <c r="A328" s="5">
        <v>43533</v>
      </c>
      <c r="B328" s="6" t="s">
        <v>1287</v>
      </c>
      <c r="C328" t="s">
        <v>340</v>
      </c>
      <c r="D328" t="s">
        <v>1014</v>
      </c>
      <c r="E328" t="s">
        <v>1548</v>
      </c>
      <c r="F328" t="s">
        <v>1551</v>
      </c>
      <c r="G328" t="s">
        <v>1018</v>
      </c>
      <c r="H328" t="s">
        <v>1557</v>
      </c>
      <c r="I328" t="s">
        <v>1526</v>
      </c>
      <c r="J328">
        <v>280000</v>
      </c>
      <c r="K328" s="4">
        <f>Table1[[#This Row],[Unit price]]*18%</f>
        <v>50400</v>
      </c>
      <c r="L328">
        <v>1</v>
      </c>
      <c r="M328" s="4">
        <f>(Table1[[#This Row],[Unit price]]+Table1[[#This Row],[Tax 18%]])*Table1[[#This Row],[Quantity]]</f>
        <v>330400</v>
      </c>
      <c r="N328" s="4">
        <f>Table1[[#This Row],[Total]]*(1-12%)</f>
        <v>290752</v>
      </c>
      <c r="O328" s="4">
        <f>Table1[[#This Row],[Total]]-Table1[[#This Row],[Cost price]]</f>
        <v>39648</v>
      </c>
      <c r="P328">
        <v>5.4</v>
      </c>
    </row>
    <row r="329" spans="1:16" x14ac:dyDescent="0.5">
      <c r="A329" s="5">
        <v>43536</v>
      </c>
      <c r="B329" s="6" t="s">
        <v>1288</v>
      </c>
      <c r="C329" t="s">
        <v>341</v>
      </c>
      <c r="D329" t="s">
        <v>1015</v>
      </c>
      <c r="E329" t="s">
        <v>1549</v>
      </c>
      <c r="F329" t="s">
        <v>1551</v>
      </c>
      <c r="G329" t="s">
        <v>1018</v>
      </c>
      <c r="H329" t="s">
        <v>1557</v>
      </c>
      <c r="I329" t="s">
        <v>1526</v>
      </c>
      <c r="J329">
        <v>286700</v>
      </c>
      <c r="K329" s="4">
        <f>Table1[[#This Row],[Unit price]]*18%</f>
        <v>51606</v>
      </c>
      <c r="L329">
        <v>1</v>
      </c>
      <c r="M329" s="4">
        <f>(Table1[[#This Row],[Unit price]]+Table1[[#This Row],[Tax 18%]])*Table1[[#This Row],[Quantity]]</f>
        <v>338306</v>
      </c>
      <c r="N329" s="4">
        <f>Table1[[#This Row],[Total]]*(1-12%)</f>
        <v>297709.28000000003</v>
      </c>
      <c r="O329" s="4">
        <f>Table1[[#This Row],[Total]]-Table1[[#This Row],[Cost price]]</f>
        <v>40596.719999999972</v>
      </c>
      <c r="P329">
        <v>8.6</v>
      </c>
    </row>
    <row r="330" spans="1:16" x14ac:dyDescent="0.5">
      <c r="A330" s="5">
        <v>43490</v>
      </c>
      <c r="B330" s="6" t="s">
        <v>1060</v>
      </c>
      <c r="C330" t="s">
        <v>342</v>
      </c>
      <c r="D330" t="s">
        <v>1016</v>
      </c>
      <c r="E330" t="s">
        <v>1550</v>
      </c>
      <c r="F330" t="s">
        <v>1551</v>
      </c>
      <c r="G330" t="s">
        <v>1018</v>
      </c>
      <c r="H330" t="s">
        <v>1558</v>
      </c>
      <c r="I330" t="s">
        <v>1527</v>
      </c>
      <c r="J330">
        <v>292200</v>
      </c>
      <c r="K330" s="4">
        <f>Table1[[#This Row],[Unit price]]*18%</f>
        <v>52596</v>
      </c>
      <c r="L330">
        <v>1</v>
      </c>
      <c r="M330" s="4">
        <f>(Table1[[#This Row],[Unit price]]+Table1[[#This Row],[Tax 18%]])*Table1[[#This Row],[Quantity]]</f>
        <v>344796</v>
      </c>
      <c r="N330" s="4">
        <f>Table1[[#This Row],[Total]]*(1-12%)</f>
        <v>303420.48</v>
      </c>
      <c r="O330" s="4">
        <f>Table1[[#This Row],[Total]]-Table1[[#This Row],[Cost price]]</f>
        <v>41375.520000000019</v>
      </c>
      <c r="P330">
        <v>4</v>
      </c>
    </row>
    <row r="331" spans="1:16" x14ac:dyDescent="0.5">
      <c r="A331" s="5">
        <v>43549</v>
      </c>
      <c r="B331" s="6" t="s">
        <v>1289</v>
      </c>
      <c r="C331" t="s">
        <v>343</v>
      </c>
      <c r="D331" t="s">
        <v>1014</v>
      </c>
      <c r="E331" t="s">
        <v>1548</v>
      </c>
      <c r="F331" t="s">
        <v>1551</v>
      </c>
      <c r="G331" t="s">
        <v>1018</v>
      </c>
      <c r="H331" t="s">
        <v>1555</v>
      </c>
      <c r="I331" t="s">
        <v>1526</v>
      </c>
      <c r="J331">
        <v>1336.36</v>
      </c>
      <c r="K331" s="4">
        <f>Table1[[#This Row],[Unit price]]*18%</f>
        <v>240.54479999999998</v>
      </c>
      <c r="L331">
        <v>4</v>
      </c>
      <c r="M331" s="4">
        <f>(Table1[[#This Row],[Unit price]]+Table1[[#This Row],[Tax 18%]])*Table1[[#This Row],[Quantity]]</f>
        <v>6307.6191999999992</v>
      </c>
      <c r="N331" s="4">
        <f>Table1[[#This Row],[Total]]*(1-12%)</f>
        <v>5550.7048959999993</v>
      </c>
      <c r="O331" s="4">
        <f>Table1[[#This Row],[Total]]-Table1[[#This Row],[Cost price]]</f>
        <v>756.9143039999999</v>
      </c>
      <c r="P331">
        <v>7.6</v>
      </c>
    </row>
    <row r="332" spans="1:16" x14ac:dyDescent="0.5">
      <c r="A332" s="5">
        <v>43503</v>
      </c>
      <c r="B332" s="6" t="s">
        <v>1290</v>
      </c>
      <c r="C332" t="s">
        <v>344</v>
      </c>
      <c r="D332" t="s">
        <v>1016</v>
      </c>
      <c r="E332" t="s">
        <v>1550</v>
      </c>
      <c r="F332" t="s">
        <v>1552</v>
      </c>
      <c r="G332" t="s">
        <v>1018</v>
      </c>
      <c r="H332" t="s">
        <v>1559</v>
      </c>
      <c r="I332" t="s">
        <v>1526</v>
      </c>
      <c r="J332">
        <v>7422.02</v>
      </c>
      <c r="K332" s="4">
        <f>Table1[[#This Row],[Unit price]]*18%</f>
        <v>1335.9636</v>
      </c>
      <c r="L332">
        <v>9</v>
      </c>
      <c r="M332" s="4">
        <f>(Table1[[#This Row],[Unit price]]+Table1[[#This Row],[Tax 18%]])*Table1[[#This Row],[Quantity]]</f>
        <v>78821.852400000003</v>
      </c>
      <c r="N332" s="4">
        <f>Table1[[#This Row],[Total]]*(1-12%)</f>
        <v>69363.230112000005</v>
      </c>
      <c r="O332" s="4">
        <f>Table1[[#This Row],[Total]]-Table1[[#This Row],[Cost price]]</f>
        <v>9458.6222879999987</v>
      </c>
      <c r="P332">
        <v>6.8</v>
      </c>
    </row>
    <row r="333" spans="1:16" x14ac:dyDescent="0.5">
      <c r="A333" s="5">
        <v>43513</v>
      </c>
      <c r="B333" s="6" t="s">
        <v>1291</v>
      </c>
      <c r="C333" t="s">
        <v>345</v>
      </c>
      <c r="D333" t="s">
        <v>1014</v>
      </c>
      <c r="E333" t="s">
        <v>1548</v>
      </c>
      <c r="F333" t="s">
        <v>1552</v>
      </c>
      <c r="G333" t="s">
        <v>1018</v>
      </c>
      <c r="H333" t="s">
        <v>1557</v>
      </c>
      <c r="I333" t="s">
        <v>1527</v>
      </c>
      <c r="J333">
        <v>278000</v>
      </c>
      <c r="K333" s="4">
        <f>Table1[[#This Row],[Unit price]]*18%</f>
        <v>50040</v>
      </c>
      <c r="L333">
        <v>1</v>
      </c>
      <c r="M333" s="4">
        <f>(Table1[[#This Row],[Unit price]]+Table1[[#This Row],[Tax 18%]])*Table1[[#This Row],[Quantity]]</f>
        <v>328040</v>
      </c>
      <c r="N333" s="4">
        <f>Table1[[#This Row],[Total]]*(1-12%)</f>
        <v>288675.20000000001</v>
      </c>
      <c r="O333" s="4">
        <f>Table1[[#This Row],[Total]]-Table1[[#This Row],[Cost price]]</f>
        <v>39364.799999999988</v>
      </c>
      <c r="P333">
        <v>9.1</v>
      </c>
    </row>
    <row r="334" spans="1:16" x14ac:dyDescent="0.5">
      <c r="A334" s="5">
        <v>43499</v>
      </c>
      <c r="B334" s="6" t="s">
        <v>1292</v>
      </c>
      <c r="C334" t="s">
        <v>346</v>
      </c>
      <c r="D334" t="s">
        <v>1014</v>
      </c>
      <c r="E334" t="s">
        <v>1548</v>
      </c>
      <c r="F334" t="s">
        <v>1552</v>
      </c>
      <c r="G334" t="s">
        <v>1018</v>
      </c>
      <c r="H334" t="s">
        <v>1556</v>
      </c>
      <c r="I334" t="s">
        <v>1526</v>
      </c>
      <c r="J334">
        <v>220000</v>
      </c>
      <c r="K334" s="4">
        <f>Table1[[#This Row],[Unit price]]*18%</f>
        <v>39600</v>
      </c>
      <c r="L334">
        <v>1</v>
      </c>
      <c r="M334" s="4">
        <f>(Table1[[#This Row],[Unit price]]+Table1[[#This Row],[Tax 18%]])*Table1[[#This Row],[Quantity]]</f>
        <v>259600</v>
      </c>
      <c r="N334" s="4">
        <f>Table1[[#This Row],[Total]]*(1-12%)</f>
        <v>228448</v>
      </c>
      <c r="O334" s="4">
        <f>Table1[[#This Row],[Total]]-Table1[[#This Row],[Cost price]]</f>
        <v>31152</v>
      </c>
      <c r="P334">
        <v>5.5</v>
      </c>
    </row>
    <row r="335" spans="1:16" x14ac:dyDescent="0.5">
      <c r="A335" s="5">
        <v>43538</v>
      </c>
      <c r="B335" s="6" t="s">
        <v>1293</v>
      </c>
      <c r="C335" t="s">
        <v>347</v>
      </c>
      <c r="D335" t="s">
        <v>1014</v>
      </c>
      <c r="E335" t="s">
        <v>1548</v>
      </c>
      <c r="F335" t="s">
        <v>1551</v>
      </c>
      <c r="G335" t="s">
        <v>1018</v>
      </c>
      <c r="H335" t="s">
        <v>1557</v>
      </c>
      <c r="I335" t="s">
        <v>1527</v>
      </c>
      <c r="J335">
        <v>278000</v>
      </c>
      <c r="K335" s="4">
        <f>Table1[[#This Row],[Unit price]]*18%</f>
        <v>50040</v>
      </c>
      <c r="L335">
        <v>1</v>
      </c>
      <c r="M335" s="4">
        <f>(Table1[[#This Row],[Unit price]]+Table1[[#This Row],[Tax 18%]])*Table1[[#This Row],[Quantity]]</f>
        <v>328040</v>
      </c>
      <c r="N335" s="4">
        <f>Table1[[#This Row],[Total]]*(1-12%)</f>
        <v>288675.20000000001</v>
      </c>
      <c r="O335" s="4">
        <f>Table1[[#This Row],[Total]]-Table1[[#This Row],[Cost price]]</f>
        <v>39364.799999999988</v>
      </c>
      <c r="P335">
        <v>7.9</v>
      </c>
    </row>
    <row r="336" spans="1:16" x14ac:dyDescent="0.5">
      <c r="A336" s="5">
        <v>43548</v>
      </c>
      <c r="B336" s="6" t="s">
        <v>1147</v>
      </c>
      <c r="C336" t="s">
        <v>348</v>
      </c>
      <c r="D336" t="s">
        <v>1015</v>
      </c>
      <c r="E336" t="s">
        <v>1549</v>
      </c>
      <c r="F336" t="s">
        <v>1551</v>
      </c>
      <c r="G336" t="s">
        <v>1018</v>
      </c>
      <c r="H336" t="s">
        <v>1560</v>
      </c>
      <c r="I336" t="s">
        <v>1561</v>
      </c>
      <c r="J336">
        <v>193100</v>
      </c>
      <c r="K336" s="4">
        <f>Table1[[#This Row],[Unit price]]*18%</f>
        <v>34758</v>
      </c>
      <c r="L336">
        <v>1</v>
      </c>
      <c r="M336" s="4">
        <f>(Table1[[#This Row],[Unit price]]+Table1[[#This Row],[Tax 18%]])*Table1[[#This Row],[Quantity]]</f>
        <v>227858</v>
      </c>
      <c r="N336" s="4">
        <f>Table1[[#This Row],[Total]]*(1-12%)</f>
        <v>200515.04</v>
      </c>
      <c r="O336" s="4">
        <f>Table1[[#This Row],[Total]]-Table1[[#This Row],[Cost price]]</f>
        <v>27342.959999999992</v>
      </c>
      <c r="P336">
        <v>8.5</v>
      </c>
    </row>
    <row r="337" spans="1:16" x14ac:dyDescent="0.5">
      <c r="A337" s="5">
        <v>43545</v>
      </c>
      <c r="B337" s="6" t="s">
        <v>1098</v>
      </c>
      <c r="C337" t="s">
        <v>349</v>
      </c>
      <c r="D337" t="s">
        <v>1014</v>
      </c>
      <c r="E337" t="s">
        <v>1548</v>
      </c>
      <c r="F337" t="s">
        <v>1551</v>
      </c>
      <c r="G337" t="s">
        <v>1017</v>
      </c>
      <c r="H337" t="s">
        <v>1555</v>
      </c>
      <c r="I337" t="s">
        <v>1527</v>
      </c>
      <c r="J337">
        <v>3228.45</v>
      </c>
      <c r="K337" s="4">
        <f>Table1[[#This Row],[Unit price]]*18%</f>
        <v>581.12099999999998</v>
      </c>
      <c r="L337">
        <v>5</v>
      </c>
      <c r="M337" s="4">
        <f>(Table1[[#This Row],[Unit price]]+Table1[[#This Row],[Tax 18%]])*Table1[[#This Row],[Quantity]]</f>
        <v>19047.855</v>
      </c>
      <c r="N337" s="4">
        <f>Table1[[#This Row],[Total]]*(1-12%)</f>
        <v>16762.112399999998</v>
      </c>
      <c r="O337" s="4">
        <f>Table1[[#This Row],[Total]]-Table1[[#This Row],[Cost price]]</f>
        <v>2285.7426000000014</v>
      </c>
      <c r="P337">
        <v>9.1</v>
      </c>
    </row>
    <row r="338" spans="1:16" x14ac:dyDescent="0.5">
      <c r="A338" s="5">
        <v>43543</v>
      </c>
      <c r="B338" s="6" t="s">
        <v>1294</v>
      </c>
      <c r="C338" t="s">
        <v>350</v>
      </c>
      <c r="D338" t="s">
        <v>1014</v>
      </c>
      <c r="E338" t="s">
        <v>1548</v>
      </c>
      <c r="F338" t="s">
        <v>1552</v>
      </c>
      <c r="G338" t="s">
        <v>1018</v>
      </c>
      <c r="H338" t="s">
        <v>1556</v>
      </c>
      <c r="I338" t="s">
        <v>1561</v>
      </c>
      <c r="J338">
        <v>223000</v>
      </c>
      <c r="K338" s="4">
        <f>Table1[[#This Row],[Unit price]]*18%</f>
        <v>40140</v>
      </c>
      <c r="L338">
        <v>1</v>
      </c>
      <c r="M338" s="4">
        <f>(Table1[[#This Row],[Unit price]]+Table1[[#This Row],[Tax 18%]])*Table1[[#This Row],[Quantity]]</f>
        <v>263140</v>
      </c>
      <c r="N338" s="4">
        <f>Table1[[#This Row],[Total]]*(1-12%)</f>
        <v>231563.2</v>
      </c>
      <c r="O338" s="4">
        <f>Table1[[#This Row],[Total]]-Table1[[#This Row],[Cost price]]</f>
        <v>31576.799999999988</v>
      </c>
      <c r="P338">
        <v>7.5</v>
      </c>
    </row>
    <row r="339" spans="1:16" x14ac:dyDescent="0.5">
      <c r="A339" s="5">
        <v>43520</v>
      </c>
      <c r="B339" s="6" t="s">
        <v>1295</v>
      </c>
      <c r="C339" t="s">
        <v>351</v>
      </c>
      <c r="D339" t="s">
        <v>1016</v>
      </c>
      <c r="E339" t="s">
        <v>1550</v>
      </c>
      <c r="F339" t="s">
        <v>1552</v>
      </c>
      <c r="G339" t="s">
        <v>1017</v>
      </c>
      <c r="H339" t="s">
        <v>1560</v>
      </c>
      <c r="I339" t="s">
        <v>1526</v>
      </c>
      <c r="J339">
        <v>192000</v>
      </c>
      <c r="K339" s="4">
        <f>Table1[[#This Row],[Unit price]]*18%</f>
        <v>34560</v>
      </c>
      <c r="L339">
        <v>1</v>
      </c>
      <c r="M339" s="4">
        <f>(Table1[[#This Row],[Unit price]]+Table1[[#This Row],[Tax 18%]])*Table1[[#This Row],[Quantity]]</f>
        <v>226560</v>
      </c>
      <c r="N339" s="4">
        <f>Table1[[#This Row],[Total]]*(1-12%)</f>
        <v>199372.79999999999</v>
      </c>
      <c r="O339" s="4">
        <f>Table1[[#This Row],[Total]]-Table1[[#This Row],[Cost price]]</f>
        <v>27187.200000000012</v>
      </c>
      <c r="P339">
        <v>5.2</v>
      </c>
    </row>
    <row r="340" spans="1:16" x14ac:dyDescent="0.5">
      <c r="A340" s="5">
        <v>43552</v>
      </c>
      <c r="B340" s="6" t="s">
        <v>1206</v>
      </c>
      <c r="C340" t="s">
        <v>352</v>
      </c>
      <c r="D340" t="s">
        <v>1015</v>
      </c>
      <c r="E340" t="s">
        <v>1549</v>
      </c>
      <c r="F340" t="s">
        <v>1552</v>
      </c>
      <c r="G340" t="s">
        <v>1017</v>
      </c>
      <c r="H340" t="s">
        <v>1555</v>
      </c>
      <c r="I340" t="s">
        <v>1527</v>
      </c>
      <c r="J340">
        <v>147.65</v>
      </c>
      <c r="K340" s="4">
        <f>Table1[[#This Row],[Unit price]]*18%</f>
        <v>26.577000000000002</v>
      </c>
      <c r="L340">
        <v>3</v>
      </c>
      <c r="M340" s="4">
        <f>(Table1[[#This Row],[Unit price]]+Table1[[#This Row],[Tax 18%]])*Table1[[#This Row],[Quantity]]</f>
        <v>522.68100000000004</v>
      </c>
      <c r="N340" s="4">
        <f>Table1[[#This Row],[Total]]*(1-12%)</f>
        <v>459.95928000000004</v>
      </c>
      <c r="O340" s="4">
        <f>Table1[[#This Row],[Total]]-Table1[[#This Row],[Cost price]]</f>
        <v>62.721720000000005</v>
      </c>
      <c r="P340">
        <v>9.5</v>
      </c>
    </row>
    <row r="341" spans="1:16" x14ac:dyDescent="0.5">
      <c r="A341" s="5">
        <v>43501</v>
      </c>
      <c r="B341" s="6" t="s">
        <v>1127</v>
      </c>
      <c r="C341" t="s">
        <v>353</v>
      </c>
      <c r="D341" t="s">
        <v>1016</v>
      </c>
      <c r="E341" t="s">
        <v>1550</v>
      </c>
      <c r="F341" t="s">
        <v>1551</v>
      </c>
      <c r="G341" t="s">
        <v>1017</v>
      </c>
      <c r="H341" t="s">
        <v>1557</v>
      </c>
      <c r="I341" t="s">
        <v>1527</v>
      </c>
      <c r="J341">
        <v>283100</v>
      </c>
      <c r="K341" s="4">
        <f>Table1[[#This Row],[Unit price]]*18%</f>
        <v>50958</v>
      </c>
      <c r="L341">
        <v>1</v>
      </c>
      <c r="M341" s="4">
        <f>(Table1[[#This Row],[Unit price]]+Table1[[#This Row],[Tax 18%]])*Table1[[#This Row],[Quantity]]</f>
        <v>334058</v>
      </c>
      <c r="N341" s="4">
        <f>Table1[[#This Row],[Total]]*(1-12%)</f>
        <v>293971.03999999998</v>
      </c>
      <c r="O341" s="4">
        <f>Table1[[#This Row],[Total]]-Table1[[#This Row],[Cost price]]</f>
        <v>40086.960000000021</v>
      </c>
      <c r="P341">
        <v>8.9</v>
      </c>
    </row>
    <row r="342" spans="1:16" x14ac:dyDescent="0.5">
      <c r="A342" s="5">
        <v>43506</v>
      </c>
      <c r="B342" s="6" t="s">
        <v>1155</v>
      </c>
      <c r="C342" t="s">
        <v>354</v>
      </c>
      <c r="D342" t="s">
        <v>1016</v>
      </c>
      <c r="E342" t="s">
        <v>1550</v>
      </c>
      <c r="F342" t="s">
        <v>1551</v>
      </c>
      <c r="G342" t="s">
        <v>1018</v>
      </c>
      <c r="H342" t="s">
        <v>1555</v>
      </c>
      <c r="I342" t="s">
        <v>1527</v>
      </c>
      <c r="J342">
        <v>848.09</v>
      </c>
      <c r="K342" s="4">
        <f>Table1[[#This Row],[Unit price]]*18%</f>
        <v>152.65620000000001</v>
      </c>
      <c r="L342">
        <v>3</v>
      </c>
      <c r="M342" s="4">
        <f>(Table1[[#This Row],[Unit price]]+Table1[[#This Row],[Tax 18%]])*Table1[[#This Row],[Quantity]]</f>
        <v>3002.2386000000001</v>
      </c>
      <c r="N342" s="4">
        <f>Table1[[#This Row],[Total]]*(1-12%)</f>
        <v>2641.9699680000003</v>
      </c>
      <c r="O342" s="4">
        <f>Table1[[#This Row],[Total]]-Table1[[#This Row],[Cost price]]</f>
        <v>360.2686319999998</v>
      </c>
      <c r="P342">
        <v>7.8</v>
      </c>
    </row>
    <row r="343" spans="1:16" x14ac:dyDescent="0.5">
      <c r="A343" s="5">
        <v>43529</v>
      </c>
      <c r="B343" s="6" t="s">
        <v>1235</v>
      </c>
      <c r="C343" t="s">
        <v>355</v>
      </c>
      <c r="D343" t="s">
        <v>1016</v>
      </c>
      <c r="E343" t="s">
        <v>1550</v>
      </c>
      <c r="F343" t="s">
        <v>1551</v>
      </c>
      <c r="G343" t="s">
        <v>1017</v>
      </c>
      <c r="H343" t="s">
        <v>1558</v>
      </c>
      <c r="I343" t="s">
        <v>1561</v>
      </c>
      <c r="J343">
        <v>295000</v>
      </c>
      <c r="K343" s="4">
        <f>Table1[[#This Row],[Unit price]]*18%</f>
        <v>53100</v>
      </c>
      <c r="L343">
        <v>1</v>
      </c>
      <c r="M343" s="4">
        <f>(Table1[[#This Row],[Unit price]]+Table1[[#This Row],[Tax 18%]])*Table1[[#This Row],[Quantity]]</f>
        <v>348100</v>
      </c>
      <c r="N343" s="4">
        <f>Table1[[#This Row],[Total]]*(1-12%)</f>
        <v>306328</v>
      </c>
      <c r="O343" s="4">
        <f>Table1[[#This Row],[Total]]-Table1[[#This Row],[Cost price]]</f>
        <v>41772</v>
      </c>
      <c r="P343">
        <v>8.9</v>
      </c>
    </row>
    <row r="344" spans="1:16" x14ac:dyDescent="0.5">
      <c r="A344" s="5">
        <v>43511</v>
      </c>
      <c r="B344" s="6" t="s">
        <v>1296</v>
      </c>
      <c r="C344" t="s">
        <v>356</v>
      </c>
      <c r="D344" t="s">
        <v>1016</v>
      </c>
      <c r="E344" t="s">
        <v>1550</v>
      </c>
      <c r="F344" t="s">
        <v>1551</v>
      </c>
      <c r="G344" t="s">
        <v>1017</v>
      </c>
      <c r="H344" t="s">
        <v>1558</v>
      </c>
      <c r="I344" t="s">
        <v>1526</v>
      </c>
      <c r="J344">
        <v>292400</v>
      </c>
      <c r="K344" s="4">
        <f>Table1[[#This Row],[Unit price]]*18%</f>
        <v>52632</v>
      </c>
      <c r="L344">
        <v>1</v>
      </c>
      <c r="M344" s="4">
        <f>(Table1[[#This Row],[Unit price]]+Table1[[#This Row],[Tax 18%]])*Table1[[#This Row],[Quantity]]</f>
        <v>345032</v>
      </c>
      <c r="N344" s="4">
        <f>Table1[[#This Row],[Total]]*(1-12%)</f>
        <v>303628.15999999997</v>
      </c>
      <c r="O344" s="4">
        <f>Table1[[#This Row],[Total]]-Table1[[#This Row],[Cost price]]</f>
        <v>41403.840000000026</v>
      </c>
      <c r="P344">
        <v>7.7</v>
      </c>
    </row>
    <row r="345" spans="1:16" x14ac:dyDescent="0.5">
      <c r="A345" s="5">
        <v>43495</v>
      </c>
      <c r="B345" s="6" t="s">
        <v>1094</v>
      </c>
      <c r="C345" t="s">
        <v>357</v>
      </c>
      <c r="D345" t="s">
        <v>1015</v>
      </c>
      <c r="E345" t="s">
        <v>1549</v>
      </c>
      <c r="F345" t="s">
        <v>1552</v>
      </c>
      <c r="G345" t="s">
        <v>1017</v>
      </c>
      <c r="H345" t="s">
        <v>1557</v>
      </c>
      <c r="I345" t="s">
        <v>1561</v>
      </c>
      <c r="J345">
        <v>288500</v>
      </c>
      <c r="K345" s="4">
        <f>Table1[[#This Row],[Unit price]]*18%</f>
        <v>51930</v>
      </c>
      <c r="L345">
        <v>1</v>
      </c>
      <c r="M345" s="4">
        <f>(Table1[[#This Row],[Unit price]]+Table1[[#This Row],[Tax 18%]])*Table1[[#This Row],[Quantity]]</f>
        <v>340430</v>
      </c>
      <c r="N345" s="4">
        <f>Table1[[#This Row],[Total]]*(1-12%)</f>
        <v>299578.40000000002</v>
      </c>
      <c r="O345" s="4">
        <f>Table1[[#This Row],[Total]]-Table1[[#This Row],[Cost price]]</f>
        <v>40851.599999999977</v>
      </c>
      <c r="P345">
        <v>9.3000000000000007</v>
      </c>
    </row>
    <row r="346" spans="1:16" x14ac:dyDescent="0.5">
      <c r="A346" s="5">
        <v>43510</v>
      </c>
      <c r="B346" s="6" t="s">
        <v>1297</v>
      </c>
      <c r="C346" t="s">
        <v>358</v>
      </c>
      <c r="D346" t="s">
        <v>1014</v>
      </c>
      <c r="E346" t="s">
        <v>1548</v>
      </c>
      <c r="F346" t="s">
        <v>1552</v>
      </c>
      <c r="G346" t="s">
        <v>1018</v>
      </c>
      <c r="H346" t="s">
        <v>1560</v>
      </c>
      <c r="I346" t="s">
        <v>1526</v>
      </c>
      <c r="J346">
        <v>185000</v>
      </c>
      <c r="K346" s="4">
        <f>Table1[[#This Row],[Unit price]]*18%</f>
        <v>33300</v>
      </c>
      <c r="L346">
        <v>1</v>
      </c>
      <c r="M346" s="4">
        <f>(Table1[[#This Row],[Unit price]]+Table1[[#This Row],[Tax 18%]])*Table1[[#This Row],[Quantity]]</f>
        <v>218300</v>
      </c>
      <c r="N346" s="4">
        <f>Table1[[#This Row],[Total]]*(1-12%)</f>
        <v>192104</v>
      </c>
      <c r="O346" s="4">
        <f>Table1[[#This Row],[Total]]-Table1[[#This Row],[Cost price]]</f>
        <v>26196</v>
      </c>
      <c r="P346">
        <v>6.2</v>
      </c>
    </row>
    <row r="347" spans="1:16" x14ac:dyDescent="0.5">
      <c r="A347" s="5">
        <v>43523</v>
      </c>
      <c r="B347" s="6" t="s">
        <v>1298</v>
      </c>
      <c r="C347" t="s">
        <v>359</v>
      </c>
      <c r="D347" t="s">
        <v>1014</v>
      </c>
      <c r="E347" t="s">
        <v>1548</v>
      </c>
      <c r="F347" t="s">
        <v>1552</v>
      </c>
      <c r="G347" t="s">
        <v>1017</v>
      </c>
      <c r="H347" t="s">
        <v>1556</v>
      </c>
      <c r="I347" t="s">
        <v>1561</v>
      </c>
      <c r="J347">
        <v>223000</v>
      </c>
      <c r="K347" s="4">
        <f>Table1[[#This Row],[Unit price]]*18%</f>
        <v>40140</v>
      </c>
      <c r="L347">
        <v>1</v>
      </c>
      <c r="M347" s="4">
        <f>(Table1[[#This Row],[Unit price]]+Table1[[#This Row],[Tax 18%]])*Table1[[#This Row],[Quantity]]</f>
        <v>263140</v>
      </c>
      <c r="N347" s="4">
        <f>Table1[[#This Row],[Total]]*(1-12%)</f>
        <v>231563.2</v>
      </c>
      <c r="O347" s="4">
        <f>Table1[[#This Row],[Total]]-Table1[[#This Row],[Cost price]]</f>
        <v>31576.799999999988</v>
      </c>
      <c r="P347">
        <v>7.6</v>
      </c>
    </row>
    <row r="348" spans="1:16" x14ac:dyDescent="0.5">
      <c r="A348" s="5">
        <v>43500</v>
      </c>
      <c r="B348" s="6" t="s">
        <v>1299</v>
      </c>
      <c r="C348" t="s">
        <v>360</v>
      </c>
      <c r="D348" t="s">
        <v>1014</v>
      </c>
      <c r="E348" t="s">
        <v>1548</v>
      </c>
      <c r="F348" t="s">
        <v>1551</v>
      </c>
      <c r="G348" t="s">
        <v>1018</v>
      </c>
      <c r="H348" t="s">
        <v>1555</v>
      </c>
      <c r="I348" t="s">
        <v>1526</v>
      </c>
      <c r="J348">
        <v>4171.95</v>
      </c>
      <c r="K348" s="4">
        <f>Table1[[#This Row],[Unit price]]*18%</f>
        <v>750.95099999999991</v>
      </c>
      <c r="L348">
        <v>1</v>
      </c>
      <c r="M348" s="4">
        <f>(Table1[[#This Row],[Unit price]]+Table1[[#This Row],[Tax 18%]])*Table1[[#This Row],[Quantity]]</f>
        <v>4922.9009999999998</v>
      </c>
      <c r="N348" s="4">
        <f>Table1[[#This Row],[Total]]*(1-12%)</f>
        <v>4332.1528799999996</v>
      </c>
      <c r="O348" s="4">
        <f>Table1[[#This Row],[Total]]-Table1[[#This Row],[Cost price]]</f>
        <v>590.7481200000002</v>
      </c>
      <c r="P348">
        <v>7.3</v>
      </c>
    </row>
    <row r="349" spans="1:16" x14ac:dyDescent="0.5">
      <c r="A349" s="5">
        <v>43485</v>
      </c>
      <c r="B349" s="6" t="s">
        <v>1192</v>
      </c>
      <c r="C349" t="s">
        <v>361</v>
      </c>
      <c r="D349" t="s">
        <v>1015</v>
      </c>
      <c r="E349" t="s">
        <v>1549</v>
      </c>
      <c r="F349" t="s">
        <v>1551</v>
      </c>
      <c r="G349" t="s">
        <v>1017</v>
      </c>
      <c r="H349" t="s">
        <v>1559</v>
      </c>
      <c r="I349" t="s">
        <v>1526</v>
      </c>
      <c r="J349">
        <v>890.25</v>
      </c>
      <c r="K349" s="4">
        <f>Table1[[#This Row],[Unit price]]*18%</f>
        <v>160.245</v>
      </c>
      <c r="L349">
        <v>8</v>
      </c>
      <c r="M349" s="4">
        <f>(Table1[[#This Row],[Unit price]]+Table1[[#This Row],[Tax 18%]])*Table1[[#This Row],[Quantity]]</f>
        <v>8403.9599999999991</v>
      </c>
      <c r="N349" s="4">
        <f>Table1[[#This Row],[Total]]*(1-12%)</f>
        <v>7395.4847999999993</v>
      </c>
      <c r="O349" s="4">
        <f>Table1[[#This Row],[Total]]-Table1[[#This Row],[Cost price]]</f>
        <v>1008.4751999999999</v>
      </c>
      <c r="P349">
        <v>4.7</v>
      </c>
    </row>
    <row r="350" spans="1:16" x14ac:dyDescent="0.5">
      <c r="A350" s="5">
        <v>43552</v>
      </c>
      <c r="B350" s="6" t="s">
        <v>1199</v>
      </c>
      <c r="C350" t="s">
        <v>362</v>
      </c>
      <c r="D350" t="s">
        <v>1014</v>
      </c>
      <c r="E350" t="s">
        <v>1548</v>
      </c>
      <c r="F350" t="s">
        <v>1552</v>
      </c>
      <c r="G350" t="s">
        <v>1018</v>
      </c>
      <c r="H350" t="s">
        <v>1555</v>
      </c>
      <c r="I350" t="s">
        <v>1526</v>
      </c>
      <c r="J350">
        <v>3226.02</v>
      </c>
      <c r="K350" s="4">
        <f>Table1[[#This Row],[Unit price]]*18%</f>
        <v>580.68359999999996</v>
      </c>
      <c r="L350">
        <v>7</v>
      </c>
      <c r="M350" s="4">
        <f>(Table1[[#This Row],[Unit price]]+Table1[[#This Row],[Tax 18%]])*Table1[[#This Row],[Quantity]]</f>
        <v>26646.925199999998</v>
      </c>
      <c r="N350" s="4">
        <f>Table1[[#This Row],[Total]]*(1-12%)</f>
        <v>23449.294175999999</v>
      </c>
      <c r="O350" s="4">
        <f>Table1[[#This Row],[Total]]-Table1[[#This Row],[Cost price]]</f>
        <v>3197.6310239999984</v>
      </c>
      <c r="P350">
        <v>5.0999999999999996</v>
      </c>
    </row>
    <row r="351" spans="1:16" x14ac:dyDescent="0.5">
      <c r="A351" s="5">
        <v>43523</v>
      </c>
      <c r="B351" s="6" t="s">
        <v>1300</v>
      </c>
      <c r="C351" t="s">
        <v>363</v>
      </c>
      <c r="D351" t="s">
        <v>1016</v>
      </c>
      <c r="E351" t="s">
        <v>1550</v>
      </c>
      <c r="F351" t="s">
        <v>1552</v>
      </c>
      <c r="G351" t="s">
        <v>1017</v>
      </c>
      <c r="H351" t="s">
        <v>1558</v>
      </c>
      <c r="I351" t="s">
        <v>1527</v>
      </c>
      <c r="J351">
        <v>292200</v>
      </c>
      <c r="K351" s="4">
        <f>Table1[[#This Row],[Unit price]]*18%</f>
        <v>52596</v>
      </c>
      <c r="L351">
        <v>1</v>
      </c>
      <c r="M351" s="4">
        <f>(Table1[[#This Row],[Unit price]]+Table1[[#This Row],[Tax 18%]])*Table1[[#This Row],[Quantity]]</f>
        <v>344796</v>
      </c>
      <c r="N351" s="4">
        <f>Table1[[#This Row],[Total]]*(1-12%)</f>
        <v>303420.48</v>
      </c>
      <c r="O351" s="4">
        <f>Table1[[#This Row],[Total]]-Table1[[#This Row],[Cost price]]</f>
        <v>41375.520000000019</v>
      </c>
      <c r="P351">
        <v>4.8</v>
      </c>
    </row>
    <row r="352" spans="1:16" x14ac:dyDescent="0.5">
      <c r="A352" s="5">
        <v>43511</v>
      </c>
      <c r="B352" s="6" t="s">
        <v>1241</v>
      </c>
      <c r="C352" t="s">
        <v>364</v>
      </c>
      <c r="D352" t="s">
        <v>1015</v>
      </c>
      <c r="E352" t="s">
        <v>1549</v>
      </c>
      <c r="F352" t="s">
        <v>1551</v>
      </c>
      <c r="G352" t="s">
        <v>1017</v>
      </c>
      <c r="H352" t="s">
        <v>1556</v>
      </c>
      <c r="I352" t="s">
        <v>1527</v>
      </c>
      <c r="J352">
        <v>221800</v>
      </c>
      <c r="K352" s="4">
        <f>Table1[[#This Row],[Unit price]]*18%</f>
        <v>39924</v>
      </c>
      <c r="L352">
        <v>1</v>
      </c>
      <c r="M352" s="4">
        <f>(Table1[[#This Row],[Unit price]]+Table1[[#This Row],[Tax 18%]])*Table1[[#This Row],[Quantity]]</f>
        <v>261724</v>
      </c>
      <c r="N352" s="4">
        <f>Table1[[#This Row],[Total]]*(1-12%)</f>
        <v>230317.12</v>
      </c>
      <c r="O352" s="4">
        <f>Table1[[#This Row],[Total]]-Table1[[#This Row],[Cost price]]</f>
        <v>31406.880000000005</v>
      </c>
      <c r="P352">
        <v>6.6</v>
      </c>
    </row>
    <row r="353" spans="1:16" x14ac:dyDescent="0.5">
      <c r="A353" s="5">
        <v>43491</v>
      </c>
      <c r="B353" s="6" t="s">
        <v>1301</v>
      </c>
      <c r="C353" t="s">
        <v>365</v>
      </c>
      <c r="D353" t="s">
        <v>1014</v>
      </c>
      <c r="E353" t="s">
        <v>1548</v>
      </c>
      <c r="F353" t="s">
        <v>1552</v>
      </c>
      <c r="G353" t="s">
        <v>1018</v>
      </c>
      <c r="H353" t="s">
        <v>1555</v>
      </c>
      <c r="I353" t="s">
        <v>1526</v>
      </c>
      <c r="J353">
        <v>2751.69</v>
      </c>
      <c r="K353" s="4">
        <f>Table1[[#This Row],[Unit price]]*18%</f>
        <v>495.30419999999998</v>
      </c>
      <c r="L353">
        <v>7</v>
      </c>
      <c r="M353" s="4">
        <f>(Table1[[#This Row],[Unit price]]+Table1[[#This Row],[Tax 18%]])*Table1[[#This Row],[Quantity]]</f>
        <v>22728.9594</v>
      </c>
      <c r="N353" s="4">
        <f>Table1[[#This Row],[Total]]*(1-12%)</f>
        <v>20001.484272000002</v>
      </c>
      <c r="O353" s="4">
        <f>Table1[[#This Row],[Total]]-Table1[[#This Row],[Cost price]]</f>
        <v>2727.4751279999982</v>
      </c>
      <c r="P353">
        <v>5.5</v>
      </c>
    </row>
    <row r="354" spans="1:16" x14ac:dyDescent="0.5">
      <c r="A354" s="5">
        <v>43538</v>
      </c>
      <c r="B354" s="6" t="s">
        <v>1302</v>
      </c>
      <c r="C354" t="s">
        <v>366</v>
      </c>
      <c r="D354" t="s">
        <v>1016</v>
      </c>
      <c r="E354" t="s">
        <v>1550</v>
      </c>
      <c r="F354" t="s">
        <v>1551</v>
      </c>
      <c r="G354" t="s">
        <v>1017</v>
      </c>
      <c r="H354" t="s">
        <v>1556</v>
      </c>
      <c r="I354" t="s">
        <v>1527</v>
      </c>
      <c r="J354">
        <v>221500</v>
      </c>
      <c r="K354" s="4">
        <f>Table1[[#This Row],[Unit price]]*18%</f>
        <v>39870</v>
      </c>
      <c r="L354">
        <v>1</v>
      </c>
      <c r="M354" s="4">
        <f>(Table1[[#This Row],[Unit price]]+Table1[[#This Row],[Tax 18%]])*Table1[[#This Row],[Quantity]]</f>
        <v>261370</v>
      </c>
      <c r="N354" s="4">
        <f>Table1[[#This Row],[Total]]*(1-12%)</f>
        <v>230005.6</v>
      </c>
      <c r="O354" s="4">
        <f>Table1[[#This Row],[Total]]-Table1[[#This Row],[Cost price]]</f>
        <v>31364.399999999994</v>
      </c>
      <c r="P354">
        <v>8.5</v>
      </c>
    </row>
    <row r="355" spans="1:16" x14ac:dyDescent="0.5">
      <c r="A355" s="5">
        <v>43526</v>
      </c>
      <c r="B355" s="6" t="s">
        <v>1268</v>
      </c>
      <c r="C355" t="s">
        <v>367</v>
      </c>
      <c r="D355" t="s">
        <v>1016</v>
      </c>
      <c r="E355" t="s">
        <v>1550</v>
      </c>
      <c r="F355" t="s">
        <v>1551</v>
      </c>
      <c r="G355" t="s">
        <v>1018</v>
      </c>
      <c r="H355" t="s">
        <v>1559</v>
      </c>
      <c r="I355" t="s">
        <v>1526</v>
      </c>
      <c r="J355">
        <v>4127</v>
      </c>
      <c r="K355" s="4">
        <f>Table1[[#This Row],[Unit price]]*18%</f>
        <v>742.86</v>
      </c>
      <c r="L355">
        <v>9</v>
      </c>
      <c r="M355" s="4">
        <f>(Table1[[#This Row],[Unit price]]+Table1[[#This Row],[Tax 18%]])*Table1[[#This Row],[Quantity]]</f>
        <v>43828.74</v>
      </c>
      <c r="N355" s="4">
        <f>Table1[[#This Row],[Total]]*(1-12%)</f>
        <v>38569.2912</v>
      </c>
      <c r="O355" s="4">
        <f>Table1[[#This Row],[Total]]-Table1[[#This Row],[Cost price]]</f>
        <v>5259.4487999999983</v>
      </c>
      <c r="P355">
        <v>4.8</v>
      </c>
    </row>
    <row r="356" spans="1:16" x14ac:dyDescent="0.5">
      <c r="A356" s="5">
        <v>43528</v>
      </c>
      <c r="B356" s="6" t="s">
        <v>1303</v>
      </c>
      <c r="C356" t="s">
        <v>368</v>
      </c>
      <c r="D356" t="s">
        <v>1015</v>
      </c>
      <c r="E356" t="s">
        <v>1549</v>
      </c>
      <c r="F356" t="s">
        <v>1552</v>
      </c>
      <c r="G356" t="s">
        <v>1017</v>
      </c>
      <c r="H356" t="s">
        <v>1555</v>
      </c>
      <c r="I356" t="s">
        <v>1526</v>
      </c>
      <c r="J356">
        <v>320.24</v>
      </c>
      <c r="K356" s="4">
        <f>Table1[[#This Row],[Unit price]]*18%</f>
        <v>57.6432</v>
      </c>
      <c r="L356">
        <v>1</v>
      </c>
      <c r="M356" s="4">
        <f>(Table1[[#This Row],[Unit price]]+Table1[[#This Row],[Tax 18%]])*Table1[[#This Row],[Quantity]]</f>
        <v>377.88319999999999</v>
      </c>
      <c r="N356" s="4">
        <f>Table1[[#This Row],[Total]]*(1-12%)</f>
        <v>332.537216</v>
      </c>
      <c r="O356" s="4">
        <f>Table1[[#This Row],[Total]]-Table1[[#This Row],[Cost price]]</f>
        <v>45.345983999999987</v>
      </c>
      <c r="P356">
        <v>8.4</v>
      </c>
    </row>
    <row r="357" spans="1:16" x14ac:dyDescent="0.5">
      <c r="A357" s="5">
        <v>43472</v>
      </c>
      <c r="B357" s="6" t="s">
        <v>1041</v>
      </c>
      <c r="C357" t="s">
        <v>369</v>
      </c>
      <c r="D357" t="s">
        <v>1016</v>
      </c>
      <c r="E357" t="s">
        <v>1550</v>
      </c>
      <c r="F357" t="s">
        <v>1551</v>
      </c>
      <c r="G357" t="s">
        <v>1017</v>
      </c>
      <c r="H357" t="s">
        <v>1557</v>
      </c>
      <c r="I357" t="s">
        <v>1527</v>
      </c>
      <c r="J357">
        <v>283100</v>
      </c>
      <c r="K357" s="4">
        <f>Table1[[#This Row],[Unit price]]*18%</f>
        <v>50958</v>
      </c>
      <c r="L357">
        <v>1</v>
      </c>
      <c r="M357" s="4">
        <f>(Table1[[#This Row],[Unit price]]+Table1[[#This Row],[Tax 18%]])*Table1[[#This Row],[Quantity]]</f>
        <v>334058</v>
      </c>
      <c r="N357" s="4">
        <f>Table1[[#This Row],[Total]]*(1-12%)</f>
        <v>293971.03999999998</v>
      </c>
      <c r="O357" s="4">
        <f>Table1[[#This Row],[Total]]-Table1[[#This Row],[Cost price]]</f>
        <v>40086.960000000021</v>
      </c>
      <c r="P357">
        <v>7.8</v>
      </c>
    </row>
    <row r="358" spans="1:16" x14ac:dyDescent="0.5">
      <c r="A358" s="5">
        <v>43532</v>
      </c>
      <c r="B358" s="6" t="s">
        <v>1304</v>
      </c>
      <c r="C358" t="s">
        <v>370</v>
      </c>
      <c r="D358" t="s">
        <v>1015</v>
      </c>
      <c r="E358" t="s">
        <v>1549</v>
      </c>
      <c r="F358" t="s">
        <v>1552</v>
      </c>
      <c r="G358" t="s">
        <v>1017</v>
      </c>
      <c r="H358" t="s">
        <v>1556</v>
      </c>
      <c r="I358" t="s">
        <v>1527</v>
      </c>
      <c r="J358">
        <v>221800</v>
      </c>
      <c r="K358" s="4">
        <f>Table1[[#This Row],[Unit price]]*18%</f>
        <v>39924</v>
      </c>
      <c r="L358">
        <v>1</v>
      </c>
      <c r="M358" s="4">
        <f>(Table1[[#This Row],[Unit price]]+Table1[[#This Row],[Tax 18%]])*Table1[[#This Row],[Quantity]]</f>
        <v>261724</v>
      </c>
      <c r="N358" s="4">
        <f>Table1[[#This Row],[Total]]*(1-12%)</f>
        <v>230317.12</v>
      </c>
      <c r="O358" s="4">
        <f>Table1[[#This Row],[Total]]-Table1[[#This Row],[Cost price]]</f>
        <v>31406.880000000005</v>
      </c>
      <c r="P358">
        <v>9.3000000000000007</v>
      </c>
    </row>
    <row r="359" spans="1:16" x14ac:dyDescent="0.5">
      <c r="A359" s="5">
        <v>43474</v>
      </c>
      <c r="B359" s="6" t="s">
        <v>1305</v>
      </c>
      <c r="C359" t="s">
        <v>371</v>
      </c>
      <c r="D359" t="s">
        <v>1015</v>
      </c>
      <c r="E359" t="s">
        <v>1549</v>
      </c>
      <c r="F359" t="s">
        <v>1552</v>
      </c>
      <c r="G359" t="s">
        <v>1017</v>
      </c>
      <c r="H359" t="s">
        <v>1560</v>
      </c>
      <c r="I359" t="s">
        <v>1526</v>
      </c>
      <c r="J359">
        <v>191500</v>
      </c>
      <c r="K359" s="4">
        <f>Table1[[#This Row],[Unit price]]*18%</f>
        <v>34470</v>
      </c>
      <c r="L359">
        <v>1</v>
      </c>
      <c r="M359" s="4">
        <f>(Table1[[#This Row],[Unit price]]+Table1[[#This Row],[Tax 18%]])*Table1[[#This Row],[Quantity]]</f>
        <v>225970</v>
      </c>
      <c r="N359" s="4">
        <f>Table1[[#This Row],[Total]]*(1-12%)</f>
        <v>198853.6</v>
      </c>
      <c r="O359" s="4">
        <f>Table1[[#This Row],[Total]]-Table1[[#This Row],[Cost price]]</f>
        <v>27116.399999999994</v>
      </c>
      <c r="P359">
        <v>5.2</v>
      </c>
    </row>
    <row r="360" spans="1:16" x14ac:dyDescent="0.5">
      <c r="A360" s="5">
        <v>43525</v>
      </c>
      <c r="B360" s="6" t="s">
        <v>1306</v>
      </c>
      <c r="C360" t="s">
        <v>372</v>
      </c>
      <c r="D360" t="s">
        <v>1016</v>
      </c>
      <c r="E360" t="s">
        <v>1550</v>
      </c>
      <c r="F360" t="s">
        <v>1552</v>
      </c>
      <c r="G360" t="s">
        <v>1018</v>
      </c>
      <c r="H360" t="s">
        <v>1555</v>
      </c>
      <c r="I360" t="s">
        <v>1525</v>
      </c>
      <c r="J360">
        <v>2227.5</v>
      </c>
      <c r="K360" s="4">
        <f>Table1[[#This Row],[Unit price]]*18%</f>
        <v>400.95</v>
      </c>
      <c r="L360">
        <v>3</v>
      </c>
      <c r="M360" s="4">
        <f>(Table1[[#This Row],[Unit price]]+Table1[[#This Row],[Tax 18%]])*Table1[[#This Row],[Quantity]]</f>
        <v>7885.3499999999995</v>
      </c>
      <c r="N360" s="4">
        <f>Table1[[#This Row],[Total]]*(1-12%)</f>
        <v>6939.1079999999993</v>
      </c>
      <c r="O360" s="4">
        <f>Table1[[#This Row],[Total]]-Table1[[#This Row],[Cost price]]</f>
        <v>946.24200000000019</v>
      </c>
      <c r="P360">
        <v>6.5</v>
      </c>
    </row>
    <row r="361" spans="1:16" x14ac:dyDescent="0.5">
      <c r="A361" s="5">
        <v>43540</v>
      </c>
      <c r="B361" s="6" t="s">
        <v>1307</v>
      </c>
      <c r="C361" t="s">
        <v>373</v>
      </c>
      <c r="D361" t="s">
        <v>1016</v>
      </c>
      <c r="E361" t="s">
        <v>1550</v>
      </c>
      <c r="F361" t="s">
        <v>1552</v>
      </c>
      <c r="G361" t="s">
        <v>1018</v>
      </c>
      <c r="H361" t="s">
        <v>1560</v>
      </c>
      <c r="I361" t="s">
        <v>1526</v>
      </c>
      <c r="J361">
        <v>192000</v>
      </c>
      <c r="K361" s="4">
        <f>Table1[[#This Row],[Unit price]]*18%</f>
        <v>34560</v>
      </c>
      <c r="L361">
        <v>1</v>
      </c>
      <c r="M361" s="4">
        <f>(Table1[[#This Row],[Unit price]]+Table1[[#This Row],[Tax 18%]])*Table1[[#This Row],[Quantity]]</f>
        <v>226560</v>
      </c>
      <c r="N361" s="4">
        <f>Table1[[#This Row],[Total]]*(1-12%)</f>
        <v>199372.79999999999</v>
      </c>
      <c r="O361" s="4">
        <f>Table1[[#This Row],[Total]]-Table1[[#This Row],[Cost price]]</f>
        <v>27187.200000000012</v>
      </c>
      <c r="P361">
        <v>5.6</v>
      </c>
    </row>
    <row r="362" spans="1:16" x14ac:dyDescent="0.5">
      <c r="A362" s="5">
        <v>43513</v>
      </c>
      <c r="B362" s="6" t="s">
        <v>1308</v>
      </c>
      <c r="C362" t="s">
        <v>374</v>
      </c>
      <c r="D362" t="s">
        <v>1014</v>
      </c>
      <c r="E362" t="s">
        <v>1548</v>
      </c>
      <c r="F362" t="s">
        <v>1551</v>
      </c>
      <c r="G362" t="s">
        <v>1018</v>
      </c>
      <c r="H362" t="s">
        <v>1557</v>
      </c>
      <c r="I362" t="s">
        <v>1527</v>
      </c>
      <c r="J362">
        <v>278000</v>
      </c>
      <c r="K362" s="4">
        <f>Table1[[#This Row],[Unit price]]*18%</f>
        <v>50040</v>
      </c>
      <c r="L362">
        <v>1</v>
      </c>
      <c r="M362" s="4">
        <f>(Table1[[#This Row],[Unit price]]+Table1[[#This Row],[Tax 18%]])*Table1[[#This Row],[Quantity]]</f>
        <v>328040</v>
      </c>
      <c r="N362" s="4">
        <f>Table1[[#This Row],[Total]]*(1-12%)</f>
        <v>288675.20000000001</v>
      </c>
      <c r="O362" s="4">
        <f>Table1[[#This Row],[Total]]-Table1[[#This Row],[Cost price]]</f>
        <v>39364.799999999988</v>
      </c>
      <c r="P362">
        <v>7.4</v>
      </c>
    </row>
    <row r="363" spans="1:16" x14ac:dyDescent="0.5">
      <c r="A363" s="5">
        <v>43523</v>
      </c>
      <c r="B363" s="6" t="s">
        <v>1309</v>
      </c>
      <c r="C363" t="s">
        <v>375</v>
      </c>
      <c r="D363" t="s">
        <v>1015</v>
      </c>
      <c r="E363" t="s">
        <v>1549</v>
      </c>
      <c r="F363" t="s">
        <v>1552</v>
      </c>
      <c r="G363" t="s">
        <v>1017</v>
      </c>
      <c r="H363" t="s">
        <v>1557</v>
      </c>
      <c r="I363" t="s">
        <v>1526</v>
      </c>
      <c r="J363">
        <v>286700</v>
      </c>
      <c r="K363" s="4">
        <f>Table1[[#This Row],[Unit price]]*18%</f>
        <v>51606</v>
      </c>
      <c r="L363">
        <v>1</v>
      </c>
      <c r="M363" s="4">
        <f>(Table1[[#This Row],[Unit price]]+Table1[[#This Row],[Tax 18%]])*Table1[[#This Row],[Quantity]]</f>
        <v>338306</v>
      </c>
      <c r="N363" s="4">
        <f>Table1[[#This Row],[Total]]*(1-12%)</f>
        <v>297709.28000000003</v>
      </c>
      <c r="O363" s="4">
        <f>Table1[[#This Row],[Total]]-Table1[[#This Row],[Cost price]]</f>
        <v>40596.719999999972</v>
      </c>
      <c r="P363">
        <v>9.1</v>
      </c>
    </row>
    <row r="364" spans="1:16" x14ac:dyDescent="0.5">
      <c r="A364" s="5">
        <v>43531</v>
      </c>
      <c r="B364" s="6" t="s">
        <v>1310</v>
      </c>
      <c r="C364" t="s">
        <v>376</v>
      </c>
      <c r="D364" t="s">
        <v>1015</v>
      </c>
      <c r="E364" t="s">
        <v>1549</v>
      </c>
      <c r="F364" t="s">
        <v>1552</v>
      </c>
      <c r="G364" t="s">
        <v>1018</v>
      </c>
      <c r="H364" t="s">
        <v>1557</v>
      </c>
      <c r="I364" t="s">
        <v>1561</v>
      </c>
      <c r="J364">
        <v>288500</v>
      </c>
      <c r="K364" s="4">
        <f>Table1[[#This Row],[Unit price]]*18%</f>
        <v>51930</v>
      </c>
      <c r="L364">
        <v>1</v>
      </c>
      <c r="M364" s="4">
        <f>(Table1[[#This Row],[Unit price]]+Table1[[#This Row],[Tax 18%]])*Table1[[#This Row],[Quantity]]</f>
        <v>340430</v>
      </c>
      <c r="N364" s="4">
        <f>Table1[[#This Row],[Total]]*(1-12%)</f>
        <v>299578.40000000002</v>
      </c>
      <c r="O364" s="4">
        <f>Table1[[#This Row],[Total]]-Table1[[#This Row],[Cost price]]</f>
        <v>40851.599999999977</v>
      </c>
      <c r="P364">
        <v>8</v>
      </c>
    </row>
    <row r="365" spans="1:16" x14ac:dyDescent="0.5">
      <c r="A365" s="5">
        <v>43486</v>
      </c>
      <c r="B365" s="6" t="s">
        <v>1311</v>
      </c>
      <c r="C365" t="s">
        <v>377</v>
      </c>
      <c r="D365" t="s">
        <v>1014</v>
      </c>
      <c r="E365" t="s">
        <v>1548</v>
      </c>
      <c r="F365" t="s">
        <v>1552</v>
      </c>
      <c r="G365" t="s">
        <v>1018</v>
      </c>
      <c r="H365" t="s">
        <v>1559</v>
      </c>
      <c r="I365" t="s">
        <v>1526</v>
      </c>
      <c r="J365">
        <v>873.22</v>
      </c>
      <c r="K365" s="4">
        <f>Table1[[#This Row],[Unit price]]*18%</f>
        <v>157.17959999999999</v>
      </c>
      <c r="L365">
        <v>6</v>
      </c>
      <c r="M365" s="4">
        <f>(Table1[[#This Row],[Unit price]]+Table1[[#This Row],[Tax 18%]])*Table1[[#This Row],[Quantity]]</f>
        <v>6182.3976000000002</v>
      </c>
      <c r="N365" s="4">
        <f>Table1[[#This Row],[Total]]*(1-12%)</f>
        <v>5440.5098880000005</v>
      </c>
      <c r="O365" s="4">
        <f>Table1[[#This Row],[Total]]-Table1[[#This Row],[Cost price]]</f>
        <v>741.88771199999974</v>
      </c>
      <c r="P365">
        <v>7.2</v>
      </c>
    </row>
    <row r="366" spans="1:16" x14ac:dyDescent="0.5">
      <c r="A366" s="5">
        <v>43515</v>
      </c>
      <c r="B366" s="6" t="s">
        <v>1312</v>
      </c>
      <c r="C366" t="s">
        <v>378</v>
      </c>
      <c r="D366" t="s">
        <v>1015</v>
      </c>
      <c r="E366" t="s">
        <v>1549</v>
      </c>
      <c r="F366" t="s">
        <v>1552</v>
      </c>
      <c r="G366" t="s">
        <v>1017</v>
      </c>
      <c r="H366" t="s">
        <v>1557</v>
      </c>
      <c r="I366" t="s">
        <v>1526</v>
      </c>
      <c r="J366">
        <v>286700</v>
      </c>
      <c r="K366" s="4">
        <f>Table1[[#This Row],[Unit price]]*18%</f>
        <v>51606</v>
      </c>
      <c r="L366">
        <v>1</v>
      </c>
      <c r="M366" s="4">
        <f>(Table1[[#This Row],[Unit price]]+Table1[[#This Row],[Tax 18%]])*Table1[[#This Row],[Quantity]]</f>
        <v>338306</v>
      </c>
      <c r="N366" s="4">
        <f>Table1[[#This Row],[Total]]*(1-12%)</f>
        <v>297709.28000000003</v>
      </c>
      <c r="O366" s="4">
        <f>Table1[[#This Row],[Total]]-Table1[[#This Row],[Cost price]]</f>
        <v>40596.719999999972</v>
      </c>
      <c r="P366">
        <v>7.1</v>
      </c>
    </row>
    <row r="367" spans="1:16" x14ac:dyDescent="0.5">
      <c r="A367" s="5">
        <v>43471</v>
      </c>
      <c r="B367" s="6" t="s">
        <v>1313</v>
      </c>
      <c r="C367" t="s">
        <v>379</v>
      </c>
      <c r="D367" t="s">
        <v>1015</v>
      </c>
      <c r="E367" t="s">
        <v>1549</v>
      </c>
      <c r="F367" t="s">
        <v>1552</v>
      </c>
      <c r="G367" t="s">
        <v>1017</v>
      </c>
      <c r="H367" t="s">
        <v>1556</v>
      </c>
      <c r="I367" t="s">
        <v>1526</v>
      </c>
      <c r="J367">
        <v>223200</v>
      </c>
      <c r="K367" s="4">
        <f>Table1[[#This Row],[Unit price]]*18%</f>
        <v>40176</v>
      </c>
      <c r="L367">
        <v>1</v>
      </c>
      <c r="M367" s="4">
        <f>(Table1[[#This Row],[Unit price]]+Table1[[#This Row],[Tax 18%]])*Table1[[#This Row],[Quantity]]</f>
        <v>263376</v>
      </c>
      <c r="N367" s="4">
        <f>Table1[[#This Row],[Total]]*(1-12%)</f>
        <v>231770.88</v>
      </c>
      <c r="O367" s="4">
        <f>Table1[[#This Row],[Total]]-Table1[[#This Row],[Cost price]]</f>
        <v>31605.119999999995</v>
      </c>
      <c r="P367">
        <v>9.1</v>
      </c>
    </row>
    <row r="368" spans="1:16" x14ac:dyDescent="0.5">
      <c r="A368" s="5">
        <v>43538</v>
      </c>
      <c r="B368" s="6" t="s">
        <v>1314</v>
      </c>
      <c r="C368" t="s">
        <v>380</v>
      </c>
      <c r="D368" t="s">
        <v>1015</v>
      </c>
      <c r="E368" t="s">
        <v>1549</v>
      </c>
      <c r="F368" t="s">
        <v>1552</v>
      </c>
      <c r="G368" t="s">
        <v>1017</v>
      </c>
      <c r="H368" t="s">
        <v>1555</v>
      </c>
      <c r="I368" t="s">
        <v>1526</v>
      </c>
      <c r="J368">
        <v>513.32000000000005</v>
      </c>
      <c r="K368" s="4">
        <f>Table1[[#This Row],[Unit price]]*18%</f>
        <v>92.397600000000011</v>
      </c>
      <c r="L368">
        <v>9</v>
      </c>
      <c r="M368" s="4">
        <f>(Table1[[#This Row],[Unit price]]+Table1[[#This Row],[Tax 18%]])*Table1[[#This Row],[Quantity]]</f>
        <v>5451.4584000000004</v>
      </c>
      <c r="N368" s="4">
        <f>Table1[[#This Row],[Total]]*(1-12%)</f>
        <v>4797.2833920000003</v>
      </c>
      <c r="O368" s="4">
        <f>Table1[[#This Row],[Total]]-Table1[[#This Row],[Cost price]]</f>
        <v>654.17500800000016</v>
      </c>
      <c r="P368">
        <v>5.6</v>
      </c>
    </row>
    <row r="369" spans="1:16" x14ac:dyDescent="0.5">
      <c r="A369" s="5">
        <v>43548</v>
      </c>
      <c r="B369" s="6" t="s">
        <v>1020</v>
      </c>
      <c r="C369" t="s">
        <v>381</v>
      </c>
      <c r="D369" t="s">
        <v>1014</v>
      </c>
      <c r="E369" t="s">
        <v>1548</v>
      </c>
      <c r="F369" t="s">
        <v>1551</v>
      </c>
      <c r="G369" t="s">
        <v>1018</v>
      </c>
      <c r="H369" t="s">
        <v>1559</v>
      </c>
      <c r="I369" t="s">
        <v>1526</v>
      </c>
      <c r="J369">
        <v>165.94</v>
      </c>
      <c r="K369" s="4">
        <f>Table1[[#This Row],[Unit price]]*18%</f>
        <v>29.869199999999999</v>
      </c>
      <c r="L369">
        <v>4</v>
      </c>
      <c r="M369" s="4">
        <f>(Table1[[#This Row],[Unit price]]+Table1[[#This Row],[Tax 18%]])*Table1[[#This Row],[Quantity]]</f>
        <v>783.23680000000002</v>
      </c>
      <c r="N369" s="4">
        <f>Table1[[#This Row],[Total]]*(1-12%)</f>
        <v>689.24838399999999</v>
      </c>
      <c r="O369" s="4">
        <f>Table1[[#This Row],[Total]]-Table1[[#This Row],[Cost price]]</f>
        <v>93.988416000000029</v>
      </c>
      <c r="P369">
        <v>6</v>
      </c>
    </row>
    <row r="370" spans="1:16" x14ac:dyDescent="0.5">
      <c r="A370" s="5">
        <v>43492</v>
      </c>
      <c r="B370" s="6" t="s">
        <v>1315</v>
      </c>
      <c r="C370" t="s">
        <v>382</v>
      </c>
      <c r="D370" t="s">
        <v>1015</v>
      </c>
      <c r="E370" t="s">
        <v>1549</v>
      </c>
      <c r="F370" t="s">
        <v>1552</v>
      </c>
      <c r="G370" t="s">
        <v>1017</v>
      </c>
      <c r="H370" t="s">
        <v>1560</v>
      </c>
      <c r="I370" t="s">
        <v>1526</v>
      </c>
      <c r="J370">
        <v>191500</v>
      </c>
      <c r="K370" s="4">
        <f>Table1[[#This Row],[Unit price]]*18%</f>
        <v>34470</v>
      </c>
      <c r="L370">
        <v>1</v>
      </c>
      <c r="M370" s="4">
        <f>(Table1[[#This Row],[Unit price]]+Table1[[#This Row],[Tax 18%]])*Table1[[#This Row],[Quantity]]</f>
        <v>225970</v>
      </c>
      <c r="N370" s="4">
        <f>Table1[[#This Row],[Total]]*(1-12%)</f>
        <v>198853.6</v>
      </c>
      <c r="O370" s="4">
        <f>Table1[[#This Row],[Total]]-Table1[[#This Row],[Cost price]]</f>
        <v>27116.399999999994</v>
      </c>
      <c r="P370">
        <v>5.4</v>
      </c>
    </row>
    <row r="371" spans="1:16" x14ac:dyDescent="0.5">
      <c r="A371" s="5">
        <v>43530</v>
      </c>
      <c r="B371" s="6" t="s">
        <v>1088</v>
      </c>
      <c r="C371" t="s">
        <v>383</v>
      </c>
      <c r="D371" t="s">
        <v>1014</v>
      </c>
      <c r="E371" t="s">
        <v>1548</v>
      </c>
      <c r="F371" t="s">
        <v>1551</v>
      </c>
      <c r="G371" t="s">
        <v>1018</v>
      </c>
      <c r="H371" t="s">
        <v>1555</v>
      </c>
      <c r="I371" t="s">
        <v>1527</v>
      </c>
      <c r="J371">
        <v>1921.5</v>
      </c>
      <c r="K371" s="4">
        <f>Table1[[#This Row],[Unit price]]*18%</f>
        <v>345.87</v>
      </c>
      <c r="L371">
        <v>9</v>
      </c>
      <c r="M371" s="4">
        <f>(Table1[[#This Row],[Unit price]]+Table1[[#This Row],[Tax 18%]])*Table1[[#This Row],[Quantity]]</f>
        <v>20406.329999999998</v>
      </c>
      <c r="N371" s="4">
        <f>Table1[[#This Row],[Total]]*(1-12%)</f>
        <v>17957.570399999997</v>
      </c>
      <c r="O371" s="4">
        <f>Table1[[#This Row],[Total]]-Table1[[#This Row],[Cost price]]</f>
        <v>2448.7596000000012</v>
      </c>
      <c r="P371">
        <v>7.8</v>
      </c>
    </row>
    <row r="372" spans="1:16" x14ac:dyDescent="0.5">
      <c r="A372" s="5">
        <v>43498</v>
      </c>
      <c r="B372" s="6" t="s">
        <v>1157</v>
      </c>
      <c r="C372" t="s">
        <v>384</v>
      </c>
      <c r="D372" t="s">
        <v>1016</v>
      </c>
      <c r="E372" t="s">
        <v>1550</v>
      </c>
      <c r="F372" t="s">
        <v>1551</v>
      </c>
      <c r="G372" t="s">
        <v>1017</v>
      </c>
      <c r="H372" t="s">
        <v>1555</v>
      </c>
      <c r="I372" t="s">
        <v>1526</v>
      </c>
      <c r="J372">
        <v>1926.26</v>
      </c>
      <c r="K372" s="4">
        <f>Table1[[#This Row],[Unit price]]*18%</f>
        <v>346.72679999999997</v>
      </c>
      <c r="L372">
        <v>7</v>
      </c>
      <c r="M372" s="4">
        <f>(Table1[[#This Row],[Unit price]]+Table1[[#This Row],[Tax 18%]])*Table1[[#This Row],[Quantity]]</f>
        <v>15910.9076</v>
      </c>
      <c r="N372" s="4">
        <f>Table1[[#This Row],[Total]]*(1-12%)</f>
        <v>14001.598688</v>
      </c>
      <c r="O372" s="4">
        <f>Table1[[#This Row],[Total]]-Table1[[#This Row],[Cost price]]</f>
        <v>1909.3089120000004</v>
      </c>
      <c r="P372">
        <v>9.9</v>
      </c>
    </row>
    <row r="373" spans="1:16" x14ac:dyDescent="0.5">
      <c r="A373" s="5">
        <v>43490</v>
      </c>
      <c r="B373" s="6" t="s">
        <v>1049</v>
      </c>
      <c r="C373" t="s">
        <v>385</v>
      </c>
      <c r="D373" t="s">
        <v>1016</v>
      </c>
      <c r="E373" t="s">
        <v>1550</v>
      </c>
      <c r="F373" t="s">
        <v>1552</v>
      </c>
      <c r="G373" t="s">
        <v>1017</v>
      </c>
      <c r="H373" t="s">
        <v>1556</v>
      </c>
      <c r="I373" t="s">
        <v>1527</v>
      </c>
      <c r="J373">
        <v>221500</v>
      </c>
      <c r="K373" s="4">
        <f>Table1[[#This Row],[Unit price]]*18%</f>
        <v>39870</v>
      </c>
      <c r="L373">
        <v>1</v>
      </c>
      <c r="M373" s="4">
        <f>(Table1[[#This Row],[Unit price]]+Table1[[#This Row],[Tax 18%]])*Table1[[#This Row],[Quantity]]</f>
        <v>261370</v>
      </c>
      <c r="N373" s="4">
        <f>Table1[[#This Row],[Total]]*(1-12%)</f>
        <v>230005.6</v>
      </c>
      <c r="O373" s="4">
        <f>Table1[[#This Row],[Total]]-Table1[[#This Row],[Cost price]]</f>
        <v>31364.399999999994</v>
      </c>
      <c r="P373">
        <v>4.9000000000000004</v>
      </c>
    </row>
    <row r="374" spans="1:16" x14ac:dyDescent="0.5">
      <c r="A374" s="5">
        <v>43538</v>
      </c>
      <c r="B374" s="6" t="s">
        <v>1316</v>
      </c>
      <c r="C374" t="s">
        <v>386</v>
      </c>
      <c r="D374" t="s">
        <v>1015</v>
      </c>
      <c r="E374" t="s">
        <v>1549</v>
      </c>
      <c r="F374" t="s">
        <v>1552</v>
      </c>
      <c r="G374" t="s">
        <v>1017</v>
      </c>
      <c r="H374" t="s">
        <v>1559</v>
      </c>
      <c r="I374" t="s">
        <v>1525</v>
      </c>
      <c r="J374">
        <v>270.11</v>
      </c>
      <c r="K374" s="4">
        <f>Table1[[#This Row],[Unit price]]*18%</f>
        <v>48.619799999999998</v>
      </c>
      <c r="L374">
        <v>6</v>
      </c>
      <c r="M374" s="4">
        <f>(Table1[[#This Row],[Unit price]]+Table1[[#This Row],[Tax 18%]])*Table1[[#This Row],[Quantity]]</f>
        <v>1912.3788</v>
      </c>
      <c r="N374" s="4">
        <f>Table1[[#This Row],[Total]]*(1-12%)</f>
        <v>1682.8933440000001</v>
      </c>
      <c r="O374" s="4">
        <f>Table1[[#This Row],[Total]]-Table1[[#This Row],[Cost price]]</f>
        <v>229.48545599999989</v>
      </c>
      <c r="P374">
        <v>5.2</v>
      </c>
    </row>
    <row r="375" spans="1:16" x14ac:dyDescent="0.5">
      <c r="A375" s="5">
        <v>43494</v>
      </c>
      <c r="B375" s="6" t="s">
        <v>1317</v>
      </c>
      <c r="C375" t="s">
        <v>387</v>
      </c>
      <c r="D375" t="s">
        <v>1015</v>
      </c>
      <c r="E375" t="s">
        <v>1549</v>
      </c>
      <c r="F375" t="s">
        <v>1552</v>
      </c>
      <c r="G375" t="s">
        <v>1018</v>
      </c>
      <c r="H375" t="s">
        <v>1556</v>
      </c>
      <c r="I375" t="s">
        <v>1526</v>
      </c>
      <c r="J375">
        <v>223200</v>
      </c>
      <c r="K375" s="4">
        <f>Table1[[#This Row],[Unit price]]*18%</f>
        <v>40176</v>
      </c>
      <c r="L375">
        <v>1</v>
      </c>
      <c r="M375" s="4">
        <f>(Table1[[#This Row],[Unit price]]+Table1[[#This Row],[Tax 18%]])*Table1[[#This Row],[Quantity]]</f>
        <v>263376</v>
      </c>
      <c r="N375" s="4">
        <f>Table1[[#This Row],[Total]]*(1-12%)</f>
        <v>231770.88</v>
      </c>
      <c r="O375" s="4">
        <f>Table1[[#This Row],[Total]]-Table1[[#This Row],[Cost price]]</f>
        <v>31605.119999999995</v>
      </c>
      <c r="P375">
        <v>8.9</v>
      </c>
    </row>
    <row r="376" spans="1:16" x14ac:dyDescent="0.5">
      <c r="A376" s="5">
        <v>43468</v>
      </c>
      <c r="B376" s="6" t="s">
        <v>1176</v>
      </c>
      <c r="C376" t="s">
        <v>388</v>
      </c>
      <c r="D376" t="s">
        <v>1014</v>
      </c>
      <c r="E376" t="s">
        <v>1548</v>
      </c>
      <c r="F376" t="s">
        <v>1552</v>
      </c>
      <c r="G376" t="s">
        <v>1017</v>
      </c>
      <c r="H376" t="s">
        <v>1559</v>
      </c>
      <c r="I376" t="s">
        <v>1527</v>
      </c>
      <c r="J376">
        <v>167.09</v>
      </c>
      <c r="K376" s="4">
        <f>Table1[[#This Row],[Unit price]]*18%</f>
        <v>30.0762</v>
      </c>
      <c r="L376">
        <v>5</v>
      </c>
      <c r="M376" s="4">
        <f>(Table1[[#This Row],[Unit price]]+Table1[[#This Row],[Tax 18%]])*Table1[[#This Row],[Quantity]]</f>
        <v>985.83100000000002</v>
      </c>
      <c r="N376" s="4">
        <f>Table1[[#This Row],[Total]]*(1-12%)</f>
        <v>867.53128000000004</v>
      </c>
      <c r="O376" s="4">
        <f>Table1[[#This Row],[Total]]-Table1[[#This Row],[Cost price]]</f>
        <v>118.29971999999998</v>
      </c>
      <c r="P376">
        <v>9.1</v>
      </c>
    </row>
    <row r="377" spans="1:16" x14ac:dyDescent="0.5">
      <c r="A377" s="5">
        <v>43479</v>
      </c>
      <c r="B377" s="6" t="s">
        <v>1318</v>
      </c>
      <c r="C377" t="s">
        <v>389</v>
      </c>
      <c r="D377" t="s">
        <v>1014</v>
      </c>
      <c r="E377" t="s">
        <v>1548</v>
      </c>
      <c r="F377" t="s">
        <v>1551</v>
      </c>
      <c r="G377" t="s">
        <v>1017</v>
      </c>
      <c r="H377" t="s">
        <v>1556</v>
      </c>
      <c r="I377" t="s">
        <v>1561</v>
      </c>
      <c r="J377">
        <v>223000</v>
      </c>
      <c r="K377" s="4">
        <f>Table1[[#This Row],[Unit price]]*18%</f>
        <v>40140</v>
      </c>
      <c r="L377">
        <v>1</v>
      </c>
      <c r="M377" s="4">
        <f>(Table1[[#This Row],[Unit price]]+Table1[[#This Row],[Tax 18%]])*Table1[[#This Row],[Quantity]]</f>
        <v>263140</v>
      </c>
      <c r="N377" s="4">
        <f>Table1[[#This Row],[Total]]*(1-12%)</f>
        <v>231563.2</v>
      </c>
      <c r="O377" s="4">
        <f>Table1[[#This Row],[Total]]-Table1[[#This Row],[Cost price]]</f>
        <v>31576.799999999988</v>
      </c>
      <c r="P377">
        <v>7</v>
      </c>
    </row>
    <row r="378" spans="1:16" x14ac:dyDescent="0.5">
      <c r="A378" s="5">
        <v>43470</v>
      </c>
      <c r="B378" s="6" t="s">
        <v>1319</v>
      </c>
      <c r="C378" t="s">
        <v>390</v>
      </c>
      <c r="D378" t="s">
        <v>1016</v>
      </c>
      <c r="E378" t="s">
        <v>1550</v>
      </c>
      <c r="F378" t="s">
        <v>1551</v>
      </c>
      <c r="G378" t="s">
        <v>1017</v>
      </c>
      <c r="H378" t="s">
        <v>1559</v>
      </c>
      <c r="I378" t="s">
        <v>1527</v>
      </c>
      <c r="J378">
        <v>9135.3799999999992</v>
      </c>
      <c r="K378" s="4">
        <f>Table1[[#This Row],[Unit price]]*18%</f>
        <v>1644.3683999999998</v>
      </c>
      <c r="L378">
        <v>9</v>
      </c>
      <c r="M378" s="4">
        <f>(Table1[[#This Row],[Unit price]]+Table1[[#This Row],[Tax 18%]])*Table1[[#This Row],[Quantity]]</f>
        <v>97017.735599999985</v>
      </c>
      <c r="N378" s="4">
        <f>Table1[[#This Row],[Total]]*(1-12%)</f>
        <v>85375.607327999984</v>
      </c>
      <c r="O378" s="4">
        <f>Table1[[#This Row],[Total]]-Table1[[#This Row],[Cost price]]</f>
        <v>11642.128272000002</v>
      </c>
      <c r="P378">
        <v>9.6</v>
      </c>
    </row>
    <row r="379" spans="1:16" x14ac:dyDescent="0.5">
      <c r="A379" s="5">
        <v>43518</v>
      </c>
      <c r="B379" s="6" t="s">
        <v>1089</v>
      </c>
      <c r="C379" t="s">
        <v>391</v>
      </c>
      <c r="D379" t="s">
        <v>1015</v>
      </c>
      <c r="E379" t="s">
        <v>1549</v>
      </c>
      <c r="F379" t="s">
        <v>1552</v>
      </c>
      <c r="G379" t="s">
        <v>1018</v>
      </c>
      <c r="H379" t="s">
        <v>1560</v>
      </c>
      <c r="I379" t="s">
        <v>1561</v>
      </c>
      <c r="J379">
        <v>193100</v>
      </c>
      <c r="K379" s="4">
        <f>Table1[[#This Row],[Unit price]]*18%</f>
        <v>34758</v>
      </c>
      <c r="L379">
        <v>1</v>
      </c>
      <c r="M379" s="4">
        <f>(Table1[[#This Row],[Unit price]]+Table1[[#This Row],[Tax 18%]])*Table1[[#This Row],[Quantity]]</f>
        <v>227858</v>
      </c>
      <c r="N379" s="4">
        <f>Table1[[#This Row],[Total]]*(1-12%)</f>
        <v>200515.04</v>
      </c>
      <c r="O379" s="4">
        <f>Table1[[#This Row],[Total]]-Table1[[#This Row],[Cost price]]</f>
        <v>27342.959999999992</v>
      </c>
      <c r="P379">
        <v>8.6999999999999993</v>
      </c>
    </row>
    <row r="380" spans="1:16" x14ac:dyDescent="0.5">
      <c r="A380" s="5">
        <v>43502</v>
      </c>
      <c r="B380" s="6" t="s">
        <v>1263</v>
      </c>
      <c r="C380" t="s">
        <v>392</v>
      </c>
      <c r="D380" t="s">
        <v>1015</v>
      </c>
      <c r="E380" t="s">
        <v>1549</v>
      </c>
      <c r="F380" t="s">
        <v>1551</v>
      </c>
      <c r="G380" t="s">
        <v>1018</v>
      </c>
      <c r="H380" t="s">
        <v>1556</v>
      </c>
      <c r="I380" t="s">
        <v>1561</v>
      </c>
      <c r="J380">
        <v>224200</v>
      </c>
      <c r="K380" s="4">
        <f>Table1[[#This Row],[Unit price]]*18%</f>
        <v>40356</v>
      </c>
      <c r="L380">
        <v>1</v>
      </c>
      <c r="M380" s="4">
        <f>(Table1[[#This Row],[Unit price]]+Table1[[#This Row],[Tax 18%]])*Table1[[#This Row],[Quantity]]</f>
        <v>264556</v>
      </c>
      <c r="N380" s="4">
        <f>Table1[[#This Row],[Total]]*(1-12%)</f>
        <v>232809.28</v>
      </c>
      <c r="O380" s="4">
        <f>Table1[[#This Row],[Total]]-Table1[[#This Row],[Cost price]]</f>
        <v>31746.720000000001</v>
      </c>
      <c r="P380">
        <v>9.4</v>
      </c>
    </row>
    <row r="381" spans="1:16" x14ac:dyDescent="0.5">
      <c r="A381" s="5">
        <v>43495</v>
      </c>
      <c r="B381" s="6" t="s">
        <v>1166</v>
      </c>
      <c r="C381" t="s">
        <v>393</v>
      </c>
      <c r="D381" t="s">
        <v>1016</v>
      </c>
      <c r="E381" t="s">
        <v>1550</v>
      </c>
      <c r="F381" t="s">
        <v>1552</v>
      </c>
      <c r="G381" t="s">
        <v>1017</v>
      </c>
      <c r="H381" t="s">
        <v>1555</v>
      </c>
      <c r="I381" t="s">
        <v>1527</v>
      </c>
      <c r="J381">
        <v>5523.65</v>
      </c>
      <c r="K381" s="4">
        <f>Table1[[#This Row],[Unit price]]*18%</f>
        <v>994.25699999999995</v>
      </c>
      <c r="L381">
        <v>4</v>
      </c>
      <c r="M381" s="4">
        <f>(Table1[[#This Row],[Unit price]]+Table1[[#This Row],[Tax 18%]])*Table1[[#This Row],[Quantity]]</f>
        <v>26071.627999999997</v>
      </c>
      <c r="N381" s="4">
        <f>Table1[[#This Row],[Total]]*(1-12%)</f>
        <v>22943.032639999998</v>
      </c>
      <c r="O381" s="4">
        <f>Table1[[#This Row],[Total]]-Table1[[#This Row],[Cost price]]</f>
        <v>3128.5953599999993</v>
      </c>
      <c r="P381">
        <v>4</v>
      </c>
    </row>
    <row r="382" spans="1:16" x14ac:dyDescent="0.5">
      <c r="A382" s="5">
        <v>43476</v>
      </c>
      <c r="B382" s="6" t="s">
        <v>1023</v>
      </c>
      <c r="C382" t="s">
        <v>394</v>
      </c>
      <c r="D382" t="s">
        <v>1014</v>
      </c>
      <c r="E382" t="s">
        <v>1548</v>
      </c>
      <c r="F382" t="s">
        <v>1551</v>
      </c>
      <c r="G382" t="s">
        <v>1018</v>
      </c>
      <c r="H382" t="s">
        <v>1560</v>
      </c>
      <c r="I382" t="s">
        <v>1527</v>
      </c>
      <c r="J382">
        <v>183000</v>
      </c>
      <c r="K382" s="4">
        <f>Table1[[#This Row],[Unit price]]*18%</f>
        <v>32940</v>
      </c>
      <c r="L382">
        <v>1</v>
      </c>
      <c r="M382" s="4">
        <f>(Table1[[#This Row],[Unit price]]+Table1[[#This Row],[Tax 18%]])*Table1[[#This Row],[Quantity]]</f>
        <v>215940</v>
      </c>
      <c r="N382" s="4">
        <f>Table1[[#This Row],[Total]]*(1-12%)</f>
        <v>190027.2</v>
      </c>
      <c r="O382" s="4">
        <f>Table1[[#This Row],[Total]]-Table1[[#This Row],[Cost price]]</f>
        <v>25912.799999999988</v>
      </c>
      <c r="P382">
        <v>7.5</v>
      </c>
    </row>
    <row r="383" spans="1:16" x14ac:dyDescent="0.5">
      <c r="A383" s="5">
        <v>43543</v>
      </c>
      <c r="B383" s="6" t="s">
        <v>1082</v>
      </c>
      <c r="C383" t="s">
        <v>395</v>
      </c>
      <c r="D383" t="s">
        <v>1015</v>
      </c>
      <c r="E383" t="s">
        <v>1549</v>
      </c>
      <c r="F383" t="s">
        <v>1552</v>
      </c>
      <c r="G383" t="s">
        <v>1017</v>
      </c>
      <c r="H383" t="s">
        <v>1555</v>
      </c>
      <c r="I383" t="s">
        <v>1526</v>
      </c>
      <c r="J383">
        <v>246.61</v>
      </c>
      <c r="K383" s="4">
        <f>Table1[[#This Row],[Unit price]]*18%</f>
        <v>44.389800000000001</v>
      </c>
      <c r="L383">
        <v>2</v>
      </c>
      <c r="M383" s="4">
        <f>(Table1[[#This Row],[Unit price]]+Table1[[#This Row],[Tax 18%]])*Table1[[#This Row],[Quantity]]</f>
        <v>581.99959999999999</v>
      </c>
      <c r="N383" s="4">
        <f>Table1[[#This Row],[Total]]*(1-12%)</f>
        <v>512.15964799999995</v>
      </c>
      <c r="O383" s="4">
        <f>Table1[[#This Row],[Total]]-Table1[[#This Row],[Cost price]]</f>
        <v>69.839952000000039</v>
      </c>
      <c r="P383">
        <v>4.2</v>
      </c>
    </row>
    <row r="384" spans="1:16" x14ac:dyDescent="0.5">
      <c r="A384" s="5">
        <v>43479</v>
      </c>
      <c r="B384" s="6" t="s">
        <v>1106</v>
      </c>
      <c r="C384" t="s">
        <v>396</v>
      </c>
      <c r="D384" t="s">
        <v>1016</v>
      </c>
      <c r="E384" t="s">
        <v>1550</v>
      </c>
      <c r="F384" t="s">
        <v>1552</v>
      </c>
      <c r="G384" t="s">
        <v>1017</v>
      </c>
      <c r="H384" t="s">
        <v>1557</v>
      </c>
      <c r="I384" t="s">
        <v>1526</v>
      </c>
      <c r="J384">
        <v>286325</v>
      </c>
      <c r="K384" s="4">
        <f>Table1[[#This Row],[Unit price]]*18%</f>
        <v>51538.5</v>
      </c>
      <c r="L384">
        <v>1</v>
      </c>
      <c r="M384" s="4">
        <f>(Table1[[#This Row],[Unit price]]+Table1[[#This Row],[Tax 18%]])*Table1[[#This Row],[Quantity]]</f>
        <v>337863.5</v>
      </c>
      <c r="N384" s="4">
        <f>Table1[[#This Row],[Total]]*(1-12%)</f>
        <v>297319.88</v>
      </c>
      <c r="O384" s="4">
        <f>Table1[[#This Row],[Total]]-Table1[[#This Row],[Cost price]]</f>
        <v>40543.619999999995</v>
      </c>
      <c r="P384">
        <v>9.9</v>
      </c>
    </row>
    <row r="385" spans="1:16" x14ac:dyDescent="0.5">
      <c r="A385" s="5">
        <v>43525</v>
      </c>
      <c r="B385" s="6" t="s">
        <v>1320</v>
      </c>
      <c r="C385" t="s">
        <v>397</v>
      </c>
      <c r="D385" t="s">
        <v>1015</v>
      </c>
      <c r="E385" t="s">
        <v>1549</v>
      </c>
      <c r="F385" t="s">
        <v>1551</v>
      </c>
      <c r="G385" t="s">
        <v>1017</v>
      </c>
      <c r="H385" t="s">
        <v>1557</v>
      </c>
      <c r="I385" t="s">
        <v>1561</v>
      </c>
      <c r="J385">
        <v>288500</v>
      </c>
      <c r="K385" s="4">
        <f>Table1[[#This Row],[Unit price]]*18%</f>
        <v>51930</v>
      </c>
      <c r="L385">
        <v>1</v>
      </c>
      <c r="M385" s="4">
        <f>(Table1[[#This Row],[Unit price]]+Table1[[#This Row],[Tax 18%]])*Table1[[#This Row],[Quantity]]</f>
        <v>340430</v>
      </c>
      <c r="N385" s="4">
        <f>Table1[[#This Row],[Total]]*(1-12%)</f>
        <v>299578.40000000002</v>
      </c>
      <c r="O385" s="4">
        <f>Table1[[#This Row],[Total]]-Table1[[#This Row],[Cost price]]</f>
        <v>40851.599999999977</v>
      </c>
      <c r="P385">
        <v>4.2</v>
      </c>
    </row>
    <row r="386" spans="1:16" x14ac:dyDescent="0.5">
      <c r="A386" s="5">
        <v>43471</v>
      </c>
      <c r="B386" s="6" t="s">
        <v>1158</v>
      </c>
      <c r="C386" t="s">
        <v>398</v>
      </c>
      <c r="D386" t="s">
        <v>1014</v>
      </c>
      <c r="E386" t="s">
        <v>1548</v>
      </c>
      <c r="F386" t="s">
        <v>1552</v>
      </c>
      <c r="G386" t="s">
        <v>1017</v>
      </c>
      <c r="H386" t="s">
        <v>1557</v>
      </c>
      <c r="I386" t="s">
        <v>1561</v>
      </c>
      <c r="J386">
        <v>281500</v>
      </c>
      <c r="K386" s="4">
        <f>Table1[[#This Row],[Unit price]]*18%</f>
        <v>50670</v>
      </c>
      <c r="L386">
        <v>1</v>
      </c>
      <c r="M386" s="4">
        <f>(Table1[[#This Row],[Unit price]]+Table1[[#This Row],[Tax 18%]])*Table1[[#This Row],[Quantity]]</f>
        <v>332170</v>
      </c>
      <c r="N386" s="4">
        <f>Table1[[#This Row],[Total]]*(1-12%)</f>
        <v>292309.59999999998</v>
      </c>
      <c r="O386" s="4">
        <f>Table1[[#This Row],[Total]]-Table1[[#This Row],[Cost price]]</f>
        <v>39860.400000000023</v>
      </c>
      <c r="P386">
        <v>9.9</v>
      </c>
    </row>
    <row r="387" spans="1:16" x14ac:dyDescent="0.5">
      <c r="A387" s="5">
        <v>43496</v>
      </c>
      <c r="B387" s="6" t="s">
        <v>1321</v>
      </c>
      <c r="C387" t="s">
        <v>399</v>
      </c>
      <c r="D387" t="s">
        <v>1016</v>
      </c>
      <c r="E387" t="s">
        <v>1550</v>
      </c>
      <c r="F387" t="s">
        <v>1551</v>
      </c>
      <c r="G387" t="s">
        <v>1018</v>
      </c>
      <c r="H387" t="s">
        <v>1560</v>
      </c>
      <c r="I387" t="s">
        <v>1526</v>
      </c>
      <c r="J387">
        <v>192000</v>
      </c>
      <c r="K387" s="4">
        <f>Table1[[#This Row],[Unit price]]*18%</f>
        <v>34560</v>
      </c>
      <c r="L387">
        <v>1</v>
      </c>
      <c r="M387" s="4">
        <f>(Table1[[#This Row],[Unit price]]+Table1[[#This Row],[Tax 18%]])*Table1[[#This Row],[Quantity]]</f>
        <v>226560</v>
      </c>
      <c r="N387" s="4">
        <f>Table1[[#This Row],[Total]]*(1-12%)</f>
        <v>199372.79999999999</v>
      </c>
      <c r="O387" s="4">
        <f>Table1[[#This Row],[Total]]-Table1[[#This Row],[Cost price]]</f>
        <v>27187.200000000012</v>
      </c>
      <c r="P387">
        <v>5.8</v>
      </c>
    </row>
    <row r="388" spans="1:16" x14ac:dyDescent="0.5">
      <c r="A388" s="5">
        <v>43535</v>
      </c>
      <c r="B388" s="6" t="s">
        <v>1322</v>
      </c>
      <c r="C388" t="s">
        <v>400</v>
      </c>
      <c r="D388" t="s">
        <v>1015</v>
      </c>
      <c r="E388" t="s">
        <v>1549</v>
      </c>
      <c r="F388" t="s">
        <v>1552</v>
      </c>
      <c r="G388" t="s">
        <v>1018</v>
      </c>
      <c r="H388" t="s">
        <v>1557</v>
      </c>
      <c r="I388" t="s">
        <v>1526</v>
      </c>
      <c r="J388">
        <v>286700</v>
      </c>
      <c r="K388" s="4">
        <f>Table1[[#This Row],[Unit price]]*18%</f>
        <v>51606</v>
      </c>
      <c r="L388">
        <v>1</v>
      </c>
      <c r="M388" s="4">
        <f>(Table1[[#This Row],[Unit price]]+Table1[[#This Row],[Tax 18%]])*Table1[[#This Row],[Quantity]]</f>
        <v>338306</v>
      </c>
      <c r="N388" s="4">
        <f>Table1[[#This Row],[Total]]*(1-12%)</f>
        <v>297709.28000000003</v>
      </c>
      <c r="O388" s="4">
        <f>Table1[[#This Row],[Total]]-Table1[[#This Row],[Cost price]]</f>
        <v>40596.719999999972</v>
      </c>
      <c r="P388">
        <v>6</v>
      </c>
    </row>
    <row r="389" spans="1:16" x14ac:dyDescent="0.5">
      <c r="A389" s="5">
        <v>43516</v>
      </c>
      <c r="B389" s="6" t="s">
        <v>1227</v>
      </c>
      <c r="C389" t="s">
        <v>401</v>
      </c>
      <c r="D389" t="s">
        <v>1014</v>
      </c>
      <c r="E389" t="s">
        <v>1548</v>
      </c>
      <c r="F389" t="s">
        <v>1552</v>
      </c>
      <c r="G389" t="s">
        <v>1017</v>
      </c>
      <c r="H389" t="s">
        <v>1558</v>
      </c>
      <c r="I389" t="s">
        <v>1527</v>
      </c>
      <c r="J389">
        <v>286000</v>
      </c>
      <c r="K389" s="4">
        <f>Table1[[#This Row],[Unit price]]*18%</f>
        <v>51480</v>
      </c>
      <c r="L389">
        <v>1</v>
      </c>
      <c r="M389" s="4">
        <f>(Table1[[#This Row],[Unit price]]+Table1[[#This Row],[Tax 18%]])*Table1[[#This Row],[Quantity]]</f>
        <v>337480</v>
      </c>
      <c r="N389" s="4">
        <f>Table1[[#This Row],[Total]]*(1-12%)</f>
        <v>296982.40000000002</v>
      </c>
      <c r="O389" s="4">
        <f>Table1[[#This Row],[Total]]-Table1[[#This Row],[Cost price]]</f>
        <v>40497.599999999977</v>
      </c>
      <c r="P389">
        <v>10</v>
      </c>
    </row>
    <row r="390" spans="1:16" x14ac:dyDescent="0.5">
      <c r="A390" s="5">
        <v>43492</v>
      </c>
      <c r="B390" s="6" t="s">
        <v>1323</v>
      </c>
      <c r="C390" t="s">
        <v>402</v>
      </c>
      <c r="D390" t="s">
        <v>1015</v>
      </c>
      <c r="E390" t="s">
        <v>1549</v>
      </c>
      <c r="F390" t="s">
        <v>1551</v>
      </c>
      <c r="G390" t="s">
        <v>1017</v>
      </c>
      <c r="H390" t="s">
        <v>1556</v>
      </c>
      <c r="I390" t="s">
        <v>1561</v>
      </c>
      <c r="J390">
        <v>224200</v>
      </c>
      <c r="K390" s="4">
        <f>Table1[[#This Row],[Unit price]]*18%</f>
        <v>40356</v>
      </c>
      <c r="L390">
        <v>1</v>
      </c>
      <c r="M390" s="4">
        <f>(Table1[[#This Row],[Unit price]]+Table1[[#This Row],[Tax 18%]])*Table1[[#This Row],[Quantity]]</f>
        <v>264556</v>
      </c>
      <c r="N390" s="4">
        <f>Table1[[#This Row],[Total]]*(1-12%)</f>
        <v>232809.28</v>
      </c>
      <c r="O390" s="4">
        <f>Table1[[#This Row],[Total]]-Table1[[#This Row],[Cost price]]</f>
        <v>31746.720000000001</v>
      </c>
      <c r="P390">
        <v>9.5</v>
      </c>
    </row>
    <row r="391" spans="1:16" x14ac:dyDescent="0.5">
      <c r="A391" s="5">
        <v>43534</v>
      </c>
      <c r="B391" s="6" t="s">
        <v>1233</v>
      </c>
      <c r="C391" t="s">
        <v>403</v>
      </c>
      <c r="D391" t="s">
        <v>1016</v>
      </c>
      <c r="E391" t="s">
        <v>1550</v>
      </c>
      <c r="F391" t="s">
        <v>1552</v>
      </c>
      <c r="G391" t="s">
        <v>1018</v>
      </c>
      <c r="H391" t="s">
        <v>1557</v>
      </c>
      <c r="I391" t="s">
        <v>1527</v>
      </c>
      <c r="J391">
        <v>283100</v>
      </c>
      <c r="K391" s="4">
        <f>Table1[[#This Row],[Unit price]]*18%</f>
        <v>50958</v>
      </c>
      <c r="L391">
        <v>1</v>
      </c>
      <c r="M391" s="4">
        <f>(Table1[[#This Row],[Unit price]]+Table1[[#This Row],[Tax 18%]])*Table1[[#This Row],[Quantity]]</f>
        <v>334058</v>
      </c>
      <c r="N391" s="4">
        <f>Table1[[#This Row],[Total]]*(1-12%)</f>
        <v>293971.03999999998</v>
      </c>
      <c r="O391" s="4">
        <f>Table1[[#This Row],[Total]]-Table1[[#This Row],[Cost price]]</f>
        <v>40086.960000000021</v>
      </c>
      <c r="P391">
        <v>6.6</v>
      </c>
    </row>
    <row r="392" spans="1:16" x14ac:dyDescent="0.5">
      <c r="A392" s="5">
        <v>43511</v>
      </c>
      <c r="B392" s="6" t="s">
        <v>1324</v>
      </c>
      <c r="C392" t="s">
        <v>404</v>
      </c>
      <c r="D392" t="s">
        <v>1015</v>
      </c>
      <c r="E392" t="s">
        <v>1549</v>
      </c>
      <c r="F392" t="s">
        <v>1551</v>
      </c>
      <c r="G392" t="s">
        <v>1017</v>
      </c>
      <c r="H392" t="s">
        <v>1556</v>
      </c>
      <c r="I392" t="s">
        <v>1526</v>
      </c>
      <c r="J392">
        <v>223200</v>
      </c>
      <c r="K392" s="4">
        <f>Table1[[#This Row],[Unit price]]*18%</f>
        <v>40176</v>
      </c>
      <c r="L392">
        <v>1</v>
      </c>
      <c r="M392" s="4">
        <f>(Table1[[#This Row],[Unit price]]+Table1[[#This Row],[Tax 18%]])*Table1[[#This Row],[Quantity]]</f>
        <v>263376</v>
      </c>
      <c r="N392" s="4">
        <f>Table1[[#This Row],[Total]]*(1-12%)</f>
        <v>231770.88</v>
      </c>
      <c r="O392" s="4">
        <f>Table1[[#This Row],[Total]]-Table1[[#This Row],[Cost price]]</f>
        <v>31605.119999999995</v>
      </c>
      <c r="P392">
        <v>8.1</v>
      </c>
    </row>
    <row r="393" spans="1:16" x14ac:dyDescent="0.5">
      <c r="A393" s="5">
        <v>43491</v>
      </c>
      <c r="B393" s="6" t="s">
        <v>1197</v>
      </c>
      <c r="C393" t="s">
        <v>405</v>
      </c>
      <c r="D393" t="s">
        <v>1016</v>
      </c>
      <c r="E393" t="s">
        <v>1550</v>
      </c>
      <c r="F393" t="s">
        <v>1552</v>
      </c>
      <c r="G393" t="s">
        <v>1017</v>
      </c>
      <c r="H393" t="s">
        <v>1556</v>
      </c>
      <c r="I393" t="s">
        <v>1526</v>
      </c>
      <c r="J393">
        <v>223100</v>
      </c>
      <c r="K393" s="4">
        <f>Table1[[#This Row],[Unit price]]*18%</f>
        <v>40158</v>
      </c>
      <c r="L393">
        <v>1</v>
      </c>
      <c r="M393" s="4">
        <f>(Table1[[#This Row],[Unit price]]+Table1[[#This Row],[Tax 18%]])*Table1[[#This Row],[Quantity]]</f>
        <v>263258</v>
      </c>
      <c r="N393" s="4">
        <f>Table1[[#This Row],[Total]]*(1-12%)</f>
        <v>231667.04</v>
      </c>
      <c r="O393" s="4">
        <f>Table1[[#This Row],[Total]]-Table1[[#This Row],[Cost price]]</f>
        <v>31590.959999999992</v>
      </c>
      <c r="P393">
        <v>9.6999999999999993</v>
      </c>
    </row>
    <row r="394" spans="1:16" x14ac:dyDescent="0.5">
      <c r="A394" s="5">
        <v>43509</v>
      </c>
      <c r="B394" s="6" t="s">
        <v>1204</v>
      </c>
      <c r="C394" t="s">
        <v>406</v>
      </c>
      <c r="D394" t="s">
        <v>1014</v>
      </c>
      <c r="E394" t="s">
        <v>1548</v>
      </c>
      <c r="F394" t="s">
        <v>1551</v>
      </c>
      <c r="G394" t="s">
        <v>1018</v>
      </c>
      <c r="H394" t="s">
        <v>1555</v>
      </c>
      <c r="I394" t="s">
        <v>1525</v>
      </c>
      <c r="J394">
        <v>3176.82</v>
      </c>
      <c r="K394" s="4">
        <f>Table1[[#This Row],[Unit price]]*18%</f>
        <v>571.82759999999996</v>
      </c>
      <c r="L394">
        <v>1</v>
      </c>
      <c r="M394" s="4">
        <f>(Table1[[#This Row],[Unit price]]+Table1[[#This Row],[Tax 18%]])*Table1[[#This Row],[Quantity]]</f>
        <v>3748.6476000000002</v>
      </c>
      <c r="N394" s="4">
        <f>Table1[[#This Row],[Total]]*(1-12%)</f>
        <v>3298.8098880000002</v>
      </c>
      <c r="O394" s="4">
        <f>Table1[[#This Row],[Total]]-Table1[[#This Row],[Cost price]]</f>
        <v>449.83771200000001</v>
      </c>
      <c r="P394">
        <v>7.2</v>
      </c>
    </row>
    <row r="395" spans="1:16" x14ac:dyDescent="0.5">
      <c r="A395" s="5">
        <v>43533</v>
      </c>
      <c r="B395" s="6" t="s">
        <v>1066</v>
      </c>
      <c r="C395" t="s">
        <v>407</v>
      </c>
      <c r="D395" t="s">
        <v>1014</v>
      </c>
      <c r="E395" t="s">
        <v>1548</v>
      </c>
      <c r="F395" t="s">
        <v>1551</v>
      </c>
      <c r="G395" t="s">
        <v>1017</v>
      </c>
      <c r="H395" t="s">
        <v>1560</v>
      </c>
      <c r="I395" t="s">
        <v>1527</v>
      </c>
      <c r="J395">
        <v>183000</v>
      </c>
      <c r="K395" s="4">
        <f>Table1[[#This Row],[Unit price]]*18%</f>
        <v>32940</v>
      </c>
      <c r="L395">
        <v>1</v>
      </c>
      <c r="M395" s="4">
        <f>(Table1[[#This Row],[Unit price]]+Table1[[#This Row],[Tax 18%]])*Table1[[#This Row],[Quantity]]</f>
        <v>215940</v>
      </c>
      <c r="N395" s="4">
        <f>Table1[[#This Row],[Total]]*(1-12%)</f>
        <v>190027.2</v>
      </c>
      <c r="O395" s="4">
        <f>Table1[[#This Row],[Total]]-Table1[[#This Row],[Cost price]]</f>
        <v>25912.799999999988</v>
      </c>
      <c r="P395">
        <v>6.2</v>
      </c>
    </row>
    <row r="396" spans="1:16" x14ac:dyDescent="0.5">
      <c r="A396" s="5">
        <v>43530</v>
      </c>
      <c r="B396" s="6" t="s">
        <v>1149</v>
      </c>
      <c r="C396" t="s">
        <v>408</v>
      </c>
      <c r="D396" t="s">
        <v>1014</v>
      </c>
      <c r="E396" t="s">
        <v>1548</v>
      </c>
      <c r="F396" t="s">
        <v>1552</v>
      </c>
      <c r="G396" t="s">
        <v>1017</v>
      </c>
      <c r="H396" t="s">
        <v>1558</v>
      </c>
      <c r="I396" t="s">
        <v>1561</v>
      </c>
      <c r="J396">
        <v>290000</v>
      </c>
      <c r="K396" s="4">
        <f>Table1[[#This Row],[Unit price]]*18%</f>
        <v>52200</v>
      </c>
      <c r="L396">
        <v>1</v>
      </c>
      <c r="M396" s="4">
        <f>(Table1[[#This Row],[Unit price]]+Table1[[#This Row],[Tax 18%]])*Table1[[#This Row],[Quantity]]</f>
        <v>342200</v>
      </c>
      <c r="N396" s="4">
        <f>Table1[[#This Row],[Total]]*(1-12%)</f>
        <v>301136</v>
      </c>
      <c r="O396" s="4">
        <f>Table1[[#This Row],[Total]]-Table1[[#This Row],[Cost price]]</f>
        <v>41064</v>
      </c>
      <c r="P396">
        <v>7.3</v>
      </c>
    </row>
    <row r="397" spans="1:16" x14ac:dyDescent="0.5">
      <c r="A397" s="5">
        <v>43489</v>
      </c>
      <c r="B397" s="6" t="s">
        <v>1077</v>
      </c>
      <c r="C397" t="s">
        <v>409</v>
      </c>
      <c r="D397" t="s">
        <v>1014</v>
      </c>
      <c r="E397" t="s">
        <v>1548</v>
      </c>
      <c r="F397" t="s">
        <v>1552</v>
      </c>
      <c r="G397" t="s">
        <v>1017</v>
      </c>
      <c r="H397" t="s">
        <v>1558</v>
      </c>
      <c r="I397" t="s">
        <v>1561</v>
      </c>
      <c r="J397">
        <v>290000</v>
      </c>
      <c r="K397" s="4">
        <f>Table1[[#This Row],[Unit price]]*18%</f>
        <v>52200</v>
      </c>
      <c r="L397">
        <v>1</v>
      </c>
      <c r="M397" s="4">
        <f>(Table1[[#This Row],[Unit price]]+Table1[[#This Row],[Tax 18%]])*Table1[[#This Row],[Quantity]]</f>
        <v>342200</v>
      </c>
      <c r="N397" s="4">
        <f>Table1[[#This Row],[Total]]*(1-12%)</f>
        <v>301136</v>
      </c>
      <c r="O397" s="4">
        <f>Table1[[#This Row],[Total]]-Table1[[#This Row],[Cost price]]</f>
        <v>41064</v>
      </c>
      <c r="P397">
        <v>4.3</v>
      </c>
    </row>
    <row r="398" spans="1:16" x14ac:dyDescent="0.5">
      <c r="A398" s="5">
        <v>43537</v>
      </c>
      <c r="B398" s="6" t="s">
        <v>1268</v>
      </c>
      <c r="C398" t="s">
        <v>410</v>
      </c>
      <c r="D398" t="s">
        <v>1014</v>
      </c>
      <c r="E398" t="s">
        <v>1548</v>
      </c>
      <c r="F398" t="s">
        <v>1552</v>
      </c>
      <c r="G398" t="s">
        <v>1017</v>
      </c>
      <c r="H398" t="s">
        <v>1557</v>
      </c>
      <c r="I398" t="s">
        <v>1561</v>
      </c>
      <c r="J398">
        <v>281500</v>
      </c>
      <c r="K398" s="4">
        <f>Table1[[#This Row],[Unit price]]*18%</f>
        <v>50670</v>
      </c>
      <c r="L398">
        <v>1</v>
      </c>
      <c r="M398" s="4">
        <f>(Table1[[#This Row],[Unit price]]+Table1[[#This Row],[Tax 18%]])*Table1[[#This Row],[Quantity]]</f>
        <v>332170</v>
      </c>
      <c r="N398" s="4">
        <f>Table1[[#This Row],[Total]]*(1-12%)</f>
        <v>292309.59999999998</v>
      </c>
      <c r="O398" s="4">
        <f>Table1[[#This Row],[Total]]-Table1[[#This Row],[Cost price]]</f>
        <v>39860.400000000023</v>
      </c>
      <c r="P398">
        <v>4.5999999999999996</v>
      </c>
    </row>
    <row r="399" spans="1:16" x14ac:dyDescent="0.5">
      <c r="A399" s="5">
        <v>43539</v>
      </c>
      <c r="B399" s="6" t="s">
        <v>1325</v>
      </c>
      <c r="C399" t="s">
        <v>411</v>
      </c>
      <c r="D399" t="s">
        <v>1016</v>
      </c>
      <c r="E399" t="s">
        <v>1550</v>
      </c>
      <c r="F399" t="s">
        <v>1552</v>
      </c>
      <c r="G399" t="s">
        <v>1018</v>
      </c>
      <c r="H399" t="s">
        <v>1559</v>
      </c>
      <c r="I399" t="s">
        <v>1526</v>
      </c>
      <c r="J399">
        <v>1813.59</v>
      </c>
      <c r="K399" s="4">
        <f>Table1[[#This Row],[Unit price]]*18%</f>
        <v>326.44619999999998</v>
      </c>
      <c r="L399">
        <v>9</v>
      </c>
      <c r="M399" s="4">
        <f>(Table1[[#This Row],[Unit price]]+Table1[[#This Row],[Tax 18%]])*Table1[[#This Row],[Quantity]]</f>
        <v>19260.325799999999</v>
      </c>
      <c r="N399" s="4">
        <f>Table1[[#This Row],[Total]]*(1-12%)</f>
        <v>16949.086703999998</v>
      </c>
      <c r="O399" s="4">
        <f>Table1[[#This Row],[Total]]-Table1[[#This Row],[Cost price]]</f>
        <v>2311.2390960000012</v>
      </c>
      <c r="P399">
        <v>5.8</v>
      </c>
    </row>
    <row r="400" spans="1:16" x14ac:dyDescent="0.5">
      <c r="A400" s="5">
        <v>43529</v>
      </c>
      <c r="B400" s="6" t="s">
        <v>1260</v>
      </c>
      <c r="C400" t="s">
        <v>412</v>
      </c>
      <c r="D400" t="s">
        <v>1016</v>
      </c>
      <c r="E400" t="s">
        <v>1550</v>
      </c>
      <c r="F400" t="s">
        <v>1551</v>
      </c>
      <c r="G400" t="s">
        <v>1017</v>
      </c>
      <c r="H400" t="s">
        <v>1558</v>
      </c>
      <c r="I400" t="s">
        <v>1527</v>
      </c>
      <c r="J400">
        <v>292200</v>
      </c>
      <c r="K400" s="4">
        <f>Table1[[#This Row],[Unit price]]*18%</f>
        <v>52596</v>
      </c>
      <c r="L400">
        <v>1</v>
      </c>
      <c r="M400" s="4">
        <f>(Table1[[#This Row],[Unit price]]+Table1[[#This Row],[Tax 18%]])*Table1[[#This Row],[Quantity]]</f>
        <v>344796</v>
      </c>
      <c r="N400" s="4">
        <f>Table1[[#This Row],[Total]]*(1-12%)</f>
        <v>303420.48</v>
      </c>
      <c r="O400" s="4">
        <f>Table1[[#This Row],[Total]]-Table1[[#This Row],[Cost price]]</f>
        <v>41375.520000000019</v>
      </c>
      <c r="P400">
        <v>8.3000000000000007</v>
      </c>
    </row>
    <row r="401" spans="1:16" x14ac:dyDescent="0.5">
      <c r="A401" s="5">
        <v>43528</v>
      </c>
      <c r="B401" s="6" t="s">
        <v>1254</v>
      </c>
      <c r="C401" t="s">
        <v>413</v>
      </c>
      <c r="D401" t="s">
        <v>1016</v>
      </c>
      <c r="E401" t="s">
        <v>1550</v>
      </c>
      <c r="F401" t="s">
        <v>1551</v>
      </c>
      <c r="G401" t="s">
        <v>1018</v>
      </c>
      <c r="H401" t="s">
        <v>1555</v>
      </c>
      <c r="I401" t="s">
        <v>1526</v>
      </c>
      <c r="J401">
        <v>4519.24</v>
      </c>
      <c r="K401" s="4">
        <f>Table1[[#This Row],[Unit price]]*18%</f>
        <v>813.46319999999992</v>
      </c>
      <c r="L401">
        <v>9</v>
      </c>
      <c r="M401" s="4">
        <f>(Table1[[#This Row],[Unit price]]+Table1[[#This Row],[Tax 18%]])*Table1[[#This Row],[Quantity]]</f>
        <v>47994.328800000003</v>
      </c>
      <c r="N401" s="4">
        <f>Table1[[#This Row],[Total]]*(1-12%)</f>
        <v>42235.009344000006</v>
      </c>
      <c r="O401" s="4">
        <f>Table1[[#This Row],[Total]]-Table1[[#This Row],[Cost price]]</f>
        <v>5759.3194559999974</v>
      </c>
      <c r="P401">
        <v>8</v>
      </c>
    </row>
    <row r="402" spans="1:16" x14ac:dyDescent="0.5">
      <c r="A402" s="5">
        <v>43549</v>
      </c>
      <c r="B402" s="6" t="s">
        <v>1326</v>
      </c>
      <c r="C402" t="s">
        <v>414</v>
      </c>
      <c r="D402" t="s">
        <v>1015</v>
      </c>
      <c r="E402" t="s">
        <v>1549</v>
      </c>
      <c r="F402" t="s">
        <v>1552</v>
      </c>
      <c r="G402" t="s">
        <v>1017</v>
      </c>
      <c r="H402" t="s">
        <v>1557</v>
      </c>
      <c r="I402" t="s">
        <v>1527</v>
      </c>
      <c r="J402">
        <v>285400</v>
      </c>
      <c r="K402" s="4">
        <f>Table1[[#This Row],[Unit price]]*18%</f>
        <v>51372</v>
      </c>
      <c r="L402">
        <v>1</v>
      </c>
      <c r="M402" s="4">
        <f>(Table1[[#This Row],[Unit price]]+Table1[[#This Row],[Tax 18%]])*Table1[[#This Row],[Quantity]]</f>
        <v>336772</v>
      </c>
      <c r="N402" s="4">
        <f>Table1[[#This Row],[Total]]*(1-12%)</f>
        <v>296359.36</v>
      </c>
      <c r="O402" s="4">
        <f>Table1[[#This Row],[Total]]-Table1[[#This Row],[Cost price]]</f>
        <v>40412.640000000014</v>
      </c>
      <c r="P402">
        <v>9.4</v>
      </c>
    </row>
    <row r="403" spans="1:16" x14ac:dyDescent="0.5">
      <c r="A403" s="5">
        <v>43536</v>
      </c>
      <c r="B403" s="6" t="s">
        <v>1327</v>
      </c>
      <c r="C403" t="s">
        <v>415</v>
      </c>
      <c r="D403" t="s">
        <v>1015</v>
      </c>
      <c r="E403" t="s">
        <v>1549</v>
      </c>
      <c r="F403" t="s">
        <v>1552</v>
      </c>
      <c r="G403" t="s">
        <v>1018</v>
      </c>
      <c r="H403" t="s">
        <v>1559</v>
      </c>
      <c r="I403" t="s">
        <v>1527</v>
      </c>
      <c r="J403">
        <v>146.22</v>
      </c>
      <c r="K403" s="4">
        <f>Table1[[#This Row],[Unit price]]*18%</f>
        <v>26.319599999999998</v>
      </c>
      <c r="L403">
        <v>4</v>
      </c>
      <c r="M403" s="4">
        <f>(Table1[[#This Row],[Unit price]]+Table1[[#This Row],[Tax 18%]])*Table1[[#This Row],[Quantity]]</f>
        <v>690.15840000000003</v>
      </c>
      <c r="N403" s="4">
        <f>Table1[[#This Row],[Total]]*(1-12%)</f>
        <v>607.33939199999998</v>
      </c>
      <c r="O403" s="4">
        <f>Table1[[#This Row],[Total]]-Table1[[#This Row],[Cost price]]</f>
        <v>82.819008000000053</v>
      </c>
      <c r="P403">
        <v>6.2</v>
      </c>
    </row>
    <row r="404" spans="1:16" x14ac:dyDescent="0.5">
      <c r="A404" s="5">
        <v>43500</v>
      </c>
      <c r="B404" s="6" t="s">
        <v>1328</v>
      </c>
      <c r="C404" t="s">
        <v>416</v>
      </c>
      <c r="D404" t="s">
        <v>1015</v>
      </c>
      <c r="E404" t="s">
        <v>1549</v>
      </c>
      <c r="F404" t="s">
        <v>1551</v>
      </c>
      <c r="G404" t="s">
        <v>1018</v>
      </c>
      <c r="H404" t="s">
        <v>1559</v>
      </c>
      <c r="I404" t="s">
        <v>1525</v>
      </c>
      <c r="J404">
        <v>132.97999999999999</v>
      </c>
      <c r="K404" s="4">
        <f>Table1[[#This Row],[Unit price]]*18%</f>
        <v>23.936399999999999</v>
      </c>
      <c r="L404">
        <v>1</v>
      </c>
      <c r="M404" s="4">
        <f>(Table1[[#This Row],[Unit price]]+Table1[[#This Row],[Tax 18%]])*Table1[[#This Row],[Quantity]]</f>
        <v>156.91639999999998</v>
      </c>
      <c r="N404" s="4">
        <f>Table1[[#This Row],[Total]]*(1-12%)</f>
        <v>138.08643199999997</v>
      </c>
      <c r="O404" s="4">
        <f>Table1[[#This Row],[Total]]-Table1[[#This Row],[Cost price]]</f>
        <v>18.829968000000008</v>
      </c>
      <c r="P404">
        <v>9.8000000000000007</v>
      </c>
    </row>
    <row r="405" spans="1:16" x14ac:dyDescent="0.5">
      <c r="A405" s="5">
        <v>43518</v>
      </c>
      <c r="B405" s="6" t="s">
        <v>1119</v>
      </c>
      <c r="C405" t="s">
        <v>417</v>
      </c>
      <c r="D405" t="s">
        <v>1016</v>
      </c>
      <c r="E405" t="s">
        <v>1550</v>
      </c>
      <c r="F405" t="s">
        <v>1552</v>
      </c>
      <c r="G405" t="s">
        <v>1017</v>
      </c>
      <c r="H405" t="s">
        <v>1556</v>
      </c>
      <c r="I405" t="s">
        <v>1561</v>
      </c>
      <c r="J405">
        <v>225000</v>
      </c>
      <c r="K405" s="4">
        <f>Table1[[#This Row],[Unit price]]*18%</f>
        <v>40500</v>
      </c>
      <c r="L405">
        <v>1</v>
      </c>
      <c r="M405" s="4">
        <f>(Table1[[#This Row],[Unit price]]+Table1[[#This Row],[Tax 18%]])*Table1[[#This Row],[Quantity]]</f>
        <v>265500</v>
      </c>
      <c r="N405" s="4">
        <f>Table1[[#This Row],[Total]]*(1-12%)</f>
        <v>233640</v>
      </c>
      <c r="O405" s="4">
        <f>Table1[[#This Row],[Total]]-Table1[[#This Row],[Cost price]]</f>
        <v>31860</v>
      </c>
      <c r="P405">
        <v>9.6</v>
      </c>
    </row>
    <row r="406" spans="1:16" x14ac:dyDescent="0.5">
      <c r="A406" s="5">
        <v>43512</v>
      </c>
      <c r="B406" s="6" t="s">
        <v>1329</v>
      </c>
      <c r="C406" t="s">
        <v>418</v>
      </c>
      <c r="D406" t="s">
        <v>1015</v>
      </c>
      <c r="E406" t="s">
        <v>1549</v>
      </c>
      <c r="F406" t="s">
        <v>1551</v>
      </c>
      <c r="G406" t="s">
        <v>1017</v>
      </c>
      <c r="H406" t="s">
        <v>1556</v>
      </c>
      <c r="I406" t="s">
        <v>1561</v>
      </c>
      <c r="J406">
        <v>224200</v>
      </c>
      <c r="K406" s="4">
        <f>Table1[[#This Row],[Unit price]]*18%</f>
        <v>40356</v>
      </c>
      <c r="L406">
        <v>1</v>
      </c>
      <c r="M406" s="4">
        <f>(Table1[[#This Row],[Unit price]]+Table1[[#This Row],[Tax 18%]])*Table1[[#This Row],[Quantity]]</f>
        <v>264556</v>
      </c>
      <c r="N406" s="4">
        <f>Table1[[#This Row],[Total]]*(1-12%)</f>
        <v>232809.28</v>
      </c>
      <c r="O406" s="4">
        <f>Table1[[#This Row],[Total]]-Table1[[#This Row],[Cost price]]</f>
        <v>31746.720000000001</v>
      </c>
      <c r="P406">
        <v>4.9000000000000004</v>
      </c>
    </row>
    <row r="407" spans="1:16" x14ac:dyDescent="0.5">
      <c r="A407" s="5">
        <v>43484</v>
      </c>
      <c r="B407" s="6" t="s">
        <v>1330</v>
      </c>
      <c r="C407" t="s">
        <v>419</v>
      </c>
      <c r="D407" t="s">
        <v>1014</v>
      </c>
      <c r="E407" t="s">
        <v>1548</v>
      </c>
      <c r="F407" t="s">
        <v>1551</v>
      </c>
      <c r="G407" t="s">
        <v>1018</v>
      </c>
      <c r="H407" t="s">
        <v>1560</v>
      </c>
      <c r="I407" t="s">
        <v>1527</v>
      </c>
      <c r="J407">
        <v>183000</v>
      </c>
      <c r="K407" s="4">
        <f>Table1[[#This Row],[Unit price]]*18%</f>
        <v>32940</v>
      </c>
      <c r="L407">
        <v>1</v>
      </c>
      <c r="M407" s="4">
        <f>(Table1[[#This Row],[Unit price]]+Table1[[#This Row],[Tax 18%]])*Table1[[#This Row],[Quantity]]</f>
        <v>215940</v>
      </c>
      <c r="N407" s="4">
        <f>Table1[[#This Row],[Total]]*(1-12%)</f>
        <v>190027.2</v>
      </c>
      <c r="O407" s="4">
        <f>Table1[[#This Row],[Total]]-Table1[[#This Row],[Cost price]]</f>
        <v>25912.799999999988</v>
      </c>
      <c r="P407">
        <v>8</v>
      </c>
    </row>
    <row r="408" spans="1:16" x14ac:dyDescent="0.5">
      <c r="A408" s="5">
        <v>43476</v>
      </c>
      <c r="B408" s="6" t="s">
        <v>1331</v>
      </c>
      <c r="C408" t="s">
        <v>420</v>
      </c>
      <c r="D408" t="s">
        <v>1014</v>
      </c>
      <c r="E408" t="s">
        <v>1548</v>
      </c>
      <c r="F408" t="s">
        <v>1552</v>
      </c>
      <c r="G408" t="s">
        <v>1018</v>
      </c>
      <c r="H408" t="s">
        <v>1557</v>
      </c>
      <c r="I408" t="s">
        <v>1527</v>
      </c>
      <c r="J408">
        <v>278000</v>
      </c>
      <c r="K408" s="4">
        <f>Table1[[#This Row],[Unit price]]*18%</f>
        <v>50040</v>
      </c>
      <c r="L408">
        <v>1</v>
      </c>
      <c r="M408" s="4">
        <f>(Table1[[#This Row],[Unit price]]+Table1[[#This Row],[Tax 18%]])*Table1[[#This Row],[Quantity]]</f>
        <v>328040</v>
      </c>
      <c r="N408" s="4">
        <f>Table1[[#This Row],[Total]]*(1-12%)</f>
        <v>288675.20000000001</v>
      </c>
      <c r="O408" s="4">
        <f>Table1[[#This Row],[Total]]-Table1[[#This Row],[Cost price]]</f>
        <v>39364.799999999988</v>
      </c>
      <c r="P408">
        <v>7.8</v>
      </c>
    </row>
    <row r="409" spans="1:16" x14ac:dyDescent="0.5">
      <c r="A409" s="5">
        <v>43469</v>
      </c>
      <c r="B409" s="6" t="s">
        <v>1073</v>
      </c>
      <c r="C409" t="s">
        <v>421</v>
      </c>
      <c r="D409" t="s">
        <v>1016</v>
      </c>
      <c r="E409" t="s">
        <v>1550</v>
      </c>
      <c r="F409" t="s">
        <v>1551</v>
      </c>
      <c r="G409" t="s">
        <v>1017</v>
      </c>
      <c r="H409" t="s">
        <v>1556</v>
      </c>
      <c r="I409" t="s">
        <v>1526</v>
      </c>
      <c r="J409">
        <v>223100</v>
      </c>
      <c r="K409" s="4">
        <f>Table1[[#This Row],[Unit price]]*18%</f>
        <v>40158</v>
      </c>
      <c r="L409">
        <v>1</v>
      </c>
      <c r="M409" s="4">
        <f>(Table1[[#This Row],[Unit price]]+Table1[[#This Row],[Tax 18%]])*Table1[[#This Row],[Quantity]]</f>
        <v>263258</v>
      </c>
      <c r="N409" s="4">
        <f>Table1[[#This Row],[Total]]*(1-12%)</f>
        <v>231667.04</v>
      </c>
      <c r="O409" s="4">
        <f>Table1[[#This Row],[Total]]-Table1[[#This Row],[Cost price]]</f>
        <v>31590.959999999992</v>
      </c>
      <c r="P409">
        <v>4.0999999999999996</v>
      </c>
    </row>
    <row r="410" spans="1:16" x14ac:dyDescent="0.5">
      <c r="A410" s="5">
        <v>43528</v>
      </c>
      <c r="B410" s="6" t="s">
        <v>1047</v>
      </c>
      <c r="C410" t="s">
        <v>422</v>
      </c>
      <c r="D410" t="s">
        <v>1014</v>
      </c>
      <c r="E410" t="s">
        <v>1548</v>
      </c>
      <c r="F410" t="s">
        <v>1552</v>
      </c>
      <c r="G410" t="s">
        <v>1017</v>
      </c>
      <c r="H410" t="s">
        <v>1559</v>
      </c>
      <c r="I410" t="s">
        <v>1525</v>
      </c>
      <c r="J410">
        <v>562.53</v>
      </c>
      <c r="K410" s="4">
        <f>Table1[[#This Row],[Unit price]]*18%</f>
        <v>101.25539999999999</v>
      </c>
      <c r="L410">
        <v>4</v>
      </c>
      <c r="M410" s="4">
        <f>(Table1[[#This Row],[Unit price]]+Table1[[#This Row],[Tax 18%]])*Table1[[#This Row],[Quantity]]</f>
        <v>2655.1415999999999</v>
      </c>
      <c r="N410" s="4">
        <f>Table1[[#This Row],[Total]]*(1-12%)</f>
        <v>2336.5246080000002</v>
      </c>
      <c r="O410" s="4">
        <f>Table1[[#This Row],[Total]]-Table1[[#This Row],[Cost price]]</f>
        <v>318.61699199999975</v>
      </c>
      <c r="P410">
        <v>5.5</v>
      </c>
    </row>
    <row r="411" spans="1:16" x14ac:dyDescent="0.5">
      <c r="A411" s="5">
        <v>43493</v>
      </c>
      <c r="B411" s="6" t="s">
        <v>1244</v>
      </c>
      <c r="C411" t="s">
        <v>423</v>
      </c>
      <c r="D411" t="s">
        <v>1015</v>
      </c>
      <c r="E411" t="s">
        <v>1549</v>
      </c>
      <c r="F411" t="s">
        <v>1552</v>
      </c>
      <c r="G411" t="s">
        <v>1017</v>
      </c>
      <c r="H411" t="s">
        <v>1556</v>
      </c>
      <c r="I411" t="s">
        <v>1561</v>
      </c>
      <c r="J411">
        <v>224200</v>
      </c>
      <c r="K411" s="4">
        <f>Table1[[#This Row],[Unit price]]*18%</f>
        <v>40356</v>
      </c>
      <c r="L411">
        <v>1</v>
      </c>
      <c r="M411" s="4">
        <f>(Table1[[#This Row],[Unit price]]+Table1[[#This Row],[Tax 18%]])*Table1[[#This Row],[Quantity]]</f>
        <v>264556</v>
      </c>
      <c r="N411" s="4">
        <f>Table1[[#This Row],[Total]]*(1-12%)</f>
        <v>232809.28</v>
      </c>
      <c r="O411" s="4">
        <f>Table1[[#This Row],[Total]]-Table1[[#This Row],[Cost price]]</f>
        <v>31746.720000000001</v>
      </c>
      <c r="P411">
        <v>5.4</v>
      </c>
    </row>
    <row r="412" spans="1:16" x14ac:dyDescent="0.5">
      <c r="A412" s="5">
        <v>43467</v>
      </c>
      <c r="B412" s="6" t="s">
        <v>1146</v>
      </c>
      <c r="C412" t="s">
        <v>424</v>
      </c>
      <c r="D412" t="s">
        <v>1016</v>
      </c>
      <c r="E412" t="s">
        <v>1550</v>
      </c>
      <c r="F412" t="s">
        <v>1552</v>
      </c>
      <c r="G412" t="s">
        <v>1017</v>
      </c>
      <c r="H412" t="s">
        <v>1558</v>
      </c>
      <c r="I412" t="s">
        <v>1526</v>
      </c>
      <c r="J412">
        <v>292400</v>
      </c>
      <c r="K412" s="4">
        <f>Table1[[#This Row],[Unit price]]*18%</f>
        <v>52632</v>
      </c>
      <c r="L412">
        <v>1</v>
      </c>
      <c r="M412" s="4">
        <f>(Table1[[#This Row],[Unit price]]+Table1[[#This Row],[Tax 18%]])*Table1[[#This Row],[Quantity]]</f>
        <v>345032</v>
      </c>
      <c r="N412" s="4">
        <f>Table1[[#This Row],[Total]]*(1-12%)</f>
        <v>303628.15999999997</v>
      </c>
      <c r="O412" s="4">
        <f>Table1[[#This Row],[Total]]-Table1[[#This Row],[Cost price]]</f>
        <v>41403.840000000026</v>
      </c>
      <c r="P412">
        <v>5.0999999999999996</v>
      </c>
    </row>
    <row r="413" spans="1:16" x14ac:dyDescent="0.5">
      <c r="A413" s="5">
        <v>43490</v>
      </c>
      <c r="B413" s="6" t="s">
        <v>1213</v>
      </c>
      <c r="C413" t="s">
        <v>425</v>
      </c>
      <c r="D413" t="s">
        <v>1016</v>
      </c>
      <c r="E413" t="s">
        <v>1550</v>
      </c>
      <c r="F413" t="s">
        <v>1552</v>
      </c>
      <c r="G413" t="s">
        <v>1018</v>
      </c>
      <c r="H413" t="s">
        <v>1560</v>
      </c>
      <c r="I413" t="s">
        <v>1561</v>
      </c>
      <c r="J413">
        <v>194500</v>
      </c>
      <c r="K413" s="4">
        <f>Table1[[#This Row],[Unit price]]*18%</f>
        <v>35010</v>
      </c>
      <c r="L413">
        <v>1</v>
      </c>
      <c r="M413" s="4">
        <f>(Table1[[#This Row],[Unit price]]+Table1[[#This Row],[Tax 18%]])*Table1[[#This Row],[Quantity]]</f>
        <v>229510</v>
      </c>
      <c r="N413" s="4">
        <f>Table1[[#This Row],[Total]]*(1-12%)</f>
        <v>201968.8</v>
      </c>
      <c r="O413" s="4">
        <f>Table1[[#This Row],[Total]]-Table1[[#This Row],[Cost price]]</f>
        <v>27541.200000000012</v>
      </c>
      <c r="P413">
        <v>6.9</v>
      </c>
    </row>
    <row r="414" spans="1:16" x14ac:dyDescent="0.5">
      <c r="A414" s="5">
        <v>43469</v>
      </c>
      <c r="B414" s="6" t="s">
        <v>1284</v>
      </c>
      <c r="C414" t="s">
        <v>426</v>
      </c>
      <c r="D414" t="s">
        <v>1014</v>
      </c>
      <c r="E414" t="s">
        <v>1548</v>
      </c>
      <c r="F414" t="s">
        <v>1551</v>
      </c>
      <c r="G414" t="s">
        <v>1018</v>
      </c>
      <c r="H414" t="s">
        <v>1558</v>
      </c>
      <c r="I414" t="s">
        <v>1526</v>
      </c>
      <c r="J414">
        <v>288000</v>
      </c>
      <c r="K414" s="4">
        <f>Table1[[#This Row],[Unit price]]*18%</f>
        <v>51840</v>
      </c>
      <c r="L414">
        <v>1</v>
      </c>
      <c r="M414" s="4">
        <f>(Table1[[#This Row],[Unit price]]+Table1[[#This Row],[Tax 18%]])*Table1[[#This Row],[Quantity]]</f>
        <v>339840</v>
      </c>
      <c r="N414" s="4">
        <f>Table1[[#This Row],[Total]]*(1-12%)</f>
        <v>299059.20000000001</v>
      </c>
      <c r="O414" s="4">
        <f>Table1[[#This Row],[Total]]-Table1[[#This Row],[Cost price]]</f>
        <v>40780.799999999988</v>
      </c>
      <c r="P414">
        <v>7.8</v>
      </c>
    </row>
    <row r="415" spans="1:16" x14ac:dyDescent="0.5">
      <c r="A415" s="5">
        <v>43534</v>
      </c>
      <c r="B415" s="6" t="s">
        <v>1332</v>
      </c>
      <c r="C415" t="s">
        <v>427</v>
      </c>
      <c r="D415" t="s">
        <v>1014</v>
      </c>
      <c r="E415" t="s">
        <v>1548</v>
      </c>
      <c r="F415" t="s">
        <v>1552</v>
      </c>
      <c r="G415" t="s">
        <v>1018</v>
      </c>
      <c r="H415" t="s">
        <v>1560</v>
      </c>
      <c r="I415" t="s">
        <v>1561</v>
      </c>
      <c r="J415">
        <v>186000</v>
      </c>
      <c r="K415" s="4">
        <f>Table1[[#This Row],[Unit price]]*18%</f>
        <v>33480</v>
      </c>
      <c r="L415">
        <v>1</v>
      </c>
      <c r="M415" s="4">
        <f>(Table1[[#This Row],[Unit price]]+Table1[[#This Row],[Tax 18%]])*Table1[[#This Row],[Quantity]]</f>
        <v>219480</v>
      </c>
      <c r="N415" s="4">
        <f>Table1[[#This Row],[Total]]*(1-12%)</f>
        <v>193142.39999999999</v>
      </c>
      <c r="O415" s="4">
        <f>Table1[[#This Row],[Total]]-Table1[[#This Row],[Cost price]]</f>
        <v>26337.600000000006</v>
      </c>
      <c r="P415">
        <v>6.6</v>
      </c>
    </row>
    <row r="416" spans="1:16" x14ac:dyDescent="0.5">
      <c r="A416" s="5">
        <v>43546</v>
      </c>
      <c r="B416" s="6" t="s">
        <v>1333</v>
      </c>
      <c r="C416" t="s">
        <v>428</v>
      </c>
      <c r="D416" t="s">
        <v>1014</v>
      </c>
      <c r="E416" t="s">
        <v>1548</v>
      </c>
      <c r="F416" t="s">
        <v>1552</v>
      </c>
      <c r="G416" t="s">
        <v>1018</v>
      </c>
      <c r="H416" t="s">
        <v>1559</v>
      </c>
      <c r="I416" t="s">
        <v>1525</v>
      </c>
      <c r="J416">
        <v>503.93</v>
      </c>
      <c r="K416" s="4">
        <f>Table1[[#This Row],[Unit price]]*18%</f>
        <v>90.707399999999993</v>
      </c>
      <c r="L416">
        <v>8</v>
      </c>
      <c r="M416" s="4">
        <f>(Table1[[#This Row],[Unit price]]+Table1[[#This Row],[Tax 18%]])*Table1[[#This Row],[Quantity]]</f>
        <v>4757.0991999999997</v>
      </c>
      <c r="N416" s="4">
        <f>Table1[[#This Row],[Total]]*(1-12%)</f>
        <v>4186.2472959999996</v>
      </c>
      <c r="O416" s="4">
        <f>Table1[[#This Row],[Total]]-Table1[[#This Row],[Cost price]]</f>
        <v>570.8519040000001</v>
      </c>
      <c r="P416">
        <v>9.1999999999999993</v>
      </c>
    </row>
    <row r="417" spans="1:16" x14ac:dyDescent="0.5">
      <c r="A417" s="5">
        <v>43490</v>
      </c>
      <c r="B417" s="6" t="s">
        <v>1254</v>
      </c>
      <c r="C417" t="s">
        <v>429</v>
      </c>
      <c r="D417" t="s">
        <v>1016</v>
      </c>
      <c r="E417" t="s">
        <v>1550</v>
      </c>
      <c r="F417" t="s">
        <v>1552</v>
      </c>
      <c r="G417" t="s">
        <v>1018</v>
      </c>
      <c r="H417" t="s">
        <v>1558</v>
      </c>
      <c r="I417" t="s">
        <v>1561</v>
      </c>
      <c r="J417">
        <v>295000</v>
      </c>
      <c r="K417" s="4">
        <f>Table1[[#This Row],[Unit price]]*18%</f>
        <v>53100</v>
      </c>
      <c r="L417">
        <v>1</v>
      </c>
      <c r="M417" s="4">
        <f>(Table1[[#This Row],[Unit price]]+Table1[[#This Row],[Tax 18%]])*Table1[[#This Row],[Quantity]]</f>
        <v>348100</v>
      </c>
      <c r="N417" s="4">
        <f>Table1[[#This Row],[Total]]*(1-12%)</f>
        <v>306328</v>
      </c>
      <c r="O417" s="4">
        <f>Table1[[#This Row],[Total]]-Table1[[#This Row],[Cost price]]</f>
        <v>41772</v>
      </c>
      <c r="P417">
        <v>7.8</v>
      </c>
    </row>
    <row r="418" spans="1:16" x14ac:dyDescent="0.5">
      <c r="A418" s="5">
        <v>43473</v>
      </c>
      <c r="B418" s="6" t="s">
        <v>1147</v>
      </c>
      <c r="C418" t="s">
        <v>430</v>
      </c>
      <c r="D418" t="s">
        <v>1015</v>
      </c>
      <c r="E418" t="s">
        <v>1549</v>
      </c>
      <c r="F418" t="s">
        <v>1552</v>
      </c>
      <c r="G418" t="s">
        <v>1017</v>
      </c>
      <c r="H418" t="s">
        <v>1559</v>
      </c>
      <c r="I418" t="s">
        <v>1527</v>
      </c>
      <c r="J418">
        <v>445.38</v>
      </c>
      <c r="K418" s="4">
        <f>Table1[[#This Row],[Unit price]]*18%</f>
        <v>80.168399999999991</v>
      </c>
      <c r="L418">
        <v>4</v>
      </c>
      <c r="M418" s="4">
        <f>(Table1[[#This Row],[Unit price]]+Table1[[#This Row],[Tax 18%]])*Table1[[#This Row],[Quantity]]</f>
        <v>2102.1936000000001</v>
      </c>
      <c r="N418" s="4">
        <f>Table1[[#This Row],[Total]]*(1-12%)</f>
        <v>1849.930368</v>
      </c>
      <c r="O418" s="4">
        <f>Table1[[#This Row],[Total]]-Table1[[#This Row],[Cost price]]</f>
        <v>252.26323200000002</v>
      </c>
      <c r="P418">
        <v>8.6999999999999993</v>
      </c>
    </row>
    <row r="419" spans="1:16" x14ac:dyDescent="0.5">
      <c r="A419" s="5">
        <v>43487</v>
      </c>
      <c r="B419" s="6" t="s">
        <v>1334</v>
      </c>
      <c r="C419" t="s">
        <v>431</v>
      </c>
      <c r="D419" t="s">
        <v>1015</v>
      </c>
      <c r="E419" t="s">
        <v>1549</v>
      </c>
      <c r="F419" t="s">
        <v>1551</v>
      </c>
      <c r="G419" t="s">
        <v>1017</v>
      </c>
      <c r="H419" t="s">
        <v>1558</v>
      </c>
      <c r="I419" t="s">
        <v>1561</v>
      </c>
      <c r="J419">
        <v>295200</v>
      </c>
      <c r="K419" s="4">
        <f>Table1[[#This Row],[Unit price]]*18%</f>
        <v>53136</v>
      </c>
      <c r="L419">
        <v>1</v>
      </c>
      <c r="M419" s="4">
        <f>(Table1[[#This Row],[Unit price]]+Table1[[#This Row],[Tax 18%]])*Table1[[#This Row],[Quantity]]</f>
        <v>348336</v>
      </c>
      <c r="N419" s="4">
        <f>Table1[[#This Row],[Total]]*(1-12%)</f>
        <v>306535.67999999999</v>
      </c>
      <c r="O419" s="4">
        <f>Table1[[#This Row],[Total]]-Table1[[#This Row],[Cost price]]</f>
        <v>41800.320000000007</v>
      </c>
      <c r="P419">
        <v>9.1999999999999993</v>
      </c>
    </row>
    <row r="420" spans="1:16" x14ac:dyDescent="0.5">
      <c r="A420" s="5">
        <v>43477</v>
      </c>
      <c r="B420" s="6" t="s">
        <v>1335</v>
      </c>
      <c r="C420" t="s">
        <v>432</v>
      </c>
      <c r="D420" t="s">
        <v>1016</v>
      </c>
      <c r="E420" t="s">
        <v>1550</v>
      </c>
      <c r="F420" t="s">
        <v>1552</v>
      </c>
      <c r="G420" t="s">
        <v>1017</v>
      </c>
      <c r="H420" t="s">
        <v>1558</v>
      </c>
      <c r="I420" t="s">
        <v>1561</v>
      </c>
      <c r="J420">
        <v>295000</v>
      </c>
      <c r="K420" s="4">
        <f>Table1[[#This Row],[Unit price]]*18%</f>
        <v>53100</v>
      </c>
      <c r="L420">
        <v>1</v>
      </c>
      <c r="M420" s="4">
        <f>(Table1[[#This Row],[Unit price]]+Table1[[#This Row],[Tax 18%]])*Table1[[#This Row],[Quantity]]</f>
        <v>348100</v>
      </c>
      <c r="N420" s="4">
        <f>Table1[[#This Row],[Total]]*(1-12%)</f>
        <v>306328</v>
      </c>
      <c r="O420" s="4">
        <f>Table1[[#This Row],[Total]]-Table1[[#This Row],[Cost price]]</f>
        <v>41772</v>
      </c>
      <c r="P420">
        <v>8.3000000000000007</v>
      </c>
    </row>
    <row r="421" spans="1:16" x14ac:dyDescent="0.5">
      <c r="A421" s="5">
        <v>43500</v>
      </c>
      <c r="B421" s="6" t="s">
        <v>1100</v>
      </c>
      <c r="C421" t="s">
        <v>433</v>
      </c>
      <c r="D421" t="s">
        <v>1014</v>
      </c>
      <c r="E421" t="s">
        <v>1548</v>
      </c>
      <c r="F421" t="s">
        <v>1551</v>
      </c>
      <c r="G421" t="s">
        <v>1017</v>
      </c>
      <c r="H421" t="s">
        <v>1555</v>
      </c>
      <c r="I421" t="s">
        <v>1526</v>
      </c>
      <c r="J421">
        <v>725.22</v>
      </c>
      <c r="K421" s="4">
        <f>Table1[[#This Row],[Unit price]]*18%</f>
        <v>130.53960000000001</v>
      </c>
      <c r="L421">
        <v>7</v>
      </c>
      <c r="M421" s="4">
        <f>(Table1[[#This Row],[Unit price]]+Table1[[#This Row],[Tax 18%]])*Table1[[#This Row],[Quantity]]</f>
        <v>5990.3172000000004</v>
      </c>
      <c r="N421" s="4">
        <f>Table1[[#This Row],[Total]]*(1-12%)</f>
        <v>5271.4791360000008</v>
      </c>
      <c r="O421" s="4">
        <f>Table1[[#This Row],[Total]]-Table1[[#This Row],[Cost price]]</f>
        <v>718.83806399999958</v>
      </c>
      <c r="P421">
        <v>8.1999999999999993</v>
      </c>
    </row>
    <row r="422" spans="1:16" x14ac:dyDescent="0.5">
      <c r="A422" s="5">
        <v>43552</v>
      </c>
      <c r="B422" s="6" t="s">
        <v>1336</v>
      </c>
      <c r="C422" t="s">
        <v>434</v>
      </c>
      <c r="D422" t="s">
        <v>1015</v>
      </c>
      <c r="E422" t="s">
        <v>1549</v>
      </c>
      <c r="F422" t="s">
        <v>1551</v>
      </c>
      <c r="G422" t="s">
        <v>1017</v>
      </c>
      <c r="H422" t="s">
        <v>1557</v>
      </c>
      <c r="I422" t="s">
        <v>1561</v>
      </c>
      <c r="J422">
        <v>288500</v>
      </c>
      <c r="K422" s="4">
        <f>Table1[[#This Row],[Unit price]]*18%</f>
        <v>51930</v>
      </c>
      <c r="L422">
        <v>1</v>
      </c>
      <c r="M422" s="4">
        <f>(Table1[[#This Row],[Unit price]]+Table1[[#This Row],[Tax 18%]])*Table1[[#This Row],[Quantity]]</f>
        <v>340430</v>
      </c>
      <c r="N422" s="4">
        <f>Table1[[#This Row],[Total]]*(1-12%)</f>
        <v>299578.40000000002</v>
      </c>
      <c r="O422" s="4">
        <f>Table1[[#This Row],[Total]]-Table1[[#This Row],[Cost price]]</f>
        <v>40851.599999999977</v>
      </c>
      <c r="P422">
        <v>7.5</v>
      </c>
    </row>
    <row r="423" spans="1:16" x14ac:dyDescent="0.5">
      <c r="A423" s="5">
        <v>43488</v>
      </c>
      <c r="B423" s="6" t="s">
        <v>1255</v>
      </c>
      <c r="C423" t="s">
        <v>435</v>
      </c>
      <c r="D423" t="s">
        <v>1015</v>
      </c>
      <c r="E423" t="s">
        <v>1549</v>
      </c>
      <c r="F423" t="s">
        <v>1552</v>
      </c>
      <c r="G423" t="s">
        <v>1017</v>
      </c>
      <c r="H423" t="s">
        <v>1555</v>
      </c>
      <c r="I423" t="s">
        <v>1526</v>
      </c>
      <c r="J423">
        <v>584.04999999999995</v>
      </c>
      <c r="K423" s="4">
        <f>Table1[[#This Row],[Unit price]]*18%</f>
        <v>105.12899999999999</v>
      </c>
      <c r="L423">
        <v>3</v>
      </c>
      <c r="M423" s="4">
        <f>(Table1[[#This Row],[Unit price]]+Table1[[#This Row],[Tax 18%]])*Table1[[#This Row],[Quantity]]</f>
        <v>2067.5369999999998</v>
      </c>
      <c r="N423" s="4">
        <f>Table1[[#This Row],[Total]]*(1-12%)</f>
        <v>1819.4325599999997</v>
      </c>
      <c r="O423" s="4">
        <f>Table1[[#This Row],[Total]]-Table1[[#This Row],[Cost price]]</f>
        <v>248.10444000000007</v>
      </c>
      <c r="P423">
        <v>9.8000000000000007</v>
      </c>
    </row>
    <row r="424" spans="1:16" x14ac:dyDescent="0.5">
      <c r="A424" s="5">
        <v>43504</v>
      </c>
      <c r="B424" s="6" t="s">
        <v>1146</v>
      </c>
      <c r="C424" t="s">
        <v>436</v>
      </c>
      <c r="D424" t="s">
        <v>1015</v>
      </c>
      <c r="E424" t="s">
        <v>1549</v>
      </c>
      <c r="F424" t="s">
        <v>1551</v>
      </c>
      <c r="G424" t="s">
        <v>1017</v>
      </c>
      <c r="H424" t="s">
        <v>1556</v>
      </c>
      <c r="I424" t="s">
        <v>1527</v>
      </c>
      <c r="J424">
        <v>221800</v>
      </c>
      <c r="K424" s="4">
        <f>Table1[[#This Row],[Unit price]]*18%</f>
        <v>39924</v>
      </c>
      <c r="L424">
        <v>1</v>
      </c>
      <c r="M424" s="4">
        <f>(Table1[[#This Row],[Unit price]]+Table1[[#This Row],[Tax 18%]])*Table1[[#This Row],[Quantity]]</f>
        <v>261724</v>
      </c>
      <c r="N424" s="4">
        <f>Table1[[#This Row],[Total]]*(1-12%)</f>
        <v>230317.12</v>
      </c>
      <c r="O424" s="4">
        <f>Table1[[#This Row],[Total]]-Table1[[#This Row],[Cost price]]</f>
        <v>31406.880000000005</v>
      </c>
      <c r="P424">
        <v>8.6999999999999993</v>
      </c>
    </row>
    <row r="425" spans="1:16" x14ac:dyDescent="0.5">
      <c r="A425" s="5">
        <v>43543</v>
      </c>
      <c r="B425" s="6" t="s">
        <v>1163</v>
      </c>
      <c r="C425" t="s">
        <v>437</v>
      </c>
      <c r="D425" t="s">
        <v>1016</v>
      </c>
      <c r="E425" t="s">
        <v>1550</v>
      </c>
      <c r="F425" t="s">
        <v>1551</v>
      </c>
      <c r="G425" t="s">
        <v>1018</v>
      </c>
      <c r="H425" t="s">
        <v>1556</v>
      </c>
      <c r="I425" t="s">
        <v>1527</v>
      </c>
      <c r="J425">
        <v>221500</v>
      </c>
      <c r="K425" s="4">
        <f>Table1[[#This Row],[Unit price]]*18%</f>
        <v>39870</v>
      </c>
      <c r="L425">
        <v>1</v>
      </c>
      <c r="M425" s="4">
        <f>(Table1[[#This Row],[Unit price]]+Table1[[#This Row],[Tax 18%]])*Table1[[#This Row],[Quantity]]</f>
        <v>261370</v>
      </c>
      <c r="N425" s="4">
        <f>Table1[[#This Row],[Total]]*(1-12%)</f>
        <v>230005.6</v>
      </c>
      <c r="O425" s="4">
        <f>Table1[[#This Row],[Total]]-Table1[[#This Row],[Cost price]]</f>
        <v>31364.399999999994</v>
      </c>
      <c r="P425">
        <v>6.7</v>
      </c>
    </row>
    <row r="426" spans="1:16" x14ac:dyDescent="0.5">
      <c r="A426" s="5">
        <v>43533</v>
      </c>
      <c r="B426" s="6" t="s">
        <v>1048</v>
      </c>
      <c r="C426" t="s">
        <v>438</v>
      </c>
      <c r="D426" t="s">
        <v>1015</v>
      </c>
      <c r="E426" t="s">
        <v>1549</v>
      </c>
      <c r="F426" t="s">
        <v>1552</v>
      </c>
      <c r="G426" t="s">
        <v>1018</v>
      </c>
      <c r="H426" t="s">
        <v>1556</v>
      </c>
      <c r="I426" t="s">
        <v>1526</v>
      </c>
      <c r="J426">
        <v>223200</v>
      </c>
      <c r="K426" s="4">
        <f>Table1[[#This Row],[Unit price]]*18%</f>
        <v>40176</v>
      </c>
      <c r="L426">
        <v>1</v>
      </c>
      <c r="M426" s="4">
        <f>(Table1[[#This Row],[Unit price]]+Table1[[#This Row],[Tax 18%]])*Table1[[#This Row],[Quantity]]</f>
        <v>263376</v>
      </c>
      <c r="N426" s="4">
        <f>Table1[[#This Row],[Total]]*(1-12%)</f>
        <v>231770.88</v>
      </c>
      <c r="O426" s="4">
        <f>Table1[[#This Row],[Total]]-Table1[[#This Row],[Cost price]]</f>
        <v>31605.119999999995</v>
      </c>
      <c r="P426">
        <v>5</v>
      </c>
    </row>
    <row r="427" spans="1:16" x14ac:dyDescent="0.5">
      <c r="A427" s="5">
        <v>43467</v>
      </c>
      <c r="B427" s="6" t="s">
        <v>1080</v>
      </c>
      <c r="C427" t="s">
        <v>439</v>
      </c>
      <c r="D427" t="s">
        <v>1016</v>
      </c>
      <c r="E427" t="s">
        <v>1550</v>
      </c>
      <c r="F427" t="s">
        <v>1551</v>
      </c>
      <c r="G427" t="s">
        <v>1018</v>
      </c>
      <c r="H427" t="s">
        <v>1556</v>
      </c>
      <c r="I427" t="s">
        <v>1526</v>
      </c>
      <c r="J427">
        <v>223100</v>
      </c>
      <c r="K427" s="4">
        <f>Table1[[#This Row],[Unit price]]*18%</f>
        <v>40158</v>
      </c>
      <c r="L427">
        <v>1</v>
      </c>
      <c r="M427" s="4">
        <f>(Table1[[#This Row],[Unit price]]+Table1[[#This Row],[Tax 18%]])*Table1[[#This Row],[Quantity]]</f>
        <v>263258</v>
      </c>
      <c r="N427" s="4">
        <f>Table1[[#This Row],[Total]]*(1-12%)</f>
        <v>231667.04</v>
      </c>
      <c r="O427" s="4">
        <f>Table1[[#This Row],[Total]]-Table1[[#This Row],[Cost price]]</f>
        <v>31590.959999999992</v>
      </c>
      <c r="P427">
        <v>7</v>
      </c>
    </row>
    <row r="428" spans="1:16" x14ac:dyDescent="0.5">
      <c r="A428" s="5">
        <v>43486</v>
      </c>
      <c r="B428" s="6" t="s">
        <v>1259</v>
      </c>
      <c r="C428" t="s">
        <v>440</v>
      </c>
      <c r="D428" t="s">
        <v>1014</v>
      </c>
      <c r="E428" t="s">
        <v>1548</v>
      </c>
      <c r="F428" t="s">
        <v>1551</v>
      </c>
      <c r="G428" t="s">
        <v>1018</v>
      </c>
      <c r="H428" t="s">
        <v>1558</v>
      </c>
      <c r="I428" t="s">
        <v>1526</v>
      </c>
      <c r="J428">
        <v>288000</v>
      </c>
      <c r="K428" s="4">
        <f>Table1[[#This Row],[Unit price]]*18%</f>
        <v>51840</v>
      </c>
      <c r="L428">
        <v>1</v>
      </c>
      <c r="M428" s="4">
        <f>(Table1[[#This Row],[Unit price]]+Table1[[#This Row],[Tax 18%]])*Table1[[#This Row],[Quantity]]</f>
        <v>339840</v>
      </c>
      <c r="N428" s="4">
        <f>Table1[[#This Row],[Total]]*(1-12%)</f>
        <v>299059.20000000001</v>
      </c>
      <c r="O428" s="4">
        <f>Table1[[#This Row],[Total]]-Table1[[#This Row],[Cost price]]</f>
        <v>40780.799999999988</v>
      </c>
      <c r="P428">
        <v>8.9</v>
      </c>
    </row>
    <row r="429" spans="1:16" x14ac:dyDescent="0.5">
      <c r="A429" s="5">
        <v>43544</v>
      </c>
      <c r="B429" s="6" t="s">
        <v>1337</v>
      </c>
      <c r="C429" t="s">
        <v>441</v>
      </c>
      <c r="D429" t="s">
        <v>1016</v>
      </c>
      <c r="E429" t="s">
        <v>1550</v>
      </c>
      <c r="F429" t="s">
        <v>1551</v>
      </c>
      <c r="G429" t="s">
        <v>1017</v>
      </c>
      <c r="H429" t="s">
        <v>1557</v>
      </c>
      <c r="I429" t="s">
        <v>1527</v>
      </c>
      <c r="J429">
        <v>283100</v>
      </c>
      <c r="K429" s="4">
        <f>Table1[[#This Row],[Unit price]]*18%</f>
        <v>50958</v>
      </c>
      <c r="L429">
        <v>1</v>
      </c>
      <c r="M429" s="4">
        <f>(Table1[[#This Row],[Unit price]]+Table1[[#This Row],[Tax 18%]])*Table1[[#This Row],[Quantity]]</f>
        <v>334058</v>
      </c>
      <c r="N429" s="4">
        <f>Table1[[#This Row],[Total]]*(1-12%)</f>
        <v>293971.03999999998</v>
      </c>
      <c r="O429" s="4">
        <f>Table1[[#This Row],[Total]]-Table1[[#This Row],[Cost price]]</f>
        <v>40086.960000000021</v>
      </c>
      <c r="P429">
        <v>8</v>
      </c>
    </row>
    <row r="430" spans="1:16" x14ac:dyDescent="0.5">
      <c r="A430" s="5">
        <v>43523</v>
      </c>
      <c r="B430" s="6" t="s">
        <v>1291</v>
      </c>
      <c r="C430" t="s">
        <v>442</v>
      </c>
      <c r="D430" t="s">
        <v>1016</v>
      </c>
      <c r="E430" t="s">
        <v>1550</v>
      </c>
      <c r="F430" t="s">
        <v>1552</v>
      </c>
      <c r="G430" t="s">
        <v>1018</v>
      </c>
      <c r="H430" t="s">
        <v>1560</v>
      </c>
      <c r="I430" t="s">
        <v>1526</v>
      </c>
      <c r="J430">
        <v>192000</v>
      </c>
      <c r="K430" s="4">
        <f>Table1[[#This Row],[Unit price]]*18%</f>
        <v>34560</v>
      </c>
      <c r="L430">
        <v>1</v>
      </c>
      <c r="M430" s="4">
        <f>(Table1[[#This Row],[Unit price]]+Table1[[#This Row],[Tax 18%]])*Table1[[#This Row],[Quantity]]</f>
        <v>226560</v>
      </c>
      <c r="N430" s="4">
        <f>Table1[[#This Row],[Total]]*(1-12%)</f>
        <v>199372.79999999999</v>
      </c>
      <c r="O430" s="4">
        <f>Table1[[#This Row],[Total]]-Table1[[#This Row],[Cost price]]</f>
        <v>27187.200000000012</v>
      </c>
      <c r="P430">
        <v>6.9</v>
      </c>
    </row>
    <row r="431" spans="1:16" x14ac:dyDescent="0.5">
      <c r="A431" s="5">
        <v>43532</v>
      </c>
      <c r="B431" s="6" t="s">
        <v>1183</v>
      </c>
      <c r="C431" t="s">
        <v>443</v>
      </c>
      <c r="D431" t="s">
        <v>1014</v>
      </c>
      <c r="E431" t="s">
        <v>1548</v>
      </c>
      <c r="F431" t="s">
        <v>1551</v>
      </c>
      <c r="G431" t="s">
        <v>1017</v>
      </c>
      <c r="H431" t="s">
        <v>1559</v>
      </c>
      <c r="I431" t="s">
        <v>1525</v>
      </c>
      <c r="J431">
        <v>950.65</v>
      </c>
      <c r="K431" s="4">
        <f>Table1[[#This Row],[Unit price]]*18%</f>
        <v>171.11699999999999</v>
      </c>
      <c r="L431">
        <v>10</v>
      </c>
      <c r="M431" s="4">
        <f>(Table1[[#This Row],[Unit price]]+Table1[[#This Row],[Tax 18%]])*Table1[[#This Row],[Quantity]]</f>
        <v>11217.67</v>
      </c>
      <c r="N431" s="4">
        <f>Table1[[#This Row],[Total]]*(1-12%)</f>
        <v>9871.5496000000003</v>
      </c>
      <c r="O431" s="4">
        <f>Table1[[#This Row],[Total]]-Table1[[#This Row],[Cost price]]</f>
        <v>1346.1203999999998</v>
      </c>
      <c r="P431">
        <v>7.3</v>
      </c>
    </row>
    <row r="432" spans="1:16" x14ac:dyDescent="0.5">
      <c r="A432" s="5">
        <v>43496</v>
      </c>
      <c r="B432" s="6" t="s">
        <v>1047</v>
      </c>
      <c r="C432" t="s">
        <v>444</v>
      </c>
      <c r="D432" t="s">
        <v>1016</v>
      </c>
      <c r="E432" t="s">
        <v>1550</v>
      </c>
      <c r="F432" t="s">
        <v>1552</v>
      </c>
      <c r="G432" t="s">
        <v>1018</v>
      </c>
      <c r="H432" t="s">
        <v>1556</v>
      </c>
      <c r="I432" t="s">
        <v>1527</v>
      </c>
      <c r="J432">
        <v>221500</v>
      </c>
      <c r="K432" s="4">
        <f>Table1[[#This Row],[Unit price]]*18%</f>
        <v>39870</v>
      </c>
      <c r="L432">
        <v>1</v>
      </c>
      <c r="M432" s="4">
        <f>(Table1[[#This Row],[Unit price]]+Table1[[#This Row],[Tax 18%]])*Table1[[#This Row],[Quantity]]</f>
        <v>261370</v>
      </c>
      <c r="N432" s="4">
        <f>Table1[[#This Row],[Total]]*(1-12%)</f>
        <v>230005.6</v>
      </c>
      <c r="O432" s="4">
        <f>Table1[[#This Row],[Total]]-Table1[[#This Row],[Cost price]]</f>
        <v>31364.399999999994</v>
      </c>
      <c r="P432">
        <v>6.9</v>
      </c>
    </row>
    <row r="433" spans="1:16" x14ac:dyDescent="0.5">
      <c r="A433" s="5">
        <v>43532</v>
      </c>
      <c r="B433" s="6" t="s">
        <v>1338</v>
      </c>
      <c r="C433" t="s">
        <v>445</v>
      </c>
      <c r="D433" t="s">
        <v>1015</v>
      </c>
      <c r="E433" t="s">
        <v>1549</v>
      </c>
      <c r="F433" t="s">
        <v>1552</v>
      </c>
      <c r="G433" t="s">
        <v>1018</v>
      </c>
      <c r="H433" t="s">
        <v>1557</v>
      </c>
      <c r="I433" t="s">
        <v>1561</v>
      </c>
      <c r="J433">
        <v>288500</v>
      </c>
      <c r="K433" s="4">
        <f>Table1[[#This Row],[Unit price]]*18%</f>
        <v>51930</v>
      </c>
      <c r="L433">
        <v>1</v>
      </c>
      <c r="M433" s="4">
        <f>(Table1[[#This Row],[Unit price]]+Table1[[#This Row],[Tax 18%]])*Table1[[#This Row],[Quantity]]</f>
        <v>340430</v>
      </c>
      <c r="N433" s="4">
        <f>Table1[[#This Row],[Total]]*(1-12%)</f>
        <v>299578.40000000002</v>
      </c>
      <c r="O433" s="4">
        <f>Table1[[#This Row],[Total]]-Table1[[#This Row],[Cost price]]</f>
        <v>40851.599999999977</v>
      </c>
      <c r="P433">
        <v>5.7</v>
      </c>
    </row>
    <row r="434" spans="1:16" x14ac:dyDescent="0.5">
      <c r="A434" s="5">
        <v>43478</v>
      </c>
      <c r="B434" s="6" t="s">
        <v>1214</v>
      </c>
      <c r="C434" t="s">
        <v>446</v>
      </c>
      <c r="D434" t="s">
        <v>1014</v>
      </c>
      <c r="E434" t="s">
        <v>1548</v>
      </c>
      <c r="F434" t="s">
        <v>1552</v>
      </c>
      <c r="G434" t="s">
        <v>1017</v>
      </c>
      <c r="H434" t="s">
        <v>1555</v>
      </c>
      <c r="I434" t="s">
        <v>1525</v>
      </c>
      <c r="J434">
        <v>623.46</v>
      </c>
      <c r="K434" s="4">
        <f>Table1[[#This Row],[Unit price]]*18%</f>
        <v>112.22280000000001</v>
      </c>
      <c r="L434">
        <v>6</v>
      </c>
      <c r="M434" s="4">
        <f>(Table1[[#This Row],[Unit price]]+Table1[[#This Row],[Tax 18%]])*Table1[[#This Row],[Quantity]]</f>
        <v>4414.0968000000003</v>
      </c>
      <c r="N434" s="4">
        <f>Table1[[#This Row],[Total]]*(1-12%)</f>
        <v>3884.4051840000002</v>
      </c>
      <c r="O434" s="4">
        <f>Table1[[#This Row],[Total]]-Table1[[#This Row],[Cost price]]</f>
        <v>529.69161600000007</v>
      </c>
      <c r="P434">
        <v>6.4</v>
      </c>
    </row>
    <row r="435" spans="1:16" x14ac:dyDescent="0.5">
      <c r="A435" s="5">
        <v>43533</v>
      </c>
      <c r="B435" s="6" t="s">
        <v>1025</v>
      </c>
      <c r="C435" t="s">
        <v>447</v>
      </c>
      <c r="D435" t="s">
        <v>1016</v>
      </c>
      <c r="E435" t="s">
        <v>1550</v>
      </c>
      <c r="F435" t="s">
        <v>1552</v>
      </c>
      <c r="G435" t="s">
        <v>1018</v>
      </c>
      <c r="H435" t="s">
        <v>1556</v>
      </c>
      <c r="I435" t="s">
        <v>1527</v>
      </c>
      <c r="J435">
        <v>221500</v>
      </c>
      <c r="K435" s="4">
        <f>Table1[[#This Row],[Unit price]]*18%</f>
        <v>39870</v>
      </c>
      <c r="L435">
        <v>1</v>
      </c>
      <c r="M435" s="4">
        <f>(Table1[[#This Row],[Unit price]]+Table1[[#This Row],[Tax 18%]])*Table1[[#This Row],[Quantity]]</f>
        <v>261370</v>
      </c>
      <c r="N435" s="4">
        <f>Table1[[#This Row],[Total]]*(1-12%)</f>
        <v>230005.6</v>
      </c>
      <c r="O435" s="4">
        <f>Table1[[#This Row],[Total]]-Table1[[#This Row],[Cost price]]</f>
        <v>31364.399999999994</v>
      </c>
      <c r="P435">
        <v>9.6</v>
      </c>
    </row>
    <row r="436" spans="1:16" x14ac:dyDescent="0.5">
      <c r="A436" s="5">
        <v>43518</v>
      </c>
      <c r="B436" s="6" t="s">
        <v>1115</v>
      </c>
      <c r="C436" t="s">
        <v>448</v>
      </c>
      <c r="D436" t="s">
        <v>1016</v>
      </c>
      <c r="E436" t="s">
        <v>1550</v>
      </c>
      <c r="F436" t="s">
        <v>1552</v>
      </c>
      <c r="G436" t="s">
        <v>1017</v>
      </c>
      <c r="H436" t="s">
        <v>1556</v>
      </c>
      <c r="I436" t="s">
        <v>1527</v>
      </c>
      <c r="J436">
        <v>221500</v>
      </c>
      <c r="K436" s="4">
        <f>Table1[[#This Row],[Unit price]]*18%</f>
        <v>39870</v>
      </c>
      <c r="L436">
        <v>1</v>
      </c>
      <c r="M436" s="4">
        <f>(Table1[[#This Row],[Unit price]]+Table1[[#This Row],[Tax 18%]])*Table1[[#This Row],[Quantity]]</f>
        <v>261370</v>
      </c>
      <c r="N436" s="4">
        <f>Table1[[#This Row],[Total]]*(1-12%)</f>
        <v>230005.6</v>
      </c>
      <c r="O436" s="4">
        <f>Table1[[#This Row],[Total]]-Table1[[#This Row],[Cost price]]</f>
        <v>31364.399999999994</v>
      </c>
      <c r="P436">
        <v>6.8</v>
      </c>
    </row>
    <row r="437" spans="1:16" x14ac:dyDescent="0.5">
      <c r="A437" s="5">
        <v>43543</v>
      </c>
      <c r="B437" s="6" t="s">
        <v>1287</v>
      </c>
      <c r="C437" t="s">
        <v>449</v>
      </c>
      <c r="D437" t="s">
        <v>1015</v>
      </c>
      <c r="E437" t="s">
        <v>1549</v>
      </c>
      <c r="F437" t="s">
        <v>1552</v>
      </c>
      <c r="G437" t="s">
        <v>1018</v>
      </c>
      <c r="H437" t="s">
        <v>1560</v>
      </c>
      <c r="I437" t="s">
        <v>1561</v>
      </c>
      <c r="J437">
        <v>193100</v>
      </c>
      <c r="K437" s="4">
        <f>Table1[[#This Row],[Unit price]]*18%</f>
        <v>34758</v>
      </c>
      <c r="L437">
        <v>1</v>
      </c>
      <c r="M437" s="4">
        <f>(Table1[[#This Row],[Unit price]]+Table1[[#This Row],[Tax 18%]])*Table1[[#This Row],[Quantity]]</f>
        <v>227858</v>
      </c>
      <c r="N437" s="4">
        <f>Table1[[#This Row],[Total]]*(1-12%)</f>
        <v>200515.04</v>
      </c>
      <c r="O437" s="4">
        <f>Table1[[#This Row],[Total]]-Table1[[#This Row],[Cost price]]</f>
        <v>27342.959999999992</v>
      </c>
      <c r="P437">
        <v>9</v>
      </c>
    </row>
    <row r="438" spans="1:16" x14ac:dyDescent="0.5">
      <c r="A438" s="5">
        <v>43485</v>
      </c>
      <c r="B438" s="6" t="s">
        <v>1339</v>
      </c>
      <c r="C438" t="s">
        <v>450</v>
      </c>
      <c r="D438" t="s">
        <v>1015</v>
      </c>
      <c r="E438" t="s">
        <v>1549</v>
      </c>
      <c r="F438" t="s">
        <v>1551</v>
      </c>
      <c r="G438" t="s">
        <v>1018</v>
      </c>
      <c r="H438" t="s">
        <v>1560</v>
      </c>
      <c r="I438" t="s">
        <v>1561</v>
      </c>
      <c r="J438">
        <v>193100</v>
      </c>
      <c r="K438" s="4">
        <f>Table1[[#This Row],[Unit price]]*18%</f>
        <v>34758</v>
      </c>
      <c r="L438">
        <v>1</v>
      </c>
      <c r="M438" s="4">
        <f>(Table1[[#This Row],[Unit price]]+Table1[[#This Row],[Tax 18%]])*Table1[[#This Row],[Quantity]]</f>
        <v>227858</v>
      </c>
      <c r="N438" s="4">
        <f>Table1[[#This Row],[Total]]*(1-12%)</f>
        <v>200515.04</v>
      </c>
      <c r="O438" s="4">
        <f>Table1[[#This Row],[Total]]-Table1[[#This Row],[Cost price]]</f>
        <v>27342.959999999992</v>
      </c>
      <c r="P438">
        <v>9.6</v>
      </c>
    </row>
    <row r="439" spans="1:16" x14ac:dyDescent="0.5">
      <c r="A439" s="5">
        <v>43532</v>
      </c>
      <c r="B439" s="6" t="s">
        <v>1340</v>
      </c>
      <c r="C439" t="s">
        <v>451</v>
      </c>
      <c r="D439" t="s">
        <v>1014</v>
      </c>
      <c r="E439" t="s">
        <v>1548</v>
      </c>
      <c r="F439" t="s">
        <v>1552</v>
      </c>
      <c r="G439" t="s">
        <v>1018</v>
      </c>
      <c r="H439" t="s">
        <v>1559</v>
      </c>
      <c r="I439" t="s">
        <v>1527</v>
      </c>
      <c r="J439">
        <v>336.99</v>
      </c>
      <c r="K439" s="4">
        <f>Table1[[#This Row],[Unit price]]*18%</f>
        <v>60.658200000000001</v>
      </c>
      <c r="L439">
        <v>6</v>
      </c>
      <c r="M439" s="4">
        <f>(Table1[[#This Row],[Unit price]]+Table1[[#This Row],[Tax 18%]])*Table1[[#This Row],[Quantity]]</f>
        <v>2385.8892000000001</v>
      </c>
      <c r="N439" s="4">
        <f>Table1[[#This Row],[Total]]*(1-12%)</f>
        <v>2099.582496</v>
      </c>
      <c r="O439" s="4">
        <f>Table1[[#This Row],[Total]]-Table1[[#This Row],[Cost price]]</f>
        <v>286.30670400000008</v>
      </c>
      <c r="P439">
        <v>7.7</v>
      </c>
    </row>
    <row r="440" spans="1:16" x14ac:dyDescent="0.5">
      <c r="A440" s="5">
        <v>43532</v>
      </c>
      <c r="B440" s="6" t="s">
        <v>1341</v>
      </c>
      <c r="C440" t="s">
        <v>452</v>
      </c>
      <c r="D440" t="s">
        <v>1015</v>
      </c>
      <c r="E440" t="s">
        <v>1549</v>
      </c>
      <c r="F440" t="s">
        <v>1551</v>
      </c>
      <c r="G440" t="s">
        <v>1018</v>
      </c>
      <c r="H440" t="s">
        <v>1557</v>
      </c>
      <c r="I440" t="s">
        <v>1561</v>
      </c>
      <c r="J440">
        <v>288500</v>
      </c>
      <c r="K440" s="4">
        <f>Table1[[#This Row],[Unit price]]*18%</f>
        <v>51930</v>
      </c>
      <c r="L440">
        <v>1</v>
      </c>
      <c r="M440" s="4">
        <f>(Table1[[#This Row],[Unit price]]+Table1[[#This Row],[Tax 18%]])*Table1[[#This Row],[Quantity]]</f>
        <v>340430</v>
      </c>
      <c r="N440" s="4">
        <f>Table1[[#This Row],[Total]]*(1-12%)</f>
        <v>299578.40000000002</v>
      </c>
      <c r="O440" s="4">
        <f>Table1[[#This Row],[Total]]-Table1[[#This Row],[Cost price]]</f>
        <v>40851.599999999977</v>
      </c>
      <c r="P440">
        <v>7</v>
      </c>
    </row>
    <row r="441" spans="1:16" x14ac:dyDescent="0.5">
      <c r="A441" s="5">
        <v>43503</v>
      </c>
      <c r="B441" s="6" t="s">
        <v>1261</v>
      </c>
      <c r="C441" t="s">
        <v>453</v>
      </c>
      <c r="D441" t="s">
        <v>1015</v>
      </c>
      <c r="E441" t="s">
        <v>1549</v>
      </c>
      <c r="F441" t="s">
        <v>1552</v>
      </c>
      <c r="G441" t="s">
        <v>1017</v>
      </c>
      <c r="H441" t="s">
        <v>1555</v>
      </c>
      <c r="I441" t="s">
        <v>1527</v>
      </c>
      <c r="J441">
        <v>460.86</v>
      </c>
      <c r="K441" s="4">
        <f>Table1[[#This Row],[Unit price]]*18%</f>
        <v>82.954800000000006</v>
      </c>
      <c r="L441">
        <v>8</v>
      </c>
      <c r="M441" s="4">
        <f>(Table1[[#This Row],[Unit price]]+Table1[[#This Row],[Tax 18%]])*Table1[[#This Row],[Quantity]]</f>
        <v>4350.5183999999999</v>
      </c>
      <c r="N441" s="4">
        <f>Table1[[#This Row],[Total]]*(1-12%)</f>
        <v>3828.4561920000001</v>
      </c>
      <c r="O441" s="4">
        <f>Table1[[#This Row],[Total]]-Table1[[#This Row],[Cost price]]</f>
        <v>522.06220799999983</v>
      </c>
      <c r="P441">
        <v>6.5</v>
      </c>
    </row>
    <row r="442" spans="1:16" x14ac:dyDescent="0.5">
      <c r="A442" s="5">
        <v>43480</v>
      </c>
      <c r="B442" s="6" t="s">
        <v>1145</v>
      </c>
      <c r="C442" t="s">
        <v>454</v>
      </c>
      <c r="D442" t="s">
        <v>1015</v>
      </c>
      <c r="E442" t="s">
        <v>1549</v>
      </c>
      <c r="F442" t="s">
        <v>1551</v>
      </c>
      <c r="G442" t="s">
        <v>1018</v>
      </c>
      <c r="H442" t="s">
        <v>1557</v>
      </c>
      <c r="I442" t="s">
        <v>1526</v>
      </c>
      <c r="J442">
        <v>286700</v>
      </c>
      <c r="K442" s="4">
        <f>Table1[[#This Row],[Unit price]]*18%</f>
        <v>51606</v>
      </c>
      <c r="L442">
        <v>1</v>
      </c>
      <c r="M442" s="4">
        <f>(Table1[[#This Row],[Unit price]]+Table1[[#This Row],[Tax 18%]])*Table1[[#This Row],[Quantity]]</f>
        <v>338306</v>
      </c>
      <c r="N442" s="4">
        <f>Table1[[#This Row],[Total]]*(1-12%)</f>
        <v>297709.28000000003</v>
      </c>
      <c r="O442" s="4">
        <f>Table1[[#This Row],[Total]]-Table1[[#This Row],[Cost price]]</f>
        <v>40596.719999999972</v>
      </c>
      <c r="P442">
        <v>8.1</v>
      </c>
    </row>
    <row r="443" spans="1:16" x14ac:dyDescent="0.5">
      <c r="A443" s="5">
        <v>43546</v>
      </c>
      <c r="B443" s="6" t="s">
        <v>1342</v>
      </c>
      <c r="C443" t="s">
        <v>455</v>
      </c>
      <c r="D443" t="s">
        <v>1016</v>
      </c>
      <c r="E443" t="s">
        <v>1550</v>
      </c>
      <c r="F443" t="s">
        <v>1551</v>
      </c>
      <c r="G443" t="s">
        <v>1017</v>
      </c>
      <c r="H443" t="s">
        <v>1560</v>
      </c>
      <c r="I443" t="s">
        <v>1527</v>
      </c>
      <c r="J443">
        <v>189000</v>
      </c>
      <c r="K443" s="4">
        <f>Table1[[#This Row],[Unit price]]*18%</f>
        <v>34020</v>
      </c>
      <c r="L443">
        <v>1</v>
      </c>
      <c r="M443" s="4">
        <f>(Table1[[#This Row],[Unit price]]+Table1[[#This Row],[Tax 18%]])*Table1[[#This Row],[Quantity]]</f>
        <v>223020</v>
      </c>
      <c r="N443" s="4">
        <f>Table1[[#This Row],[Total]]*(1-12%)</f>
        <v>196257.6</v>
      </c>
      <c r="O443" s="4">
        <f>Table1[[#This Row],[Total]]-Table1[[#This Row],[Cost price]]</f>
        <v>26762.399999999994</v>
      </c>
      <c r="P443">
        <v>4.3</v>
      </c>
    </row>
    <row r="444" spans="1:16" x14ac:dyDescent="0.5">
      <c r="A444" s="5">
        <v>43480</v>
      </c>
      <c r="B444" s="6" t="s">
        <v>1343</v>
      </c>
      <c r="C444" t="s">
        <v>456</v>
      </c>
      <c r="D444" t="s">
        <v>1014</v>
      </c>
      <c r="E444" t="s">
        <v>1548</v>
      </c>
      <c r="F444" t="s">
        <v>1551</v>
      </c>
      <c r="G444" t="s">
        <v>1017</v>
      </c>
      <c r="H444" t="s">
        <v>1559</v>
      </c>
      <c r="I444" t="s">
        <v>1527</v>
      </c>
      <c r="J444">
        <v>898.21</v>
      </c>
      <c r="K444" s="4">
        <f>Table1[[#This Row],[Unit price]]*18%</f>
        <v>161.67779999999999</v>
      </c>
      <c r="L444">
        <v>9</v>
      </c>
      <c r="M444" s="4">
        <f>(Table1[[#This Row],[Unit price]]+Table1[[#This Row],[Tax 18%]])*Table1[[#This Row],[Quantity]]</f>
        <v>9538.9902000000002</v>
      </c>
      <c r="N444" s="4">
        <f>Table1[[#This Row],[Total]]*(1-12%)</f>
        <v>8394.3113759999997</v>
      </c>
      <c r="O444" s="4">
        <f>Table1[[#This Row],[Total]]-Table1[[#This Row],[Cost price]]</f>
        <v>1144.6788240000005</v>
      </c>
      <c r="P444">
        <v>6.5</v>
      </c>
    </row>
    <row r="445" spans="1:16" x14ac:dyDescent="0.5">
      <c r="A445" s="5">
        <v>43473</v>
      </c>
      <c r="B445" s="6" t="s">
        <v>1344</v>
      </c>
      <c r="C445" t="s">
        <v>457</v>
      </c>
      <c r="D445" t="s">
        <v>1015</v>
      </c>
      <c r="E445" t="s">
        <v>1549</v>
      </c>
      <c r="F445" t="s">
        <v>1552</v>
      </c>
      <c r="G445" t="s">
        <v>1018</v>
      </c>
      <c r="H445" t="s">
        <v>1556</v>
      </c>
      <c r="I445" t="s">
        <v>1561</v>
      </c>
      <c r="J445">
        <v>224200</v>
      </c>
      <c r="K445" s="4">
        <f>Table1[[#This Row],[Unit price]]*18%</f>
        <v>40356</v>
      </c>
      <c r="L445">
        <v>1</v>
      </c>
      <c r="M445" s="4">
        <f>(Table1[[#This Row],[Unit price]]+Table1[[#This Row],[Tax 18%]])*Table1[[#This Row],[Quantity]]</f>
        <v>264556</v>
      </c>
      <c r="N445" s="4">
        <f>Table1[[#This Row],[Total]]*(1-12%)</f>
        <v>232809.28</v>
      </c>
      <c r="O445" s="4">
        <f>Table1[[#This Row],[Total]]-Table1[[#This Row],[Cost price]]</f>
        <v>31746.720000000001</v>
      </c>
      <c r="P445">
        <v>9.5</v>
      </c>
    </row>
    <row r="446" spans="1:16" x14ac:dyDescent="0.5">
      <c r="A446" s="5">
        <v>43480</v>
      </c>
      <c r="B446" s="6" t="s">
        <v>1119</v>
      </c>
      <c r="C446" t="s">
        <v>458</v>
      </c>
      <c r="D446" t="s">
        <v>1014</v>
      </c>
      <c r="E446" t="s">
        <v>1548</v>
      </c>
      <c r="F446" t="s">
        <v>1552</v>
      </c>
      <c r="G446" t="s">
        <v>1017</v>
      </c>
      <c r="H446" t="s">
        <v>1560</v>
      </c>
      <c r="I446" t="s">
        <v>1526</v>
      </c>
      <c r="J446">
        <v>185000</v>
      </c>
      <c r="K446" s="4">
        <f>Table1[[#This Row],[Unit price]]*18%</f>
        <v>33300</v>
      </c>
      <c r="L446">
        <v>1</v>
      </c>
      <c r="M446" s="4">
        <f>(Table1[[#This Row],[Unit price]]+Table1[[#This Row],[Tax 18%]])*Table1[[#This Row],[Quantity]]</f>
        <v>218300</v>
      </c>
      <c r="N446" s="4">
        <f>Table1[[#This Row],[Total]]*(1-12%)</f>
        <v>192104</v>
      </c>
      <c r="O446" s="4">
        <f>Table1[[#This Row],[Total]]-Table1[[#This Row],[Cost price]]</f>
        <v>26196</v>
      </c>
      <c r="P446">
        <v>9.6999999999999993</v>
      </c>
    </row>
    <row r="447" spans="1:16" x14ac:dyDescent="0.5">
      <c r="A447" s="5">
        <v>43493</v>
      </c>
      <c r="B447" s="6" t="s">
        <v>1345</v>
      </c>
      <c r="C447" t="s">
        <v>459</v>
      </c>
      <c r="D447" t="s">
        <v>1016</v>
      </c>
      <c r="E447" t="s">
        <v>1550</v>
      </c>
      <c r="F447" t="s">
        <v>1551</v>
      </c>
      <c r="G447" t="s">
        <v>1017</v>
      </c>
      <c r="H447" t="s">
        <v>1558</v>
      </c>
      <c r="I447" t="s">
        <v>1527</v>
      </c>
      <c r="J447">
        <v>292200</v>
      </c>
      <c r="K447" s="4">
        <f>Table1[[#This Row],[Unit price]]*18%</f>
        <v>52596</v>
      </c>
      <c r="L447">
        <v>1</v>
      </c>
      <c r="M447" s="4">
        <f>(Table1[[#This Row],[Unit price]]+Table1[[#This Row],[Tax 18%]])*Table1[[#This Row],[Quantity]]</f>
        <v>344796</v>
      </c>
      <c r="N447" s="4">
        <f>Table1[[#This Row],[Total]]*(1-12%)</f>
        <v>303420.48</v>
      </c>
      <c r="O447" s="4">
        <f>Table1[[#This Row],[Total]]-Table1[[#This Row],[Cost price]]</f>
        <v>41375.520000000019</v>
      </c>
      <c r="P447">
        <v>9.5</v>
      </c>
    </row>
    <row r="448" spans="1:16" x14ac:dyDescent="0.5">
      <c r="A448" s="5">
        <v>43510</v>
      </c>
      <c r="B448" s="6" t="s">
        <v>1074</v>
      </c>
      <c r="C448" t="s">
        <v>460</v>
      </c>
      <c r="D448" t="s">
        <v>1015</v>
      </c>
      <c r="E448" t="s">
        <v>1549</v>
      </c>
      <c r="F448" t="s">
        <v>1551</v>
      </c>
      <c r="G448" t="s">
        <v>1018</v>
      </c>
      <c r="H448" t="s">
        <v>1557</v>
      </c>
      <c r="I448" t="s">
        <v>1527</v>
      </c>
      <c r="J448">
        <v>285400</v>
      </c>
      <c r="K448" s="4">
        <f>Table1[[#This Row],[Unit price]]*18%</f>
        <v>51372</v>
      </c>
      <c r="L448">
        <v>1</v>
      </c>
      <c r="M448" s="4">
        <f>(Table1[[#This Row],[Unit price]]+Table1[[#This Row],[Tax 18%]])*Table1[[#This Row],[Quantity]]</f>
        <v>336772</v>
      </c>
      <c r="N448" s="4">
        <f>Table1[[#This Row],[Total]]*(1-12%)</f>
        <v>296359.36</v>
      </c>
      <c r="O448" s="4">
        <f>Table1[[#This Row],[Total]]-Table1[[#This Row],[Cost price]]</f>
        <v>40412.640000000014</v>
      </c>
      <c r="P448">
        <v>8.9</v>
      </c>
    </row>
    <row r="449" spans="1:16" x14ac:dyDescent="0.5">
      <c r="A449" s="5">
        <v>43534</v>
      </c>
      <c r="B449" s="6" t="s">
        <v>1199</v>
      </c>
      <c r="C449" t="s">
        <v>461</v>
      </c>
      <c r="D449" t="s">
        <v>1015</v>
      </c>
      <c r="E449" t="s">
        <v>1549</v>
      </c>
      <c r="F449" t="s">
        <v>1552</v>
      </c>
      <c r="G449" t="s">
        <v>1018</v>
      </c>
      <c r="H449" t="s">
        <v>1556</v>
      </c>
      <c r="I449" t="s">
        <v>1527</v>
      </c>
      <c r="J449">
        <v>221800</v>
      </c>
      <c r="K449" s="4">
        <f>Table1[[#This Row],[Unit price]]*18%</f>
        <v>39924</v>
      </c>
      <c r="L449">
        <v>1</v>
      </c>
      <c r="M449" s="4">
        <f>(Table1[[#This Row],[Unit price]]+Table1[[#This Row],[Tax 18%]])*Table1[[#This Row],[Quantity]]</f>
        <v>261724</v>
      </c>
      <c r="N449" s="4">
        <f>Table1[[#This Row],[Total]]*(1-12%)</f>
        <v>230317.12</v>
      </c>
      <c r="O449" s="4">
        <f>Table1[[#This Row],[Total]]-Table1[[#This Row],[Cost price]]</f>
        <v>31406.880000000005</v>
      </c>
      <c r="P449">
        <v>6.5</v>
      </c>
    </row>
    <row r="450" spans="1:16" x14ac:dyDescent="0.5">
      <c r="A450" s="5">
        <v>43477</v>
      </c>
      <c r="B450" s="6" t="s">
        <v>1124</v>
      </c>
      <c r="C450" t="s">
        <v>462</v>
      </c>
      <c r="D450" t="s">
        <v>1016</v>
      </c>
      <c r="E450" t="s">
        <v>1550</v>
      </c>
      <c r="F450" t="s">
        <v>1551</v>
      </c>
      <c r="G450" t="s">
        <v>1017</v>
      </c>
      <c r="H450" t="s">
        <v>1558</v>
      </c>
      <c r="I450" t="s">
        <v>1527</v>
      </c>
      <c r="J450">
        <v>292200</v>
      </c>
      <c r="K450" s="4">
        <f>Table1[[#This Row],[Unit price]]*18%</f>
        <v>52596</v>
      </c>
      <c r="L450">
        <v>1</v>
      </c>
      <c r="M450" s="4">
        <f>(Table1[[#This Row],[Unit price]]+Table1[[#This Row],[Tax 18%]])*Table1[[#This Row],[Quantity]]</f>
        <v>344796</v>
      </c>
      <c r="N450" s="4">
        <f>Table1[[#This Row],[Total]]*(1-12%)</f>
        <v>303420.48</v>
      </c>
      <c r="O450" s="4">
        <f>Table1[[#This Row],[Total]]-Table1[[#This Row],[Cost price]]</f>
        <v>41375.520000000019</v>
      </c>
      <c r="P450">
        <v>5.3</v>
      </c>
    </row>
    <row r="451" spans="1:16" x14ac:dyDescent="0.5">
      <c r="A451" s="5">
        <v>43550</v>
      </c>
      <c r="B451" s="6" t="s">
        <v>1346</v>
      </c>
      <c r="C451" t="s">
        <v>463</v>
      </c>
      <c r="D451" t="s">
        <v>1016</v>
      </c>
      <c r="E451" t="s">
        <v>1550</v>
      </c>
      <c r="F451" t="s">
        <v>1551</v>
      </c>
      <c r="G451" t="s">
        <v>1017</v>
      </c>
      <c r="H451" t="s">
        <v>1560</v>
      </c>
      <c r="I451" t="s">
        <v>1527</v>
      </c>
      <c r="J451">
        <v>189000</v>
      </c>
      <c r="K451" s="4">
        <f>Table1[[#This Row],[Unit price]]*18%</f>
        <v>34020</v>
      </c>
      <c r="L451">
        <v>1</v>
      </c>
      <c r="M451" s="4">
        <f>(Table1[[#This Row],[Unit price]]+Table1[[#This Row],[Tax 18%]])*Table1[[#This Row],[Quantity]]</f>
        <v>223020</v>
      </c>
      <c r="N451" s="4">
        <f>Table1[[#This Row],[Total]]*(1-12%)</f>
        <v>196257.6</v>
      </c>
      <c r="O451" s="4">
        <f>Table1[[#This Row],[Total]]-Table1[[#This Row],[Cost price]]</f>
        <v>26762.399999999994</v>
      </c>
      <c r="P451">
        <v>9.6</v>
      </c>
    </row>
    <row r="452" spans="1:16" x14ac:dyDescent="0.5">
      <c r="A452" s="5">
        <v>43466</v>
      </c>
      <c r="B452" s="6" t="s">
        <v>1331</v>
      </c>
      <c r="C452" t="s">
        <v>464</v>
      </c>
      <c r="D452" t="s">
        <v>1016</v>
      </c>
      <c r="E452" t="s">
        <v>1550</v>
      </c>
      <c r="F452" t="s">
        <v>1552</v>
      </c>
      <c r="G452" t="s">
        <v>1017</v>
      </c>
      <c r="H452" t="s">
        <v>1555</v>
      </c>
      <c r="I452" t="s">
        <v>1526</v>
      </c>
      <c r="J452">
        <v>774.71</v>
      </c>
      <c r="K452" s="4">
        <f>Table1[[#This Row],[Unit price]]*18%</f>
        <v>139.4478</v>
      </c>
      <c r="L452">
        <v>6</v>
      </c>
      <c r="M452" s="4">
        <f>(Table1[[#This Row],[Unit price]]+Table1[[#This Row],[Tax 18%]])*Table1[[#This Row],[Quantity]]</f>
        <v>5484.9468000000006</v>
      </c>
      <c r="N452" s="4">
        <f>Table1[[#This Row],[Total]]*(1-12%)</f>
        <v>4826.7531840000001</v>
      </c>
      <c r="O452" s="4">
        <f>Table1[[#This Row],[Total]]-Table1[[#This Row],[Cost price]]</f>
        <v>658.19361600000047</v>
      </c>
      <c r="P452">
        <v>6.7</v>
      </c>
    </row>
    <row r="453" spans="1:16" x14ac:dyDescent="0.5">
      <c r="A453" s="5">
        <v>43467</v>
      </c>
      <c r="B453" s="6" t="s">
        <v>1087</v>
      </c>
      <c r="C453" t="s">
        <v>465</v>
      </c>
      <c r="D453" t="s">
        <v>1016</v>
      </c>
      <c r="E453" t="s">
        <v>1550</v>
      </c>
      <c r="F453" t="s">
        <v>1552</v>
      </c>
      <c r="G453" t="s">
        <v>1018</v>
      </c>
      <c r="H453" t="s">
        <v>1555</v>
      </c>
      <c r="I453" t="s">
        <v>1526</v>
      </c>
      <c r="J453">
        <v>8822.01</v>
      </c>
      <c r="K453" s="4">
        <f>Table1[[#This Row],[Unit price]]*18%</f>
        <v>1587.9618</v>
      </c>
      <c r="L453">
        <v>6</v>
      </c>
      <c r="M453" s="4">
        <f>(Table1[[#This Row],[Unit price]]+Table1[[#This Row],[Tax 18%]])*Table1[[#This Row],[Quantity]]</f>
        <v>62459.830799999996</v>
      </c>
      <c r="N453" s="4">
        <f>Table1[[#This Row],[Total]]*(1-12%)</f>
        <v>54964.651103999997</v>
      </c>
      <c r="O453" s="4">
        <f>Table1[[#This Row],[Total]]-Table1[[#This Row],[Cost price]]</f>
        <v>7495.1796959999992</v>
      </c>
      <c r="P453">
        <v>7.6</v>
      </c>
    </row>
    <row r="454" spans="1:16" x14ac:dyDescent="0.5">
      <c r="A454" s="5">
        <v>43540</v>
      </c>
      <c r="B454" s="6" t="s">
        <v>1050</v>
      </c>
      <c r="C454" t="s">
        <v>466</v>
      </c>
      <c r="D454" t="s">
        <v>1014</v>
      </c>
      <c r="E454" t="s">
        <v>1548</v>
      </c>
      <c r="F454" t="s">
        <v>1552</v>
      </c>
      <c r="G454" t="s">
        <v>1017</v>
      </c>
      <c r="H454" t="s">
        <v>1557</v>
      </c>
      <c r="I454" t="s">
        <v>1561</v>
      </c>
      <c r="J454">
        <v>281500</v>
      </c>
      <c r="K454" s="4">
        <f>Table1[[#This Row],[Unit price]]*18%</f>
        <v>50670</v>
      </c>
      <c r="L454">
        <v>1</v>
      </c>
      <c r="M454" s="4">
        <f>(Table1[[#This Row],[Unit price]]+Table1[[#This Row],[Tax 18%]])*Table1[[#This Row],[Quantity]]</f>
        <v>332170</v>
      </c>
      <c r="N454" s="4">
        <f>Table1[[#This Row],[Total]]*(1-12%)</f>
        <v>292309.59999999998</v>
      </c>
      <c r="O454" s="4">
        <f>Table1[[#This Row],[Total]]-Table1[[#This Row],[Cost price]]</f>
        <v>39860.400000000023</v>
      </c>
      <c r="P454">
        <v>4.8</v>
      </c>
    </row>
    <row r="455" spans="1:16" x14ac:dyDescent="0.5">
      <c r="A455" s="5">
        <v>43527</v>
      </c>
      <c r="B455" s="6" t="s">
        <v>1347</v>
      </c>
      <c r="C455" t="s">
        <v>467</v>
      </c>
      <c r="D455" t="s">
        <v>1014</v>
      </c>
      <c r="E455" t="s">
        <v>1548</v>
      </c>
      <c r="F455" t="s">
        <v>1552</v>
      </c>
      <c r="G455" t="s">
        <v>1018</v>
      </c>
      <c r="H455" t="s">
        <v>1558</v>
      </c>
      <c r="I455" t="s">
        <v>1561</v>
      </c>
      <c r="J455">
        <v>290000</v>
      </c>
      <c r="K455" s="4">
        <f>Table1[[#This Row],[Unit price]]*18%</f>
        <v>52200</v>
      </c>
      <c r="L455">
        <v>1</v>
      </c>
      <c r="M455" s="4">
        <f>(Table1[[#This Row],[Unit price]]+Table1[[#This Row],[Tax 18%]])*Table1[[#This Row],[Quantity]]</f>
        <v>342200</v>
      </c>
      <c r="N455" s="4">
        <f>Table1[[#This Row],[Total]]*(1-12%)</f>
        <v>301136</v>
      </c>
      <c r="O455" s="4">
        <f>Table1[[#This Row],[Total]]-Table1[[#This Row],[Cost price]]</f>
        <v>41064</v>
      </c>
      <c r="P455">
        <v>5.5</v>
      </c>
    </row>
    <row r="456" spans="1:16" x14ac:dyDescent="0.5">
      <c r="A456" s="5">
        <v>43496</v>
      </c>
      <c r="B456" s="6" t="s">
        <v>1348</v>
      </c>
      <c r="C456" t="s">
        <v>468</v>
      </c>
      <c r="D456" t="s">
        <v>1014</v>
      </c>
      <c r="E456" t="s">
        <v>1548</v>
      </c>
      <c r="F456" t="s">
        <v>1551</v>
      </c>
      <c r="G456" t="s">
        <v>1018</v>
      </c>
      <c r="H456" t="s">
        <v>1555</v>
      </c>
      <c r="I456" t="s">
        <v>1526</v>
      </c>
      <c r="J456">
        <v>520.77</v>
      </c>
      <c r="K456" s="4">
        <f>Table1[[#This Row],[Unit price]]*18%</f>
        <v>93.738599999999991</v>
      </c>
      <c r="L456">
        <v>4</v>
      </c>
      <c r="M456" s="4">
        <f>(Table1[[#This Row],[Unit price]]+Table1[[#This Row],[Tax 18%]])*Table1[[#This Row],[Quantity]]</f>
        <v>2458.0344</v>
      </c>
      <c r="N456" s="4">
        <f>Table1[[#This Row],[Total]]*(1-12%)</f>
        <v>2163.0702719999999</v>
      </c>
      <c r="O456" s="4">
        <f>Table1[[#This Row],[Total]]-Table1[[#This Row],[Cost price]]</f>
        <v>294.96412800000007</v>
      </c>
      <c r="P456">
        <v>4.7</v>
      </c>
    </row>
    <row r="457" spans="1:16" x14ac:dyDescent="0.5">
      <c r="A457" s="5">
        <v>43509</v>
      </c>
      <c r="B457" s="6" t="s">
        <v>1349</v>
      </c>
      <c r="C457" t="s">
        <v>469</v>
      </c>
      <c r="D457" t="s">
        <v>1016</v>
      </c>
      <c r="E457" t="s">
        <v>1550</v>
      </c>
      <c r="F457" t="s">
        <v>1551</v>
      </c>
      <c r="G457" t="s">
        <v>1017</v>
      </c>
      <c r="H457" t="s">
        <v>1556</v>
      </c>
      <c r="I457" t="s">
        <v>1526</v>
      </c>
      <c r="J457">
        <v>223100</v>
      </c>
      <c r="K457" s="4">
        <f>Table1[[#This Row],[Unit price]]*18%</f>
        <v>40158</v>
      </c>
      <c r="L457">
        <v>1</v>
      </c>
      <c r="M457" s="4">
        <f>(Table1[[#This Row],[Unit price]]+Table1[[#This Row],[Tax 18%]])*Table1[[#This Row],[Quantity]]</f>
        <v>263258</v>
      </c>
      <c r="N457" s="4">
        <f>Table1[[#This Row],[Total]]*(1-12%)</f>
        <v>231667.04</v>
      </c>
      <c r="O457" s="4">
        <f>Table1[[#This Row],[Total]]-Table1[[#This Row],[Cost price]]</f>
        <v>31590.959999999992</v>
      </c>
      <c r="P457">
        <v>6.9</v>
      </c>
    </row>
    <row r="458" spans="1:16" x14ac:dyDescent="0.5">
      <c r="A458" s="5">
        <v>43511</v>
      </c>
      <c r="B458" s="6" t="s">
        <v>1350</v>
      </c>
      <c r="C458" t="s">
        <v>470</v>
      </c>
      <c r="D458" t="s">
        <v>1016</v>
      </c>
      <c r="E458" t="s">
        <v>1550</v>
      </c>
      <c r="F458" t="s">
        <v>1551</v>
      </c>
      <c r="G458" t="s">
        <v>1017</v>
      </c>
      <c r="H458" t="s">
        <v>1557</v>
      </c>
      <c r="I458" t="s">
        <v>1527</v>
      </c>
      <c r="J458">
        <v>283100</v>
      </c>
      <c r="K458" s="4">
        <f>Table1[[#This Row],[Unit price]]*18%</f>
        <v>50958</v>
      </c>
      <c r="L458">
        <v>1</v>
      </c>
      <c r="M458" s="4">
        <f>(Table1[[#This Row],[Unit price]]+Table1[[#This Row],[Tax 18%]])*Table1[[#This Row],[Quantity]]</f>
        <v>334058</v>
      </c>
      <c r="N458" s="4">
        <f>Table1[[#This Row],[Total]]*(1-12%)</f>
        <v>293971.03999999998</v>
      </c>
      <c r="O458" s="4">
        <f>Table1[[#This Row],[Total]]-Table1[[#This Row],[Cost price]]</f>
        <v>40086.960000000021</v>
      </c>
      <c r="P458">
        <v>4.5</v>
      </c>
    </row>
    <row r="459" spans="1:16" x14ac:dyDescent="0.5">
      <c r="A459" s="5">
        <v>43503</v>
      </c>
      <c r="B459" s="6" t="s">
        <v>1200</v>
      </c>
      <c r="C459" t="s">
        <v>471</v>
      </c>
      <c r="D459" t="s">
        <v>1016</v>
      </c>
      <c r="E459" t="s">
        <v>1550</v>
      </c>
      <c r="F459" t="s">
        <v>1552</v>
      </c>
      <c r="G459" t="s">
        <v>1018</v>
      </c>
      <c r="H459" t="s">
        <v>1555</v>
      </c>
      <c r="I459" t="s">
        <v>1526</v>
      </c>
      <c r="J459">
        <v>9379.39</v>
      </c>
      <c r="K459" s="4">
        <f>Table1[[#This Row],[Unit price]]*18%</f>
        <v>1688.2901999999999</v>
      </c>
      <c r="L459">
        <v>10</v>
      </c>
      <c r="M459" s="4">
        <f>(Table1[[#This Row],[Unit price]]+Table1[[#This Row],[Tax 18%]])*Table1[[#This Row],[Quantity]]</f>
        <v>110676.802</v>
      </c>
      <c r="N459" s="4">
        <f>Table1[[#This Row],[Total]]*(1-12%)</f>
        <v>97395.585760000002</v>
      </c>
      <c r="O459" s="4">
        <f>Table1[[#This Row],[Total]]-Table1[[#This Row],[Cost price]]</f>
        <v>13281.216239999994</v>
      </c>
      <c r="P459">
        <v>6.2</v>
      </c>
    </row>
    <row r="460" spans="1:16" x14ac:dyDescent="0.5">
      <c r="A460" s="5">
        <v>43492</v>
      </c>
      <c r="B460" s="6" t="s">
        <v>1158</v>
      </c>
      <c r="C460" t="s">
        <v>472</v>
      </c>
      <c r="D460" t="s">
        <v>1015</v>
      </c>
      <c r="E460" t="s">
        <v>1549</v>
      </c>
      <c r="F460" t="s">
        <v>1551</v>
      </c>
      <c r="G460" t="s">
        <v>1017</v>
      </c>
      <c r="H460" t="s">
        <v>1555</v>
      </c>
      <c r="I460" t="s">
        <v>1526</v>
      </c>
      <c r="J460">
        <v>467.57</v>
      </c>
      <c r="K460" s="4">
        <f>Table1[[#This Row],[Unit price]]*18%</f>
        <v>84.162599999999998</v>
      </c>
      <c r="L460">
        <v>10</v>
      </c>
      <c r="M460" s="4">
        <f>(Table1[[#This Row],[Unit price]]+Table1[[#This Row],[Tax 18%]])*Table1[[#This Row],[Quantity]]</f>
        <v>5517.3260000000009</v>
      </c>
      <c r="N460" s="4">
        <f>Table1[[#This Row],[Total]]*(1-12%)</f>
        <v>4855.2468800000006</v>
      </c>
      <c r="O460" s="4">
        <f>Table1[[#This Row],[Total]]-Table1[[#This Row],[Cost price]]</f>
        <v>662.07912000000033</v>
      </c>
      <c r="P460">
        <v>7.6</v>
      </c>
    </row>
    <row r="461" spans="1:16" x14ac:dyDescent="0.5">
      <c r="A461" s="5">
        <v>43519</v>
      </c>
      <c r="B461" s="6" t="s">
        <v>1252</v>
      </c>
      <c r="C461" t="s">
        <v>473</v>
      </c>
      <c r="D461" t="s">
        <v>1015</v>
      </c>
      <c r="E461" t="s">
        <v>1549</v>
      </c>
      <c r="F461" t="s">
        <v>1552</v>
      </c>
      <c r="G461" t="s">
        <v>1018</v>
      </c>
      <c r="H461" t="s">
        <v>1557</v>
      </c>
      <c r="I461" t="s">
        <v>1527</v>
      </c>
      <c r="J461">
        <v>285400</v>
      </c>
      <c r="K461" s="4">
        <f>Table1[[#This Row],[Unit price]]*18%</f>
        <v>51372</v>
      </c>
      <c r="L461">
        <v>1</v>
      </c>
      <c r="M461" s="4">
        <f>(Table1[[#This Row],[Unit price]]+Table1[[#This Row],[Tax 18%]])*Table1[[#This Row],[Quantity]]</f>
        <v>336772</v>
      </c>
      <c r="N461" s="4">
        <f>Table1[[#This Row],[Total]]*(1-12%)</f>
        <v>296359.36</v>
      </c>
      <c r="O461" s="4">
        <f>Table1[[#This Row],[Total]]-Table1[[#This Row],[Cost price]]</f>
        <v>40412.640000000014</v>
      </c>
      <c r="P461">
        <v>7.9</v>
      </c>
    </row>
    <row r="462" spans="1:16" x14ac:dyDescent="0.5">
      <c r="A462" s="5">
        <v>43499</v>
      </c>
      <c r="B462" s="6" t="s">
        <v>1351</v>
      </c>
      <c r="C462" t="s">
        <v>474</v>
      </c>
      <c r="D462" t="s">
        <v>1015</v>
      </c>
      <c r="E462" t="s">
        <v>1549</v>
      </c>
      <c r="F462" t="s">
        <v>1552</v>
      </c>
      <c r="G462" t="s">
        <v>1018</v>
      </c>
      <c r="H462" t="s">
        <v>1557</v>
      </c>
      <c r="I462" t="s">
        <v>1526</v>
      </c>
      <c r="J462">
        <v>286700</v>
      </c>
      <c r="K462" s="4">
        <f>Table1[[#This Row],[Unit price]]*18%</f>
        <v>51606</v>
      </c>
      <c r="L462">
        <v>1</v>
      </c>
      <c r="M462" s="4">
        <f>(Table1[[#This Row],[Unit price]]+Table1[[#This Row],[Tax 18%]])*Table1[[#This Row],[Quantity]]</f>
        <v>338306</v>
      </c>
      <c r="N462" s="4">
        <f>Table1[[#This Row],[Total]]*(1-12%)</f>
        <v>297709.28000000003</v>
      </c>
      <c r="O462" s="4">
        <f>Table1[[#This Row],[Total]]-Table1[[#This Row],[Cost price]]</f>
        <v>40596.719999999972</v>
      </c>
      <c r="P462">
        <v>4.5</v>
      </c>
    </row>
    <row r="463" spans="1:16" x14ac:dyDescent="0.5">
      <c r="A463" s="5">
        <v>43527</v>
      </c>
      <c r="B463" s="6" t="s">
        <v>1317</v>
      </c>
      <c r="C463" t="s">
        <v>475</v>
      </c>
      <c r="D463" t="s">
        <v>1016</v>
      </c>
      <c r="E463" t="s">
        <v>1550</v>
      </c>
      <c r="F463" t="s">
        <v>1551</v>
      </c>
      <c r="G463" t="s">
        <v>1017</v>
      </c>
      <c r="H463" t="s">
        <v>1557</v>
      </c>
      <c r="I463" t="s">
        <v>1527</v>
      </c>
      <c r="J463">
        <v>283100</v>
      </c>
      <c r="K463" s="4">
        <f>Table1[[#This Row],[Unit price]]*18%</f>
        <v>50958</v>
      </c>
      <c r="L463">
        <v>1</v>
      </c>
      <c r="M463" s="4">
        <f>(Table1[[#This Row],[Unit price]]+Table1[[#This Row],[Tax 18%]])*Table1[[#This Row],[Quantity]]</f>
        <v>334058</v>
      </c>
      <c r="N463" s="4">
        <f>Table1[[#This Row],[Total]]*(1-12%)</f>
        <v>293971.03999999998</v>
      </c>
      <c r="O463" s="4">
        <f>Table1[[#This Row],[Total]]-Table1[[#This Row],[Cost price]]</f>
        <v>40086.960000000021</v>
      </c>
      <c r="P463">
        <v>8.6999999999999993</v>
      </c>
    </row>
    <row r="464" spans="1:16" x14ac:dyDescent="0.5">
      <c r="A464" s="5">
        <v>43499</v>
      </c>
      <c r="B464" s="6" t="s">
        <v>1196</v>
      </c>
      <c r="C464" t="s">
        <v>476</v>
      </c>
      <c r="D464" t="s">
        <v>1015</v>
      </c>
      <c r="E464" t="s">
        <v>1549</v>
      </c>
      <c r="F464" t="s">
        <v>1552</v>
      </c>
      <c r="G464" t="s">
        <v>1017</v>
      </c>
      <c r="H464" t="s">
        <v>1560</v>
      </c>
      <c r="I464" t="s">
        <v>1526</v>
      </c>
      <c r="J464">
        <v>191500</v>
      </c>
      <c r="K464" s="4">
        <f>Table1[[#This Row],[Unit price]]*18%</f>
        <v>34470</v>
      </c>
      <c r="L464">
        <v>1</v>
      </c>
      <c r="M464" s="4">
        <f>(Table1[[#This Row],[Unit price]]+Table1[[#This Row],[Tax 18%]])*Table1[[#This Row],[Quantity]]</f>
        <v>225970</v>
      </c>
      <c r="N464" s="4">
        <f>Table1[[#This Row],[Total]]*(1-12%)</f>
        <v>198853.6</v>
      </c>
      <c r="O464" s="4">
        <f>Table1[[#This Row],[Total]]-Table1[[#This Row],[Cost price]]</f>
        <v>27116.399999999994</v>
      </c>
      <c r="P464">
        <v>6.1</v>
      </c>
    </row>
    <row r="465" spans="1:16" x14ac:dyDescent="0.5">
      <c r="A465" s="5">
        <v>43541</v>
      </c>
      <c r="B465" s="6" t="s">
        <v>1281</v>
      </c>
      <c r="C465" t="s">
        <v>477</v>
      </c>
      <c r="D465" t="s">
        <v>1015</v>
      </c>
      <c r="E465" t="s">
        <v>1549</v>
      </c>
      <c r="F465" t="s">
        <v>1551</v>
      </c>
      <c r="G465" t="s">
        <v>1017</v>
      </c>
      <c r="H465" t="s">
        <v>1557</v>
      </c>
      <c r="I465" t="s">
        <v>1526</v>
      </c>
      <c r="J465">
        <v>286700</v>
      </c>
      <c r="K465" s="4">
        <f>Table1[[#This Row],[Unit price]]*18%</f>
        <v>51606</v>
      </c>
      <c r="L465">
        <v>1</v>
      </c>
      <c r="M465" s="4">
        <f>(Table1[[#This Row],[Unit price]]+Table1[[#This Row],[Tax 18%]])*Table1[[#This Row],[Quantity]]</f>
        <v>338306</v>
      </c>
      <c r="N465" s="4">
        <f>Table1[[#This Row],[Total]]*(1-12%)</f>
        <v>297709.28000000003</v>
      </c>
      <c r="O465" s="4">
        <f>Table1[[#This Row],[Total]]-Table1[[#This Row],[Cost price]]</f>
        <v>40596.719999999972</v>
      </c>
      <c r="P465">
        <v>6.4</v>
      </c>
    </row>
    <row r="466" spans="1:16" x14ac:dyDescent="0.5">
      <c r="A466" s="5">
        <v>43552</v>
      </c>
      <c r="B466" s="6" t="s">
        <v>1045</v>
      </c>
      <c r="C466" t="s">
        <v>478</v>
      </c>
      <c r="D466" t="s">
        <v>1014</v>
      </c>
      <c r="E466" t="s">
        <v>1548</v>
      </c>
      <c r="F466" t="s">
        <v>1551</v>
      </c>
      <c r="G466" t="s">
        <v>1018</v>
      </c>
      <c r="H466" t="s">
        <v>1557</v>
      </c>
      <c r="I466" t="s">
        <v>1527</v>
      </c>
      <c r="J466">
        <v>278000</v>
      </c>
      <c r="K466" s="4">
        <f>Table1[[#This Row],[Unit price]]*18%</f>
        <v>50040</v>
      </c>
      <c r="L466">
        <v>1</v>
      </c>
      <c r="M466" s="4">
        <f>(Table1[[#This Row],[Unit price]]+Table1[[#This Row],[Tax 18%]])*Table1[[#This Row],[Quantity]]</f>
        <v>328040</v>
      </c>
      <c r="N466" s="4">
        <f>Table1[[#This Row],[Total]]*(1-12%)</f>
        <v>288675.20000000001</v>
      </c>
      <c r="O466" s="4">
        <f>Table1[[#This Row],[Total]]-Table1[[#This Row],[Cost price]]</f>
        <v>39364.799999999988</v>
      </c>
      <c r="P466">
        <v>9.1</v>
      </c>
    </row>
    <row r="467" spans="1:16" x14ac:dyDescent="0.5">
      <c r="A467" s="5">
        <v>43526</v>
      </c>
      <c r="B467" s="6" t="s">
        <v>1237</v>
      </c>
      <c r="C467" t="s">
        <v>479</v>
      </c>
      <c r="D467" t="s">
        <v>1015</v>
      </c>
      <c r="E467" t="s">
        <v>1549</v>
      </c>
      <c r="F467" t="s">
        <v>1551</v>
      </c>
      <c r="G467" t="s">
        <v>1017</v>
      </c>
      <c r="H467" t="s">
        <v>1560</v>
      </c>
      <c r="I467" t="s">
        <v>1527</v>
      </c>
      <c r="J467">
        <v>190500</v>
      </c>
      <c r="K467" s="4">
        <f>Table1[[#This Row],[Unit price]]*18%</f>
        <v>34290</v>
      </c>
      <c r="L467">
        <v>1</v>
      </c>
      <c r="M467" s="4">
        <f>(Table1[[#This Row],[Unit price]]+Table1[[#This Row],[Tax 18%]])*Table1[[#This Row],[Quantity]]</f>
        <v>224790</v>
      </c>
      <c r="N467" s="4">
        <f>Table1[[#This Row],[Total]]*(1-12%)</f>
        <v>197815.2</v>
      </c>
      <c r="O467" s="4">
        <f>Table1[[#This Row],[Total]]-Table1[[#This Row],[Cost price]]</f>
        <v>26974.799999999988</v>
      </c>
      <c r="P467">
        <v>7.1</v>
      </c>
    </row>
    <row r="468" spans="1:16" x14ac:dyDescent="0.5">
      <c r="A468" s="5">
        <v>43504</v>
      </c>
      <c r="B468" s="6" t="s">
        <v>1277</v>
      </c>
      <c r="C468" t="s">
        <v>480</v>
      </c>
      <c r="D468" t="s">
        <v>1015</v>
      </c>
      <c r="E468" t="s">
        <v>1549</v>
      </c>
      <c r="F468" t="s">
        <v>1551</v>
      </c>
      <c r="G468" t="s">
        <v>1017</v>
      </c>
      <c r="H468" t="s">
        <v>1558</v>
      </c>
      <c r="I468" t="s">
        <v>1527</v>
      </c>
      <c r="J468">
        <v>292500</v>
      </c>
      <c r="K468" s="4">
        <f>Table1[[#This Row],[Unit price]]*18%</f>
        <v>52650</v>
      </c>
      <c r="L468">
        <v>1</v>
      </c>
      <c r="M468" s="4">
        <f>(Table1[[#This Row],[Unit price]]+Table1[[#This Row],[Tax 18%]])*Table1[[#This Row],[Quantity]]</f>
        <v>345150</v>
      </c>
      <c r="N468" s="4">
        <f>Table1[[#This Row],[Total]]*(1-12%)</f>
        <v>303732</v>
      </c>
      <c r="O468" s="4">
        <f>Table1[[#This Row],[Total]]-Table1[[#This Row],[Cost price]]</f>
        <v>41418</v>
      </c>
      <c r="P468">
        <v>7.7</v>
      </c>
    </row>
    <row r="469" spans="1:16" x14ac:dyDescent="0.5">
      <c r="A469" s="5">
        <v>43546</v>
      </c>
      <c r="B469" s="6" t="s">
        <v>1352</v>
      </c>
      <c r="C469" t="s">
        <v>481</v>
      </c>
      <c r="D469" t="s">
        <v>1016</v>
      </c>
      <c r="E469" t="s">
        <v>1550</v>
      </c>
      <c r="F469" t="s">
        <v>1552</v>
      </c>
      <c r="G469" t="s">
        <v>1018</v>
      </c>
      <c r="H469" t="s">
        <v>1560</v>
      </c>
      <c r="I469" t="s">
        <v>1526</v>
      </c>
      <c r="J469">
        <v>192000</v>
      </c>
      <c r="K469" s="4">
        <f>Table1[[#This Row],[Unit price]]*18%</f>
        <v>34560</v>
      </c>
      <c r="L469">
        <v>1</v>
      </c>
      <c r="M469" s="4">
        <f>(Table1[[#This Row],[Unit price]]+Table1[[#This Row],[Tax 18%]])*Table1[[#This Row],[Quantity]]</f>
        <v>226560</v>
      </c>
      <c r="N469" s="4">
        <f>Table1[[#This Row],[Total]]*(1-12%)</f>
        <v>199372.79999999999</v>
      </c>
      <c r="O469" s="4">
        <f>Table1[[#This Row],[Total]]-Table1[[#This Row],[Cost price]]</f>
        <v>27187.200000000012</v>
      </c>
      <c r="P469">
        <v>4.5</v>
      </c>
    </row>
    <row r="470" spans="1:16" x14ac:dyDescent="0.5">
      <c r="A470" s="5">
        <v>43505</v>
      </c>
      <c r="B470" s="6" t="s">
        <v>1196</v>
      </c>
      <c r="C470" t="s">
        <v>482</v>
      </c>
      <c r="D470" t="s">
        <v>1015</v>
      </c>
      <c r="E470" t="s">
        <v>1549</v>
      </c>
      <c r="F470" t="s">
        <v>1552</v>
      </c>
      <c r="G470" t="s">
        <v>1018</v>
      </c>
      <c r="H470" t="s">
        <v>1557</v>
      </c>
      <c r="I470" t="s">
        <v>1561</v>
      </c>
      <c r="J470">
        <v>288500</v>
      </c>
      <c r="K470" s="4">
        <f>Table1[[#This Row],[Unit price]]*18%</f>
        <v>51930</v>
      </c>
      <c r="L470">
        <v>1</v>
      </c>
      <c r="M470" s="4">
        <f>(Table1[[#This Row],[Unit price]]+Table1[[#This Row],[Tax 18%]])*Table1[[#This Row],[Quantity]]</f>
        <v>340430</v>
      </c>
      <c r="N470" s="4">
        <f>Table1[[#This Row],[Total]]*(1-12%)</f>
        <v>299578.40000000002</v>
      </c>
      <c r="O470" s="4">
        <f>Table1[[#This Row],[Total]]-Table1[[#This Row],[Cost price]]</f>
        <v>40851.599999999977</v>
      </c>
      <c r="P470">
        <v>7.2</v>
      </c>
    </row>
    <row r="471" spans="1:16" x14ac:dyDescent="0.5">
      <c r="A471" s="5">
        <v>43511</v>
      </c>
      <c r="B471" s="6" t="s">
        <v>1293</v>
      </c>
      <c r="C471" t="s">
        <v>483</v>
      </c>
      <c r="D471" t="s">
        <v>1015</v>
      </c>
      <c r="E471" t="s">
        <v>1549</v>
      </c>
      <c r="F471" t="s">
        <v>1551</v>
      </c>
      <c r="G471" t="s">
        <v>1017</v>
      </c>
      <c r="H471" t="s">
        <v>1555</v>
      </c>
      <c r="I471" t="s">
        <v>1526</v>
      </c>
      <c r="J471">
        <v>898.84</v>
      </c>
      <c r="K471" s="4">
        <f>Table1[[#This Row],[Unit price]]*18%</f>
        <v>161.7912</v>
      </c>
      <c r="L471">
        <v>1</v>
      </c>
      <c r="M471" s="4">
        <f>(Table1[[#This Row],[Unit price]]+Table1[[#This Row],[Tax 18%]])*Table1[[#This Row],[Quantity]]</f>
        <v>1060.6312</v>
      </c>
      <c r="N471" s="4">
        <f>Table1[[#This Row],[Total]]*(1-12%)</f>
        <v>933.355456</v>
      </c>
      <c r="O471" s="4">
        <f>Table1[[#This Row],[Total]]-Table1[[#This Row],[Cost price]]</f>
        <v>127.27574400000003</v>
      </c>
      <c r="P471">
        <v>8.4</v>
      </c>
    </row>
    <row r="472" spans="1:16" x14ac:dyDescent="0.5">
      <c r="A472" s="5">
        <v>43488</v>
      </c>
      <c r="B472" s="6" t="s">
        <v>1353</v>
      </c>
      <c r="C472" t="s">
        <v>484</v>
      </c>
      <c r="D472" t="s">
        <v>1015</v>
      </c>
      <c r="E472" t="s">
        <v>1549</v>
      </c>
      <c r="F472" t="s">
        <v>1551</v>
      </c>
      <c r="G472" t="s">
        <v>1017</v>
      </c>
      <c r="H472" t="s">
        <v>1559</v>
      </c>
      <c r="I472" t="s">
        <v>1525</v>
      </c>
      <c r="J472">
        <v>839.77</v>
      </c>
      <c r="K472" s="4">
        <f>Table1[[#This Row],[Unit price]]*18%</f>
        <v>151.15859999999998</v>
      </c>
      <c r="L472">
        <v>6</v>
      </c>
      <c r="M472" s="4">
        <f>(Table1[[#This Row],[Unit price]]+Table1[[#This Row],[Tax 18%]])*Table1[[#This Row],[Quantity]]</f>
        <v>5945.5715999999993</v>
      </c>
      <c r="N472" s="4">
        <f>Table1[[#This Row],[Total]]*(1-12%)</f>
        <v>5232.1030079999991</v>
      </c>
      <c r="O472" s="4">
        <f>Table1[[#This Row],[Total]]-Table1[[#This Row],[Cost price]]</f>
        <v>713.46859200000017</v>
      </c>
      <c r="P472">
        <v>5.4</v>
      </c>
    </row>
    <row r="473" spans="1:16" x14ac:dyDescent="0.5">
      <c r="A473" s="5">
        <v>43490</v>
      </c>
      <c r="B473" s="6" t="s">
        <v>1354</v>
      </c>
      <c r="C473" t="s">
        <v>485</v>
      </c>
      <c r="D473" t="s">
        <v>1014</v>
      </c>
      <c r="E473" t="s">
        <v>1548</v>
      </c>
      <c r="F473" t="s">
        <v>1551</v>
      </c>
      <c r="G473" t="s">
        <v>1017</v>
      </c>
      <c r="H473" t="s">
        <v>1560</v>
      </c>
      <c r="I473" t="s">
        <v>1526</v>
      </c>
      <c r="J473">
        <v>185000</v>
      </c>
      <c r="K473" s="4">
        <f>Table1[[#This Row],[Unit price]]*18%</f>
        <v>33300</v>
      </c>
      <c r="L473">
        <v>1</v>
      </c>
      <c r="M473" s="4">
        <f>(Table1[[#This Row],[Unit price]]+Table1[[#This Row],[Tax 18%]])*Table1[[#This Row],[Quantity]]</f>
        <v>218300</v>
      </c>
      <c r="N473" s="4">
        <f>Table1[[#This Row],[Total]]*(1-12%)</f>
        <v>192104</v>
      </c>
      <c r="O473" s="4">
        <f>Table1[[#This Row],[Total]]-Table1[[#This Row],[Cost price]]</f>
        <v>26196</v>
      </c>
      <c r="P473">
        <v>9.6999999999999993</v>
      </c>
    </row>
    <row r="474" spans="1:16" x14ac:dyDescent="0.5">
      <c r="A474" s="5">
        <v>43498</v>
      </c>
      <c r="B474" s="6" t="s">
        <v>1220</v>
      </c>
      <c r="C474" t="s">
        <v>486</v>
      </c>
      <c r="D474" t="s">
        <v>1014</v>
      </c>
      <c r="E474" t="s">
        <v>1548</v>
      </c>
      <c r="F474" t="s">
        <v>1551</v>
      </c>
      <c r="G474" t="s">
        <v>1018</v>
      </c>
      <c r="H474" t="s">
        <v>1556</v>
      </c>
      <c r="I474" t="s">
        <v>1527</v>
      </c>
      <c r="J474">
        <v>218000</v>
      </c>
      <c r="K474" s="4">
        <f>Table1[[#This Row],[Unit price]]*18%</f>
        <v>39240</v>
      </c>
      <c r="L474">
        <v>1</v>
      </c>
      <c r="M474" s="4">
        <f>(Table1[[#This Row],[Unit price]]+Table1[[#This Row],[Tax 18%]])*Table1[[#This Row],[Quantity]]</f>
        <v>257240</v>
      </c>
      <c r="N474" s="4">
        <f>Table1[[#This Row],[Total]]*(1-12%)</f>
        <v>226371.20000000001</v>
      </c>
      <c r="O474" s="4">
        <f>Table1[[#This Row],[Total]]-Table1[[#This Row],[Cost price]]</f>
        <v>30868.799999999988</v>
      </c>
      <c r="P474">
        <v>5.5</v>
      </c>
    </row>
    <row r="475" spans="1:16" x14ac:dyDescent="0.5">
      <c r="A475" s="5">
        <v>43554</v>
      </c>
      <c r="B475" s="6" t="s">
        <v>1345</v>
      </c>
      <c r="C475" t="s">
        <v>487</v>
      </c>
      <c r="D475" t="s">
        <v>1016</v>
      </c>
      <c r="E475" t="s">
        <v>1550</v>
      </c>
      <c r="F475" t="s">
        <v>1551</v>
      </c>
      <c r="G475" t="s">
        <v>1018</v>
      </c>
      <c r="H475" t="s">
        <v>1558</v>
      </c>
      <c r="I475" t="s">
        <v>1526</v>
      </c>
      <c r="J475">
        <v>292400</v>
      </c>
      <c r="K475" s="4">
        <f>Table1[[#This Row],[Unit price]]*18%</f>
        <v>52632</v>
      </c>
      <c r="L475">
        <v>1</v>
      </c>
      <c r="M475" s="4">
        <f>(Table1[[#This Row],[Unit price]]+Table1[[#This Row],[Tax 18%]])*Table1[[#This Row],[Quantity]]</f>
        <v>345032</v>
      </c>
      <c r="N475" s="4">
        <f>Table1[[#This Row],[Total]]*(1-12%)</f>
        <v>303628.15999999997</v>
      </c>
      <c r="O475" s="4">
        <f>Table1[[#This Row],[Total]]-Table1[[#This Row],[Cost price]]</f>
        <v>41403.840000000026</v>
      </c>
      <c r="P475">
        <v>4.5999999999999996</v>
      </c>
    </row>
    <row r="476" spans="1:16" x14ac:dyDescent="0.5">
      <c r="A476" s="5">
        <v>43554</v>
      </c>
      <c r="B476" s="6" t="s">
        <v>1091</v>
      </c>
      <c r="C476" t="s">
        <v>488</v>
      </c>
      <c r="D476" t="s">
        <v>1014</v>
      </c>
      <c r="E476" t="s">
        <v>1548</v>
      </c>
      <c r="F476" t="s">
        <v>1551</v>
      </c>
      <c r="G476" t="s">
        <v>1017</v>
      </c>
      <c r="H476" t="s">
        <v>1555</v>
      </c>
      <c r="I476" t="s">
        <v>1526</v>
      </c>
      <c r="J476">
        <v>464.44</v>
      </c>
      <c r="K476" s="4">
        <f>Table1[[#This Row],[Unit price]]*18%</f>
        <v>83.599199999999996</v>
      </c>
      <c r="L476">
        <v>5</v>
      </c>
      <c r="M476" s="4">
        <f>(Table1[[#This Row],[Unit price]]+Table1[[#This Row],[Tax 18%]])*Table1[[#This Row],[Quantity]]</f>
        <v>2740.1959999999999</v>
      </c>
      <c r="N476" s="4">
        <f>Table1[[#This Row],[Total]]*(1-12%)</f>
        <v>2411.37248</v>
      </c>
      <c r="O476" s="4">
        <f>Table1[[#This Row],[Total]]-Table1[[#This Row],[Cost price]]</f>
        <v>328.82351999999992</v>
      </c>
      <c r="P476">
        <v>6.6</v>
      </c>
    </row>
    <row r="477" spans="1:16" x14ac:dyDescent="0.5">
      <c r="A477" s="5">
        <v>43521</v>
      </c>
      <c r="B477" s="6" t="s">
        <v>1101</v>
      </c>
      <c r="C477" t="s">
        <v>489</v>
      </c>
      <c r="D477" t="s">
        <v>1014</v>
      </c>
      <c r="E477" t="s">
        <v>1548</v>
      </c>
      <c r="F477" t="s">
        <v>1552</v>
      </c>
      <c r="G477" t="s">
        <v>1018</v>
      </c>
      <c r="H477" t="s">
        <v>1558</v>
      </c>
      <c r="I477" t="s">
        <v>1527</v>
      </c>
      <c r="J477">
        <v>286000</v>
      </c>
      <c r="K477" s="4">
        <f>Table1[[#This Row],[Unit price]]*18%</f>
        <v>51480</v>
      </c>
      <c r="L477">
        <v>1</v>
      </c>
      <c r="M477" s="4">
        <f>(Table1[[#This Row],[Unit price]]+Table1[[#This Row],[Tax 18%]])*Table1[[#This Row],[Quantity]]</f>
        <v>337480</v>
      </c>
      <c r="N477" s="4">
        <f>Table1[[#This Row],[Total]]*(1-12%)</f>
        <v>296982.40000000002</v>
      </c>
      <c r="O477" s="4">
        <f>Table1[[#This Row],[Total]]-Table1[[#This Row],[Cost price]]</f>
        <v>40497.599999999977</v>
      </c>
      <c r="P477">
        <v>6.3</v>
      </c>
    </row>
    <row r="478" spans="1:16" x14ac:dyDescent="0.5">
      <c r="A478" s="5">
        <v>43542</v>
      </c>
      <c r="B478" s="6" t="s">
        <v>1298</v>
      </c>
      <c r="C478" t="s">
        <v>490</v>
      </c>
      <c r="D478" t="s">
        <v>1014</v>
      </c>
      <c r="E478" t="s">
        <v>1548</v>
      </c>
      <c r="F478" t="s">
        <v>1552</v>
      </c>
      <c r="G478" t="s">
        <v>1017</v>
      </c>
      <c r="H478" t="s">
        <v>1560</v>
      </c>
      <c r="I478" t="s">
        <v>1527</v>
      </c>
      <c r="J478">
        <v>183000</v>
      </c>
      <c r="K478" s="4">
        <f>Table1[[#This Row],[Unit price]]*18%</f>
        <v>32940</v>
      </c>
      <c r="L478">
        <v>1</v>
      </c>
      <c r="M478" s="4">
        <f>(Table1[[#This Row],[Unit price]]+Table1[[#This Row],[Tax 18%]])*Table1[[#This Row],[Quantity]]</f>
        <v>215940</v>
      </c>
      <c r="N478" s="4">
        <f>Table1[[#This Row],[Total]]*(1-12%)</f>
        <v>190027.2</v>
      </c>
      <c r="O478" s="4">
        <f>Table1[[#This Row],[Total]]-Table1[[#This Row],[Cost price]]</f>
        <v>25912.799999999988</v>
      </c>
      <c r="P478">
        <v>4.2</v>
      </c>
    </row>
    <row r="479" spans="1:16" x14ac:dyDescent="0.5">
      <c r="A479" s="5">
        <v>43531</v>
      </c>
      <c r="B479" s="6" t="s">
        <v>1355</v>
      </c>
      <c r="C479" t="s">
        <v>491</v>
      </c>
      <c r="D479" t="s">
        <v>1015</v>
      </c>
      <c r="E479" t="s">
        <v>1549</v>
      </c>
      <c r="F479" t="s">
        <v>1552</v>
      </c>
      <c r="G479" t="s">
        <v>1018</v>
      </c>
      <c r="H479" t="s">
        <v>1555</v>
      </c>
      <c r="I479" t="s">
        <v>1525</v>
      </c>
      <c r="J479">
        <v>894.07</v>
      </c>
      <c r="K479" s="4">
        <f>Table1[[#This Row],[Unit price]]*18%</f>
        <v>160.93260000000001</v>
      </c>
      <c r="L479">
        <v>4</v>
      </c>
      <c r="M479" s="4">
        <f>(Table1[[#This Row],[Unit price]]+Table1[[#This Row],[Tax 18%]])*Table1[[#This Row],[Quantity]]</f>
        <v>4220.0104000000001</v>
      </c>
      <c r="N479" s="4">
        <f>Table1[[#This Row],[Total]]*(1-12%)</f>
        <v>3713.609152</v>
      </c>
      <c r="O479" s="4">
        <f>Table1[[#This Row],[Total]]-Table1[[#This Row],[Cost price]]</f>
        <v>506.40124800000012</v>
      </c>
      <c r="P479">
        <v>4.4000000000000004</v>
      </c>
    </row>
    <row r="480" spans="1:16" x14ac:dyDescent="0.5">
      <c r="A480" s="5">
        <v>43540</v>
      </c>
      <c r="B480" s="6" t="s">
        <v>1060</v>
      </c>
      <c r="C480" t="s">
        <v>492</v>
      </c>
      <c r="D480" t="s">
        <v>1016</v>
      </c>
      <c r="E480" t="s">
        <v>1550</v>
      </c>
      <c r="F480" t="s">
        <v>1552</v>
      </c>
      <c r="G480" t="s">
        <v>1018</v>
      </c>
      <c r="H480" t="s">
        <v>1560</v>
      </c>
      <c r="I480" t="s">
        <v>1561</v>
      </c>
      <c r="J480">
        <v>194500</v>
      </c>
      <c r="K480" s="4">
        <f>Table1[[#This Row],[Unit price]]*18%</f>
        <v>35010</v>
      </c>
      <c r="L480">
        <v>1</v>
      </c>
      <c r="M480" s="4">
        <f>(Table1[[#This Row],[Unit price]]+Table1[[#This Row],[Tax 18%]])*Table1[[#This Row],[Quantity]]</f>
        <v>229510</v>
      </c>
      <c r="N480" s="4">
        <f>Table1[[#This Row],[Total]]*(1-12%)</f>
        <v>201968.8</v>
      </c>
      <c r="O480" s="4">
        <f>Table1[[#This Row],[Total]]-Table1[[#This Row],[Cost price]]</f>
        <v>27541.200000000012</v>
      </c>
      <c r="P480">
        <v>6.7</v>
      </c>
    </row>
    <row r="481" spans="1:16" x14ac:dyDescent="0.5">
      <c r="A481" s="5">
        <v>43494</v>
      </c>
      <c r="B481" s="6" t="s">
        <v>1074</v>
      </c>
      <c r="C481" t="s">
        <v>493</v>
      </c>
      <c r="D481" t="s">
        <v>1014</v>
      </c>
      <c r="E481" t="s">
        <v>1548</v>
      </c>
      <c r="F481" t="s">
        <v>1552</v>
      </c>
      <c r="G481" t="s">
        <v>1018</v>
      </c>
      <c r="H481" t="s">
        <v>1555</v>
      </c>
      <c r="I481" t="s">
        <v>1525</v>
      </c>
      <c r="J481">
        <v>2638.6</v>
      </c>
      <c r="K481" s="4">
        <f>Table1[[#This Row],[Unit price]]*18%</f>
        <v>474.94799999999998</v>
      </c>
      <c r="L481">
        <v>1</v>
      </c>
      <c r="M481" s="4">
        <f>(Table1[[#This Row],[Unit price]]+Table1[[#This Row],[Tax 18%]])*Table1[[#This Row],[Quantity]]</f>
        <v>3113.5479999999998</v>
      </c>
      <c r="N481" s="4">
        <f>Table1[[#This Row],[Total]]*(1-12%)</f>
        <v>2739.9222399999999</v>
      </c>
      <c r="O481" s="4">
        <f>Table1[[#This Row],[Total]]-Table1[[#This Row],[Cost price]]</f>
        <v>373.6257599999999</v>
      </c>
      <c r="P481">
        <v>6.7</v>
      </c>
    </row>
    <row r="482" spans="1:16" x14ac:dyDescent="0.5">
      <c r="A482" s="5">
        <v>43498</v>
      </c>
      <c r="B482" s="6" t="s">
        <v>1264</v>
      </c>
      <c r="C482" t="s">
        <v>494</v>
      </c>
      <c r="D482" t="s">
        <v>1015</v>
      </c>
      <c r="E482" t="s">
        <v>1549</v>
      </c>
      <c r="F482" t="s">
        <v>1552</v>
      </c>
      <c r="G482" t="s">
        <v>1018</v>
      </c>
      <c r="H482" t="s">
        <v>1557</v>
      </c>
      <c r="I482" t="s">
        <v>1526</v>
      </c>
      <c r="J482">
        <v>286700</v>
      </c>
      <c r="K482" s="4">
        <f>Table1[[#This Row],[Unit price]]*18%</f>
        <v>51606</v>
      </c>
      <c r="L482">
        <v>1</v>
      </c>
      <c r="M482" s="4">
        <f>(Table1[[#This Row],[Unit price]]+Table1[[#This Row],[Tax 18%]])*Table1[[#This Row],[Quantity]]</f>
        <v>338306</v>
      </c>
      <c r="N482" s="4">
        <f>Table1[[#This Row],[Total]]*(1-12%)</f>
        <v>297709.28000000003</v>
      </c>
      <c r="O482" s="4">
        <f>Table1[[#This Row],[Total]]-Table1[[#This Row],[Cost price]]</f>
        <v>40596.719999999972</v>
      </c>
      <c r="P482">
        <v>8.4</v>
      </c>
    </row>
    <row r="483" spans="1:16" x14ac:dyDescent="0.5">
      <c r="A483" s="5">
        <v>43511</v>
      </c>
      <c r="B483" s="6" t="s">
        <v>1313</v>
      </c>
      <c r="C483" t="s">
        <v>495</v>
      </c>
      <c r="D483" t="s">
        <v>1015</v>
      </c>
      <c r="E483" t="s">
        <v>1549</v>
      </c>
      <c r="F483" t="s">
        <v>1552</v>
      </c>
      <c r="G483" t="s">
        <v>1017</v>
      </c>
      <c r="H483" t="s">
        <v>1555</v>
      </c>
      <c r="I483" t="s">
        <v>1526</v>
      </c>
      <c r="J483">
        <v>320.8</v>
      </c>
      <c r="K483" s="4">
        <f>Table1[[#This Row],[Unit price]]*18%</f>
        <v>57.744</v>
      </c>
      <c r="L483">
        <v>10</v>
      </c>
      <c r="M483" s="4">
        <f>(Table1[[#This Row],[Unit price]]+Table1[[#This Row],[Tax 18%]])*Table1[[#This Row],[Quantity]]</f>
        <v>3785.4399999999996</v>
      </c>
      <c r="N483" s="4">
        <f>Table1[[#This Row],[Total]]*(1-12%)</f>
        <v>3331.1871999999998</v>
      </c>
      <c r="O483" s="4">
        <f>Table1[[#This Row],[Total]]-Table1[[#This Row],[Cost price]]</f>
        <v>454.25279999999975</v>
      </c>
      <c r="P483">
        <v>6.2</v>
      </c>
    </row>
    <row r="484" spans="1:16" x14ac:dyDescent="0.5">
      <c r="A484" s="5">
        <v>43473</v>
      </c>
      <c r="B484" s="6" t="s">
        <v>1156</v>
      </c>
      <c r="C484" t="s">
        <v>496</v>
      </c>
      <c r="D484" t="s">
        <v>1014</v>
      </c>
      <c r="E484" t="s">
        <v>1548</v>
      </c>
      <c r="F484" t="s">
        <v>1552</v>
      </c>
      <c r="G484" t="s">
        <v>1018</v>
      </c>
      <c r="H484" t="s">
        <v>1560</v>
      </c>
      <c r="I484" t="s">
        <v>1561</v>
      </c>
      <c r="J484">
        <v>186000</v>
      </c>
      <c r="K484" s="4">
        <f>Table1[[#This Row],[Unit price]]*18%</f>
        <v>33480</v>
      </c>
      <c r="L484">
        <v>1</v>
      </c>
      <c r="M484" s="4">
        <f>(Table1[[#This Row],[Unit price]]+Table1[[#This Row],[Tax 18%]])*Table1[[#This Row],[Quantity]]</f>
        <v>219480</v>
      </c>
      <c r="N484" s="4">
        <f>Table1[[#This Row],[Total]]*(1-12%)</f>
        <v>193142.39999999999</v>
      </c>
      <c r="O484" s="4">
        <f>Table1[[#This Row],[Total]]-Table1[[#This Row],[Cost price]]</f>
        <v>26337.600000000006</v>
      </c>
      <c r="P484">
        <v>5</v>
      </c>
    </row>
    <row r="485" spans="1:16" x14ac:dyDescent="0.5">
      <c r="A485" s="5">
        <v>43508</v>
      </c>
      <c r="B485" s="6" t="s">
        <v>1034</v>
      </c>
      <c r="C485" t="s">
        <v>497</v>
      </c>
      <c r="D485" t="s">
        <v>1016</v>
      </c>
      <c r="E485" t="s">
        <v>1550</v>
      </c>
      <c r="F485" t="s">
        <v>1551</v>
      </c>
      <c r="G485" t="s">
        <v>1018</v>
      </c>
      <c r="H485" t="s">
        <v>1559</v>
      </c>
      <c r="I485" t="s">
        <v>1526</v>
      </c>
      <c r="J485">
        <v>2460.38</v>
      </c>
      <c r="K485" s="4">
        <f>Table1[[#This Row],[Unit price]]*18%</f>
        <v>442.86840000000001</v>
      </c>
      <c r="L485">
        <v>10</v>
      </c>
      <c r="M485" s="4">
        <f>(Table1[[#This Row],[Unit price]]+Table1[[#This Row],[Tax 18%]])*Table1[[#This Row],[Quantity]]</f>
        <v>29032.484</v>
      </c>
      <c r="N485" s="4">
        <f>Table1[[#This Row],[Total]]*(1-12%)</f>
        <v>25548.585920000001</v>
      </c>
      <c r="O485" s="4">
        <f>Table1[[#This Row],[Total]]-Table1[[#This Row],[Cost price]]</f>
        <v>3483.898079999999</v>
      </c>
      <c r="P485">
        <v>6</v>
      </c>
    </row>
    <row r="486" spans="1:16" x14ac:dyDescent="0.5">
      <c r="A486" s="5">
        <v>43466</v>
      </c>
      <c r="B486" s="6" t="s">
        <v>1047</v>
      </c>
      <c r="C486" t="s">
        <v>498</v>
      </c>
      <c r="D486" t="s">
        <v>1015</v>
      </c>
      <c r="E486" t="s">
        <v>1549</v>
      </c>
      <c r="F486" t="s">
        <v>1551</v>
      </c>
      <c r="G486" t="s">
        <v>1017</v>
      </c>
      <c r="H486" t="s">
        <v>1560</v>
      </c>
      <c r="I486" t="s">
        <v>1527</v>
      </c>
      <c r="J486">
        <v>190500</v>
      </c>
      <c r="K486" s="4">
        <f>Table1[[#This Row],[Unit price]]*18%</f>
        <v>34290</v>
      </c>
      <c r="L486">
        <v>1</v>
      </c>
      <c r="M486" s="4">
        <f>(Table1[[#This Row],[Unit price]]+Table1[[#This Row],[Tax 18%]])*Table1[[#This Row],[Quantity]]</f>
        <v>224790</v>
      </c>
      <c r="N486" s="4">
        <f>Table1[[#This Row],[Total]]*(1-12%)</f>
        <v>197815.2</v>
      </c>
      <c r="O486" s="4">
        <f>Table1[[#This Row],[Total]]-Table1[[#This Row],[Cost price]]</f>
        <v>26974.799999999988</v>
      </c>
      <c r="P486">
        <v>7</v>
      </c>
    </row>
    <row r="487" spans="1:16" x14ac:dyDescent="0.5">
      <c r="A487" s="5">
        <v>43545</v>
      </c>
      <c r="B487" s="6" t="s">
        <v>1356</v>
      </c>
      <c r="C487" t="s">
        <v>499</v>
      </c>
      <c r="D487" t="s">
        <v>1016</v>
      </c>
      <c r="E487" t="s">
        <v>1550</v>
      </c>
      <c r="F487" t="s">
        <v>1551</v>
      </c>
      <c r="G487" t="s">
        <v>1017</v>
      </c>
      <c r="H487" t="s">
        <v>1560</v>
      </c>
      <c r="I487" t="s">
        <v>1561</v>
      </c>
      <c r="J487">
        <v>194500</v>
      </c>
      <c r="K487" s="4">
        <f>Table1[[#This Row],[Unit price]]*18%</f>
        <v>35010</v>
      </c>
      <c r="L487">
        <v>1</v>
      </c>
      <c r="M487" s="4">
        <f>(Table1[[#This Row],[Unit price]]+Table1[[#This Row],[Tax 18%]])*Table1[[#This Row],[Quantity]]</f>
        <v>229510</v>
      </c>
      <c r="N487" s="4">
        <f>Table1[[#This Row],[Total]]*(1-12%)</f>
        <v>201968.8</v>
      </c>
      <c r="O487" s="4">
        <f>Table1[[#This Row],[Total]]-Table1[[#This Row],[Cost price]]</f>
        <v>27541.200000000012</v>
      </c>
      <c r="P487">
        <v>6.6</v>
      </c>
    </row>
    <row r="488" spans="1:16" x14ac:dyDescent="0.5">
      <c r="A488" s="5">
        <v>43524</v>
      </c>
      <c r="B488" s="6" t="s">
        <v>1070</v>
      </c>
      <c r="C488" t="s">
        <v>500</v>
      </c>
      <c r="D488" t="s">
        <v>1016</v>
      </c>
      <c r="E488" t="s">
        <v>1550</v>
      </c>
      <c r="F488" t="s">
        <v>1552</v>
      </c>
      <c r="G488" t="s">
        <v>1017</v>
      </c>
      <c r="H488" t="s">
        <v>1556</v>
      </c>
      <c r="I488" t="s">
        <v>1526</v>
      </c>
      <c r="J488">
        <v>223100</v>
      </c>
      <c r="K488" s="4">
        <f>Table1[[#This Row],[Unit price]]*18%</f>
        <v>40158</v>
      </c>
      <c r="L488">
        <v>1</v>
      </c>
      <c r="M488" s="4">
        <f>(Table1[[#This Row],[Unit price]]+Table1[[#This Row],[Tax 18%]])*Table1[[#This Row],[Quantity]]</f>
        <v>263258</v>
      </c>
      <c r="N488" s="4">
        <f>Table1[[#This Row],[Total]]*(1-12%)</f>
        <v>231667.04</v>
      </c>
      <c r="O488" s="4">
        <f>Table1[[#This Row],[Total]]-Table1[[#This Row],[Cost price]]</f>
        <v>31590.959999999992</v>
      </c>
      <c r="P488">
        <v>7.3</v>
      </c>
    </row>
    <row r="489" spans="1:16" x14ac:dyDescent="0.5">
      <c r="A489" s="5">
        <v>43547</v>
      </c>
      <c r="B489" s="6" t="s">
        <v>1207</v>
      </c>
      <c r="C489" t="s">
        <v>501</v>
      </c>
      <c r="D489" t="s">
        <v>1014</v>
      </c>
      <c r="E489" t="s">
        <v>1548</v>
      </c>
      <c r="F489" t="s">
        <v>1552</v>
      </c>
      <c r="G489" t="s">
        <v>1018</v>
      </c>
      <c r="H489" t="s">
        <v>1556</v>
      </c>
      <c r="I489" t="s">
        <v>1561</v>
      </c>
      <c r="J489">
        <v>223000</v>
      </c>
      <c r="K489" s="4">
        <f>Table1[[#This Row],[Unit price]]*18%</f>
        <v>40140</v>
      </c>
      <c r="L489">
        <v>1</v>
      </c>
      <c r="M489" s="4">
        <f>(Table1[[#This Row],[Unit price]]+Table1[[#This Row],[Tax 18%]])*Table1[[#This Row],[Quantity]]</f>
        <v>263140</v>
      </c>
      <c r="N489" s="4">
        <f>Table1[[#This Row],[Total]]*(1-12%)</f>
        <v>231563.2</v>
      </c>
      <c r="O489" s="4">
        <f>Table1[[#This Row],[Total]]-Table1[[#This Row],[Cost price]]</f>
        <v>31576.799999999988</v>
      </c>
      <c r="P489">
        <v>8.3000000000000007</v>
      </c>
    </row>
    <row r="490" spans="1:16" x14ac:dyDescent="0.5">
      <c r="A490" s="5">
        <v>43495</v>
      </c>
      <c r="B490" s="6" t="s">
        <v>1357</v>
      </c>
      <c r="C490" t="s">
        <v>502</v>
      </c>
      <c r="D490" t="s">
        <v>1015</v>
      </c>
      <c r="E490" t="s">
        <v>1549</v>
      </c>
      <c r="F490" t="s">
        <v>1552</v>
      </c>
      <c r="G490" t="s">
        <v>1018</v>
      </c>
      <c r="H490" t="s">
        <v>1559</v>
      </c>
      <c r="I490" t="s">
        <v>1526</v>
      </c>
      <c r="J490">
        <v>220.96</v>
      </c>
      <c r="K490" s="4">
        <f>Table1[[#This Row],[Unit price]]*18%</f>
        <v>39.772799999999997</v>
      </c>
      <c r="L490">
        <v>1</v>
      </c>
      <c r="M490" s="4">
        <f>(Table1[[#This Row],[Unit price]]+Table1[[#This Row],[Tax 18%]])*Table1[[#This Row],[Quantity]]</f>
        <v>260.7328</v>
      </c>
      <c r="N490" s="4">
        <f>Table1[[#This Row],[Total]]*(1-12%)</f>
        <v>229.444864</v>
      </c>
      <c r="O490" s="4">
        <f>Table1[[#This Row],[Total]]-Table1[[#This Row],[Cost price]]</f>
        <v>31.287936000000002</v>
      </c>
      <c r="P490">
        <v>4.3</v>
      </c>
    </row>
    <row r="491" spans="1:16" x14ac:dyDescent="0.5">
      <c r="A491" s="5">
        <v>43500</v>
      </c>
      <c r="B491" s="6" t="s">
        <v>1284</v>
      </c>
      <c r="C491" t="s">
        <v>503</v>
      </c>
      <c r="D491" t="s">
        <v>1016</v>
      </c>
      <c r="E491" t="s">
        <v>1550</v>
      </c>
      <c r="F491" t="s">
        <v>1551</v>
      </c>
      <c r="G491" t="s">
        <v>1017</v>
      </c>
      <c r="H491" t="s">
        <v>1559</v>
      </c>
      <c r="I491" t="s">
        <v>1525</v>
      </c>
      <c r="J491">
        <v>9177.68</v>
      </c>
      <c r="K491" s="4">
        <f>Table1[[#This Row],[Unit price]]*18%</f>
        <v>1651.9824000000001</v>
      </c>
      <c r="L491">
        <v>9</v>
      </c>
      <c r="M491" s="4">
        <f>(Table1[[#This Row],[Unit price]]+Table1[[#This Row],[Tax 18%]])*Table1[[#This Row],[Quantity]]</f>
        <v>97466.96160000001</v>
      </c>
      <c r="N491" s="4">
        <f>Table1[[#This Row],[Total]]*(1-12%)</f>
        <v>85770.926208000004</v>
      </c>
      <c r="O491" s="4">
        <f>Table1[[#This Row],[Total]]-Table1[[#This Row],[Cost price]]</f>
        <v>11696.035392000005</v>
      </c>
      <c r="P491">
        <v>9.8000000000000007</v>
      </c>
    </row>
    <row r="492" spans="1:16" x14ac:dyDescent="0.5">
      <c r="A492" s="5">
        <v>43537</v>
      </c>
      <c r="B492" s="6" t="s">
        <v>1047</v>
      </c>
      <c r="C492" t="s">
        <v>504</v>
      </c>
      <c r="D492" t="s">
        <v>1016</v>
      </c>
      <c r="E492" t="s">
        <v>1550</v>
      </c>
      <c r="F492" t="s">
        <v>1552</v>
      </c>
      <c r="G492" t="s">
        <v>1017</v>
      </c>
      <c r="H492" t="s">
        <v>1556</v>
      </c>
      <c r="I492" t="s">
        <v>1561</v>
      </c>
      <c r="J492">
        <v>225000</v>
      </c>
      <c r="K492" s="4">
        <f>Table1[[#This Row],[Unit price]]*18%</f>
        <v>40500</v>
      </c>
      <c r="L492">
        <v>1</v>
      </c>
      <c r="M492" s="4">
        <f>(Table1[[#This Row],[Unit price]]+Table1[[#This Row],[Tax 18%]])*Table1[[#This Row],[Quantity]]</f>
        <v>265500</v>
      </c>
      <c r="N492" s="4">
        <f>Table1[[#This Row],[Total]]*(1-12%)</f>
        <v>233640</v>
      </c>
      <c r="O492" s="4">
        <f>Table1[[#This Row],[Total]]-Table1[[#This Row],[Cost price]]</f>
        <v>31860</v>
      </c>
      <c r="P492">
        <v>8.1999999999999993</v>
      </c>
    </row>
    <row r="493" spans="1:16" x14ac:dyDescent="0.5">
      <c r="A493" s="5">
        <v>43539</v>
      </c>
      <c r="B493" s="6" t="s">
        <v>1358</v>
      </c>
      <c r="C493" t="s">
        <v>505</v>
      </c>
      <c r="D493" t="s">
        <v>1014</v>
      </c>
      <c r="E493" t="s">
        <v>1548</v>
      </c>
      <c r="F493" t="s">
        <v>1551</v>
      </c>
      <c r="G493" t="s">
        <v>1017</v>
      </c>
      <c r="H493" t="s">
        <v>1556</v>
      </c>
      <c r="I493" t="s">
        <v>1527</v>
      </c>
      <c r="J493">
        <v>218000</v>
      </c>
      <c r="K493" s="4">
        <f>Table1[[#This Row],[Unit price]]*18%</f>
        <v>39240</v>
      </c>
      <c r="L493">
        <v>1</v>
      </c>
      <c r="M493" s="4">
        <f>(Table1[[#This Row],[Unit price]]+Table1[[#This Row],[Tax 18%]])*Table1[[#This Row],[Quantity]]</f>
        <v>257240</v>
      </c>
      <c r="N493" s="4">
        <f>Table1[[#This Row],[Total]]*(1-12%)</f>
        <v>226371.20000000001</v>
      </c>
      <c r="O493" s="4">
        <f>Table1[[#This Row],[Total]]-Table1[[#This Row],[Cost price]]</f>
        <v>30868.799999999988</v>
      </c>
      <c r="P493">
        <v>7.2</v>
      </c>
    </row>
    <row r="494" spans="1:16" x14ac:dyDescent="0.5">
      <c r="A494" s="5">
        <v>43529</v>
      </c>
      <c r="B494" s="6" t="s">
        <v>1200</v>
      </c>
      <c r="C494" t="s">
        <v>506</v>
      </c>
      <c r="D494" t="s">
        <v>1016</v>
      </c>
      <c r="E494" t="s">
        <v>1550</v>
      </c>
      <c r="F494" t="s">
        <v>1551</v>
      </c>
      <c r="G494" t="s">
        <v>1017</v>
      </c>
      <c r="H494" t="s">
        <v>1558</v>
      </c>
      <c r="I494" t="s">
        <v>1561</v>
      </c>
      <c r="J494">
        <v>295000</v>
      </c>
      <c r="K494" s="4">
        <f>Table1[[#This Row],[Unit price]]*18%</f>
        <v>53100</v>
      </c>
      <c r="L494">
        <v>1</v>
      </c>
      <c r="M494" s="4">
        <f>(Table1[[#This Row],[Unit price]]+Table1[[#This Row],[Tax 18%]])*Table1[[#This Row],[Quantity]]</f>
        <v>348100</v>
      </c>
      <c r="N494" s="4">
        <f>Table1[[#This Row],[Total]]*(1-12%)</f>
        <v>306328</v>
      </c>
      <c r="O494" s="4">
        <f>Table1[[#This Row],[Total]]-Table1[[#This Row],[Cost price]]</f>
        <v>41772</v>
      </c>
      <c r="P494">
        <v>8.6999999999999993</v>
      </c>
    </row>
    <row r="495" spans="1:16" x14ac:dyDescent="0.5">
      <c r="A495" s="5">
        <v>43529</v>
      </c>
      <c r="B495" s="6" t="s">
        <v>1208</v>
      </c>
      <c r="C495" t="s">
        <v>507</v>
      </c>
      <c r="D495" t="s">
        <v>1015</v>
      </c>
      <c r="E495" t="s">
        <v>1549</v>
      </c>
      <c r="F495" t="s">
        <v>1551</v>
      </c>
      <c r="G495" t="s">
        <v>1017</v>
      </c>
      <c r="H495" t="s">
        <v>1559</v>
      </c>
      <c r="I495" t="s">
        <v>1527</v>
      </c>
      <c r="J495">
        <v>112.12</v>
      </c>
      <c r="K495" s="4">
        <f>Table1[[#This Row],[Unit price]]*18%</f>
        <v>20.1816</v>
      </c>
      <c r="L495">
        <v>10</v>
      </c>
      <c r="M495" s="4">
        <f>(Table1[[#This Row],[Unit price]]+Table1[[#This Row],[Tax 18%]])*Table1[[#This Row],[Quantity]]</f>
        <v>1323.0160000000001</v>
      </c>
      <c r="N495" s="4">
        <f>Table1[[#This Row],[Total]]*(1-12%)</f>
        <v>1164.2540800000002</v>
      </c>
      <c r="O495" s="4">
        <f>Table1[[#This Row],[Total]]-Table1[[#This Row],[Cost price]]</f>
        <v>158.76191999999992</v>
      </c>
      <c r="P495">
        <v>8.4</v>
      </c>
    </row>
    <row r="496" spans="1:16" x14ac:dyDescent="0.5">
      <c r="A496" s="5">
        <v>43522</v>
      </c>
      <c r="B496" s="6" t="s">
        <v>1359</v>
      </c>
      <c r="C496" t="s">
        <v>508</v>
      </c>
      <c r="D496" t="s">
        <v>1016</v>
      </c>
      <c r="E496" t="s">
        <v>1550</v>
      </c>
      <c r="F496" t="s">
        <v>1552</v>
      </c>
      <c r="G496" t="s">
        <v>1018</v>
      </c>
      <c r="H496" t="s">
        <v>1556</v>
      </c>
      <c r="I496" t="s">
        <v>1561</v>
      </c>
      <c r="J496">
        <v>225000</v>
      </c>
      <c r="K496" s="4">
        <f>Table1[[#This Row],[Unit price]]*18%</f>
        <v>40500</v>
      </c>
      <c r="L496">
        <v>1</v>
      </c>
      <c r="M496" s="4">
        <f>(Table1[[#This Row],[Unit price]]+Table1[[#This Row],[Tax 18%]])*Table1[[#This Row],[Quantity]]</f>
        <v>265500</v>
      </c>
      <c r="N496" s="4">
        <f>Table1[[#This Row],[Total]]*(1-12%)</f>
        <v>233640</v>
      </c>
      <c r="O496" s="4">
        <f>Table1[[#This Row],[Total]]-Table1[[#This Row],[Cost price]]</f>
        <v>31860</v>
      </c>
      <c r="P496">
        <v>7.1</v>
      </c>
    </row>
    <row r="497" spans="1:16" x14ac:dyDescent="0.5">
      <c r="A497" s="5">
        <v>43544</v>
      </c>
      <c r="B497" s="6" t="s">
        <v>1360</v>
      </c>
      <c r="C497" t="s">
        <v>509</v>
      </c>
      <c r="D497" t="s">
        <v>1016</v>
      </c>
      <c r="E497" t="s">
        <v>1550</v>
      </c>
      <c r="F497" t="s">
        <v>1552</v>
      </c>
      <c r="G497" t="s">
        <v>1018</v>
      </c>
      <c r="H497" t="s">
        <v>1560</v>
      </c>
      <c r="I497" t="s">
        <v>1526</v>
      </c>
      <c r="J497">
        <v>192000</v>
      </c>
      <c r="K497" s="4">
        <f>Table1[[#This Row],[Unit price]]*18%</f>
        <v>34560</v>
      </c>
      <c r="L497">
        <v>1</v>
      </c>
      <c r="M497" s="4">
        <f>(Table1[[#This Row],[Unit price]]+Table1[[#This Row],[Tax 18%]])*Table1[[#This Row],[Quantity]]</f>
        <v>226560</v>
      </c>
      <c r="N497" s="4">
        <f>Table1[[#This Row],[Total]]*(1-12%)</f>
        <v>199372.79999999999</v>
      </c>
      <c r="O497" s="4">
        <f>Table1[[#This Row],[Total]]-Table1[[#This Row],[Cost price]]</f>
        <v>27187.200000000012</v>
      </c>
      <c r="P497">
        <v>5.5</v>
      </c>
    </row>
    <row r="498" spans="1:16" x14ac:dyDescent="0.5">
      <c r="A498" s="5">
        <v>43466</v>
      </c>
      <c r="B498" s="6" t="s">
        <v>1251</v>
      </c>
      <c r="C498" t="s">
        <v>510</v>
      </c>
      <c r="D498" t="s">
        <v>1015</v>
      </c>
      <c r="E498" t="s">
        <v>1549</v>
      </c>
      <c r="F498" t="s">
        <v>1552</v>
      </c>
      <c r="G498" t="s">
        <v>1017</v>
      </c>
      <c r="H498" t="s">
        <v>1555</v>
      </c>
      <c r="I498" t="s">
        <v>1526</v>
      </c>
      <c r="J498">
        <v>1163.22</v>
      </c>
      <c r="K498" s="4">
        <f>Table1[[#This Row],[Unit price]]*18%</f>
        <v>209.37960000000001</v>
      </c>
      <c r="L498">
        <v>2</v>
      </c>
      <c r="M498" s="4">
        <f>(Table1[[#This Row],[Unit price]]+Table1[[#This Row],[Tax 18%]])*Table1[[#This Row],[Quantity]]</f>
        <v>2745.1992</v>
      </c>
      <c r="N498" s="4">
        <f>Table1[[#This Row],[Total]]*(1-12%)</f>
        <v>2415.7752960000003</v>
      </c>
      <c r="O498" s="4">
        <f>Table1[[#This Row],[Total]]-Table1[[#This Row],[Cost price]]</f>
        <v>329.42390399999977</v>
      </c>
      <c r="P498">
        <v>8.5</v>
      </c>
    </row>
    <row r="499" spans="1:16" x14ac:dyDescent="0.5">
      <c r="A499" s="5">
        <v>43492</v>
      </c>
      <c r="B499" s="6" t="s">
        <v>1361</v>
      </c>
      <c r="C499" t="s">
        <v>511</v>
      </c>
      <c r="D499" t="s">
        <v>1015</v>
      </c>
      <c r="E499" t="s">
        <v>1549</v>
      </c>
      <c r="F499" t="s">
        <v>1552</v>
      </c>
      <c r="G499" t="s">
        <v>1017</v>
      </c>
      <c r="H499" t="s">
        <v>1557</v>
      </c>
      <c r="I499" t="s">
        <v>1526</v>
      </c>
      <c r="J499">
        <v>286700</v>
      </c>
      <c r="K499" s="4">
        <f>Table1[[#This Row],[Unit price]]*18%</f>
        <v>51606</v>
      </c>
      <c r="L499">
        <v>1</v>
      </c>
      <c r="M499" s="4">
        <f>(Table1[[#This Row],[Unit price]]+Table1[[#This Row],[Tax 18%]])*Table1[[#This Row],[Quantity]]</f>
        <v>338306</v>
      </c>
      <c r="N499" s="4">
        <f>Table1[[#This Row],[Total]]*(1-12%)</f>
        <v>297709.28000000003</v>
      </c>
      <c r="O499" s="4">
        <f>Table1[[#This Row],[Total]]-Table1[[#This Row],[Cost price]]</f>
        <v>40596.719999999972</v>
      </c>
      <c r="P499">
        <v>6.2</v>
      </c>
    </row>
    <row r="500" spans="1:16" x14ac:dyDescent="0.5">
      <c r="A500" s="5">
        <v>43486</v>
      </c>
      <c r="B500" s="6" t="s">
        <v>1043</v>
      </c>
      <c r="C500" t="s">
        <v>512</v>
      </c>
      <c r="D500" t="s">
        <v>1016</v>
      </c>
      <c r="E500" t="s">
        <v>1550</v>
      </c>
      <c r="F500" t="s">
        <v>1551</v>
      </c>
      <c r="G500" t="s">
        <v>1017</v>
      </c>
      <c r="H500" t="s">
        <v>1560</v>
      </c>
      <c r="I500" t="s">
        <v>1526</v>
      </c>
      <c r="J500">
        <v>192000</v>
      </c>
      <c r="K500" s="4">
        <f>Table1[[#This Row],[Unit price]]*18%</f>
        <v>34560</v>
      </c>
      <c r="L500">
        <v>1</v>
      </c>
      <c r="M500" s="4">
        <f>(Table1[[#This Row],[Unit price]]+Table1[[#This Row],[Tax 18%]])*Table1[[#This Row],[Quantity]]</f>
        <v>226560</v>
      </c>
      <c r="N500" s="4">
        <f>Table1[[#This Row],[Total]]*(1-12%)</f>
        <v>199372.79999999999</v>
      </c>
      <c r="O500" s="4">
        <f>Table1[[#This Row],[Total]]-Table1[[#This Row],[Cost price]]</f>
        <v>27187.200000000012</v>
      </c>
      <c r="P500">
        <v>8.9</v>
      </c>
    </row>
    <row r="501" spans="1:16" x14ac:dyDescent="0.5">
      <c r="A501" s="5">
        <v>43498</v>
      </c>
      <c r="B501" s="6" t="s">
        <v>1065</v>
      </c>
      <c r="C501" t="s">
        <v>513</v>
      </c>
      <c r="D501" t="s">
        <v>1014</v>
      </c>
      <c r="E501" t="s">
        <v>1548</v>
      </c>
      <c r="F501" t="s">
        <v>1551</v>
      </c>
      <c r="G501" t="s">
        <v>1017</v>
      </c>
      <c r="H501" t="s">
        <v>1560</v>
      </c>
      <c r="I501" t="s">
        <v>1526</v>
      </c>
      <c r="J501">
        <v>185000</v>
      </c>
      <c r="K501" s="4">
        <f>Table1[[#This Row],[Unit price]]*18%</f>
        <v>33300</v>
      </c>
      <c r="L501">
        <v>1</v>
      </c>
      <c r="M501" s="4">
        <f>(Table1[[#This Row],[Unit price]]+Table1[[#This Row],[Tax 18%]])*Table1[[#This Row],[Quantity]]</f>
        <v>218300</v>
      </c>
      <c r="N501" s="4">
        <f>Table1[[#This Row],[Total]]*(1-12%)</f>
        <v>192104</v>
      </c>
      <c r="O501" s="4">
        <f>Table1[[#This Row],[Total]]-Table1[[#This Row],[Cost price]]</f>
        <v>26196</v>
      </c>
      <c r="P501">
        <v>9.6</v>
      </c>
    </row>
    <row r="502" spans="1:16" x14ac:dyDescent="0.5">
      <c r="A502" s="5">
        <v>43499</v>
      </c>
      <c r="B502" s="6" t="s">
        <v>1202</v>
      </c>
      <c r="C502" t="s">
        <v>514</v>
      </c>
      <c r="D502" t="s">
        <v>1016</v>
      </c>
      <c r="E502" t="s">
        <v>1550</v>
      </c>
      <c r="F502" t="s">
        <v>1551</v>
      </c>
      <c r="G502" t="s">
        <v>1018</v>
      </c>
      <c r="H502" t="s">
        <v>1560</v>
      </c>
      <c r="I502" t="s">
        <v>1527</v>
      </c>
      <c r="J502">
        <v>189000</v>
      </c>
      <c r="K502" s="4">
        <f>Table1[[#This Row],[Unit price]]*18%</f>
        <v>34020</v>
      </c>
      <c r="L502">
        <v>1</v>
      </c>
      <c r="M502" s="4">
        <f>(Table1[[#This Row],[Unit price]]+Table1[[#This Row],[Tax 18%]])*Table1[[#This Row],[Quantity]]</f>
        <v>223020</v>
      </c>
      <c r="N502" s="4">
        <f>Table1[[#This Row],[Total]]*(1-12%)</f>
        <v>196257.6</v>
      </c>
      <c r="O502" s="4">
        <f>Table1[[#This Row],[Total]]-Table1[[#This Row],[Cost price]]</f>
        <v>26762.399999999994</v>
      </c>
      <c r="P502">
        <v>5.4</v>
      </c>
    </row>
    <row r="503" spans="1:16" x14ac:dyDescent="0.5">
      <c r="A503" s="5">
        <v>43470</v>
      </c>
      <c r="B503" s="6" t="s">
        <v>1362</v>
      </c>
      <c r="C503" t="s">
        <v>515</v>
      </c>
      <c r="D503" t="s">
        <v>1015</v>
      </c>
      <c r="E503" t="s">
        <v>1549</v>
      </c>
      <c r="F503" t="s">
        <v>1551</v>
      </c>
      <c r="G503" t="s">
        <v>1017</v>
      </c>
      <c r="H503" t="s">
        <v>1556</v>
      </c>
      <c r="I503" t="s">
        <v>1561</v>
      </c>
      <c r="J503">
        <v>224200</v>
      </c>
      <c r="K503" s="4">
        <f>Table1[[#This Row],[Unit price]]*18%</f>
        <v>40356</v>
      </c>
      <c r="L503">
        <v>1</v>
      </c>
      <c r="M503" s="4">
        <f>(Table1[[#This Row],[Unit price]]+Table1[[#This Row],[Tax 18%]])*Table1[[#This Row],[Quantity]]</f>
        <v>264556</v>
      </c>
      <c r="N503" s="4">
        <f>Table1[[#This Row],[Total]]*(1-12%)</f>
        <v>232809.28</v>
      </c>
      <c r="O503" s="4">
        <f>Table1[[#This Row],[Total]]-Table1[[#This Row],[Cost price]]</f>
        <v>31746.720000000001</v>
      </c>
      <c r="P503">
        <v>9.1</v>
      </c>
    </row>
    <row r="504" spans="1:16" x14ac:dyDescent="0.5">
      <c r="A504" s="5">
        <v>43492</v>
      </c>
      <c r="B504" s="6" t="s">
        <v>1047</v>
      </c>
      <c r="C504" t="s">
        <v>516</v>
      </c>
      <c r="D504" t="s">
        <v>1015</v>
      </c>
      <c r="E504" t="s">
        <v>1549</v>
      </c>
      <c r="F504" t="s">
        <v>1552</v>
      </c>
      <c r="G504" t="s">
        <v>1018</v>
      </c>
      <c r="H504" t="s">
        <v>1559</v>
      </c>
      <c r="I504" t="s">
        <v>1525</v>
      </c>
      <c r="J504">
        <v>629.4</v>
      </c>
      <c r="K504" s="4">
        <f>Table1[[#This Row],[Unit price]]*18%</f>
        <v>113.29199999999999</v>
      </c>
      <c r="L504">
        <v>2</v>
      </c>
      <c r="M504" s="4">
        <f>(Table1[[#This Row],[Unit price]]+Table1[[#This Row],[Tax 18%]])*Table1[[#This Row],[Quantity]]</f>
        <v>1485.384</v>
      </c>
      <c r="N504" s="4">
        <f>Table1[[#This Row],[Total]]*(1-12%)</f>
        <v>1307.1379200000001</v>
      </c>
      <c r="O504" s="4">
        <f>Table1[[#This Row],[Total]]-Table1[[#This Row],[Cost price]]</f>
        <v>178.24607999999989</v>
      </c>
      <c r="P504">
        <v>9</v>
      </c>
    </row>
    <row r="505" spans="1:16" x14ac:dyDescent="0.5">
      <c r="A505" s="5">
        <v>43549</v>
      </c>
      <c r="B505" s="6" t="s">
        <v>1363</v>
      </c>
      <c r="C505" t="s">
        <v>517</v>
      </c>
      <c r="D505" t="s">
        <v>1016</v>
      </c>
      <c r="E505" t="s">
        <v>1550</v>
      </c>
      <c r="F505" t="s">
        <v>1552</v>
      </c>
      <c r="G505" t="s">
        <v>1017</v>
      </c>
      <c r="H505" t="s">
        <v>1560</v>
      </c>
      <c r="I505" t="s">
        <v>1526</v>
      </c>
      <c r="J505">
        <v>192000</v>
      </c>
      <c r="K505" s="4">
        <f>Table1[[#This Row],[Unit price]]*18%</f>
        <v>34560</v>
      </c>
      <c r="L505">
        <v>1</v>
      </c>
      <c r="M505" s="4">
        <f>(Table1[[#This Row],[Unit price]]+Table1[[#This Row],[Tax 18%]])*Table1[[#This Row],[Quantity]]</f>
        <v>226560</v>
      </c>
      <c r="N505" s="4">
        <f>Table1[[#This Row],[Total]]*(1-12%)</f>
        <v>199372.79999999999</v>
      </c>
      <c r="O505" s="4">
        <f>Table1[[#This Row],[Total]]-Table1[[#This Row],[Cost price]]</f>
        <v>27187.200000000012</v>
      </c>
      <c r="P505">
        <v>6.3</v>
      </c>
    </row>
    <row r="506" spans="1:16" x14ac:dyDescent="0.5">
      <c r="A506" s="5">
        <v>43521</v>
      </c>
      <c r="B506" s="6" t="s">
        <v>1364</v>
      </c>
      <c r="C506" t="s">
        <v>518</v>
      </c>
      <c r="D506" t="s">
        <v>1016</v>
      </c>
      <c r="E506" t="s">
        <v>1550</v>
      </c>
      <c r="F506" t="s">
        <v>1552</v>
      </c>
      <c r="G506" t="s">
        <v>1018</v>
      </c>
      <c r="H506" t="s">
        <v>1560</v>
      </c>
      <c r="I506" t="s">
        <v>1527</v>
      </c>
      <c r="J506">
        <v>189000</v>
      </c>
      <c r="K506" s="4">
        <f>Table1[[#This Row],[Unit price]]*18%</f>
        <v>34020</v>
      </c>
      <c r="L506">
        <v>1</v>
      </c>
      <c r="M506" s="4">
        <f>(Table1[[#This Row],[Unit price]]+Table1[[#This Row],[Tax 18%]])*Table1[[#This Row],[Quantity]]</f>
        <v>223020</v>
      </c>
      <c r="N506" s="4">
        <f>Table1[[#This Row],[Total]]*(1-12%)</f>
        <v>196257.6</v>
      </c>
      <c r="O506" s="4">
        <f>Table1[[#This Row],[Total]]-Table1[[#This Row],[Cost price]]</f>
        <v>26762.399999999994</v>
      </c>
      <c r="P506">
        <v>9.5</v>
      </c>
    </row>
    <row r="507" spans="1:16" x14ac:dyDescent="0.5">
      <c r="A507" s="5">
        <v>43493</v>
      </c>
      <c r="B507" s="6" t="s">
        <v>1117</v>
      </c>
      <c r="C507" t="s">
        <v>519</v>
      </c>
      <c r="D507" t="s">
        <v>1014</v>
      </c>
      <c r="E507" t="s">
        <v>1548</v>
      </c>
      <c r="F507" t="s">
        <v>1551</v>
      </c>
      <c r="G507" t="s">
        <v>1018</v>
      </c>
      <c r="H507" t="s">
        <v>1555</v>
      </c>
      <c r="I507" t="s">
        <v>1525</v>
      </c>
      <c r="J507">
        <v>1624.18</v>
      </c>
      <c r="K507" s="4">
        <f>Table1[[#This Row],[Unit price]]*18%</f>
        <v>292.35239999999999</v>
      </c>
      <c r="L507">
        <v>8</v>
      </c>
      <c r="M507" s="4">
        <f>(Table1[[#This Row],[Unit price]]+Table1[[#This Row],[Tax 18%]])*Table1[[#This Row],[Quantity]]</f>
        <v>15332.2592</v>
      </c>
      <c r="N507" s="4">
        <f>Table1[[#This Row],[Total]]*(1-12%)</f>
        <v>13492.388096000001</v>
      </c>
      <c r="O507" s="4">
        <f>Table1[[#This Row],[Total]]-Table1[[#This Row],[Cost price]]</f>
        <v>1839.8711039999998</v>
      </c>
      <c r="P507">
        <v>9.8000000000000007</v>
      </c>
    </row>
    <row r="508" spans="1:16" x14ac:dyDescent="0.5">
      <c r="A508" s="5">
        <v>43473</v>
      </c>
      <c r="B508" s="6" t="s">
        <v>1184</v>
      </c>
      <c r="C508" t="s">
        <v>520</v>
      </c>
      <c r="D508" t="s">
        <v>1016</v>
      </c>
      <c r="E508" t="s">
        <v>1550</v>
      </c>
      <c r="F508" t="s">
        <v>1551</v>
      </c>
      <c r="G508" t="s">
        <v>1017</v>
      </c>
      <c r="H508" t="s">
        <v>1560</v>
      </c>
      <c r="I508" t="s">
        <v>1526</v>
      </c>
      <c r="J508">
        <v>192000</v>
      </c>
      <c r="K508" s="4">
        <f>Table1[[#This Row],[Unit price]]*18%</f>
        <v>34560</v>
      </c>
      <c r="L508">
        <v>1</v>
      </c>
      <c r="M508" s="4">
        <f>(Table1[[#This Row],[Unit price]]+Table1[[#This Row],[Tax 18%]])*Table1[[#This Row],[Quantity]]</f>
        <v>226560</v>
      </c>
      <c r="N508" s="4">
        <f>Table1[[#This Row],[Total]]*(1-12%)</f>
        <v>199372.79999999999</v>
      </c>
      <c r="O508" s="4">
        <f>Table1[[#This Row],[Total]]-Table1[[#This Row],[Cost price]]</f>
        <v>27187.200000000012</v>
      </c>
      <c r="P508">
        <v>6.7</v>
      </c>
    </row>
    <row r="509" spans="1:16" x14ac:dyDescent="0.5">
      <c r="A509" s="5">
        <v>43494</v>
      </c>
      <c r="B509" s="6" t="s">
        <v>1365</v>
      </c>
      <c r="C509" t="s">
        <v>521</v>
      </c>
      <c r="D509" t="s">
        <v>1016</v>
      </c>
      <c r="E509" t="s">
        <v>1550</v>
      </c>
      <c r="F509" t="s">
        <v>1552</v>
      </c>
      <c r="G509" t="s">
        <v>1017</v>
      </c>
      <c r="H509" t="s">
        <v>1557</v>
      </c>
      <c r="I509" t="s">
        <v>1527</v>
      </c>
      <c r="J509">
        <v>283100</v>
      </c>
      <c r="K509" s="4">
        <f>Table1[[#This Row],[Unit price]]*18%</f>
        <v>50958</v>
      </c>
      <c r="L509">
        <v>1</v>
      </c>
      <c r="M509" s="4">
        <f>(Table1[[#This Row],[Unit price]]+Table1[[#This Row],[Tax 18%]])*Table1[[#This Row],[Quantity]]</f>
        <v>334058</v>
      </c>
      <c r="N509" s="4">
        <f>Table1[[#This Row],[Total]]*(1-12%)</f>
        <v>293971.03999999998</v>
      </c>
      <c r="O509" s="4">
        <f>Table1[[#This Row],[Total]]-Table1[[#This Row],[Cost price]]</f>
        <v>40086.960000000021</v>
      </c>
      <c r="P509">
        <v>7.7</v>
      </c>
    </row>
    <row r="510" spans="1:16" x14ac:dyDescent="0.5">
      <c r="A510" s="5">
        <v>43553</v>
      </c>
      <c r="B510" s="6" t="s">
        <v>1315</v>
      </c>
      <c r="C510" t="s">
        <v>522</v>
      </c>
      <c r="D510" t="s">
        <v>1016</v>
      </c>
      <c r="E510" t="s">
        <v>1550</v>
      </c>
      <c r="F510" t="s">
        <v>1551</v>
      </c>
      <c r="G510" t="s">
        <v>1018</v>
      </c>
      <c r="H510" t="s">
        <v>1558</v>
      </c>
      <c r="I510" t="s">
        <v>1526</v>
      </c>
      <c r="J510">
        <v>292400</v>
      </c>
      <c r="K510" s="4">
        <f>Table1[[#This Row],[Unit price]]*18%</f>
        <v>52632</v>
      </c>
      <c r="L510">
        <v>1</v>
      </c>
      <c r="M510" s="4">
        <f>(Table1[[#This Row],[Unit price]]+Table1[[#This Row],[Tax 18%]])*Table1[[#This Row],[Quantity]]</f>
        <v>345032</v>
      </c>
      <c r="N510" s="4">
        <f>Table1[[#This Row],[Total]]*(1-12%)</f>
        <v>303628.15999999997</v>
      </c>
      <c r="O510" s="4">
        <f>Table1[[#This Row],[Total]]-Table1[[#This Row],[Cost price]]</f>
        <v>41403.840000000026</v>
      </c>
      <c r="P510">
        <v>7</v>
      </c>
    </row>
    <row r="511" spans="1:16" x14ac:dyDescent="0.5">
      <c r="A511" s="5">
        <v>43505</v>
      </c>
      <c r="B511" s="6" t="s">
        <v>1027</v>
      </c>
      <c r="C511" t="s">
        <v>523</v>
      </c>
      <c r="D511" t="s">
        <v>1015</v>
      </c>
      <c r="E511" t="s">
        <v>1549</v>
      </c>
      <c r="F511" t="s">
        <v>1551</v>
      </c>
      <c r="G511" t="s">
        <v>1017</v>
      </c>
      <c r="H511" t="s">
        <v>1559</v>
      </c>
      <c r="I511" t="s">
        <v>1527</v>
      </c>
      <c r="J511">
        <v>135.94999999999999</v>
      </c>
      <c r="K511" s="4">
        <f>Table1[[#This Row],[Unit price]]*18%</f>
        <v>24.470999999999997</v>
      </c>
      <c r="L511">
        <v>6</v>
      </c>
      <c r="M511" s="4">
        <f>(Table1[[#This Row],[Unit price]]+Table1[[#This Row],[Tax 18%]])*Table1[[#This Row],[Quantity]]</f>
        <v>962.52599999999995</v>
      </c>
      <c r="N511" s="4">
        <f>Table1[[#This Row],[Total]]*(1-12%)</f>
        <v>847.02287999999999</v>
      </c>
      <c r="O511" s="4">
        <f>Table1[[#This Row],[Total]]-Table1[[#This Row],[Cost price]]</f>
        <v>115.50311999999997</v>
      </c>
      <c r="P511">
        <v>5.0999999999999996</v>
      </c>
    </row>
    <row r="512" spans="1:16" x14ac:dyDescent="0.5">
      <c r="A512" s="5">
        <v>43481</v>
      </c>
      <c r="B512" s="6" t="s">
        <v>1191</v>
      </c>
      <c r="C512" t="s">
        <v>524</v>
      </c>
      <c r="D512" t="s">
        <v>1016</v>
      </c>
      <c r="E512" t="s">
        <v>1550</v>
      </c>
      <c r="F512" t="s">
        <v>1551</v>
      </c>
      <c r="G512" t="s">
        <v>1017</v>
      </c>
      <c r="H512" t="s">
        <v>1560</v>
      </c>
      <c r="I512" t="s">
        <v>1527</v>
      </c>
      <c r="J512">
        <v>189000</v>
      </c>
      <c r="K512" s="4">
        <f>Table1[[#This Row],[Unit price]]*18%</f>
        <v>34020</v>
      </c>
      <c r="L512">
        <v>1</v>
      </c>
      <c r="M512" s="4">
        <f>(Table1[[#This Row],[Unit price]]+Table1[[#This Row],[Tax 18%]])*Table1[[#This Row],[Quantity]]</f>
        <v>223020</v>
      </c>
      <c r="N512" s="4">
        <f>Table1[[#This Row],[Total]]*(1-12%)</f>
        <v>196257.6</v>
      </c>
      <c r="O512" s="4">
        <f>Table1[[#This Row],[Total]]-Table1[[#This Row],[Cost price]]</f>
        <v>26762.399999999994</v>
      </c>
      <c r="P512">
        <v>6.2</v>
      </c>
    </row>
    <row r="513" spans="1:16" x14ac:dyDescent="0.5">
      <c r="A513" s="5">
        <v>43470</v>
      </c>
      <c r="B513" s="6" t="s">
        <v>1279</v>
      </c>
      <c r="C513" t="s">
        <v>525</v>
      </c>
      <c r="D513" t="s">
        <v>1014</v>
      </c>
      <c r="E513" t="s">
        <v>1548</v>
      </c>
      <c r="F513" t="s">
        <v>1552</v>
      </c>
      <c r="G513" t="s">
        <v>1017</v>
      </c>
      <c r="H513" t="s">
        <v>1559</v>
      </c>
      <c r="I513" t="s">
        <v>1525</v>
      </c>
      <c r="J513">
        <v>442.91</v>
      </c>
      <c r="K513" s="4">
        <f>Table1[[#This Row],[Unit price]]*18%</f>
        <v>79.723799999999997</v>
      </c>
      <c r="L513">
        <v>5</v>
      </c>
      <c r="M513" s="4">
        <f>(Table1[[#This Row],[Unit price]]+Table1[[#This Row],[Tax 18%]])*Table1[[#This Row],[Quantity]]</f>
        <v>2613.1690000000003</v>
      </c>
      <c r="N513" s="4">
        <f>Table1[[#This Row],[Total]]*(1-12%)</f>
        <v>2299.5887200000002</v>
      </c>
      <c r="O513" s="4">
        <f>Table1[[#This Row],[Total]]-Table1[[#This Row],[Cost price]]</f>
        <v>313.58028000000013</v>
      </c>
      <c r="P513">
        <v>6.1</v>
      </c>
    </row>
    <row r="514" spans="1:16" x14ac:dyDescent="0.5">
      <c r="A514" s="5">
        <v>43492</v>
      </c>
      <c r="B514" s="6" t="s">
        <v>1366</v>
      </c>
      <c r="C514" t="s">
        <v>526</v>
      </c>
      <c r="D514" t="s">
        <v>1014</v>
      </c>
      <c r="E514" t="s">
        <v>1548</v>
      </c>
      <c r="F514" t="s">
        <v>1552</v>
      </c>
      <c r="G514" t="s">
        <v>1017</v>
      </c>
      <c r="H514" t="s">
        <v>1556</v>
      </c>
      <c r="I514" t="s">
        <v>1561</v>
      </c>
      <c r="J514">
        <v>223000</v>
      </c>
      <c r="K514" s="4">
        <f>Table1[[#This Row],[Unit price]]*18%</f>
        <v>40140</v>
      </c>
      <c r="L514">
        <v>1</v>
      </c>
      <c r="M514" s="4">
        <f>(Table1[[#This Row],[Unit price]]+Table1[[#This Row],[Tax 18%]])*Table1[[#This Row],[Quantity]]</f>
        <v>263140</v>
      </c>
      <c r="N514" s="4">
        <f>Table1[[#This Row],[Total]]*(1-12%)</f>
        <v>231563.2</v>
      </c>
      <c r="O514" s="4">
        <f>Table1[[#This Row],[Total]]-Table1[[#This Row],[Cost price]]</f>
        <v>31576.799999999988</v>
      </c>
      <c r="P514">
        <v>9.3000000000000007</v>
      </c>
    </row>
    <row r="515" spans="1:16" x14ac:dyDescent="0.5">
      <c r="A515" s="5">
        <v>43538</v>
      </c>
      <c r="B515" s="6" t="s">
        <v>1367</v>
      </c>
      <c r="C515" t="s">
        <v>527</v>
      </c>
      <c r="D515" t="s">
        <v>1014</v>
      </c>
      <c r="E515" t="s">
        <v>1548</v>
      </c>
      <c r="F515" t="s">
        <v>1552</v>
      </c>
      <c r="G515" t="s">
        <v>1018</v>
      </c>
      <c r="H515" t="s">
        <v>1555</v>
      </c>
      <c r="I515" t="s">
        <v>1526</v>
      </c>
      <c r="J515">
        <v>199.55</v>
      </c>
      <c r="K515" s="4">
        <f>Table1[[#This Row],[Unit price]]*18%</f>
        <v>35.919000000000004</v>
      </c>
      <c r="L515">
        <v>7</v>
      </c>
      <c r="M515" s="4">
        <f>(Table1[[#This Row],[Unit price]]+Table1[[#This Row],[Tax 18%]])*Table1[[#This Row],[Quantity]]</f>
        <v>1648.2830000000001</v>
      </c>
      <c r="N515" s="4">
        <f>Table1[[#This Row],[Total]]*(1-12%)</f>
        <v>1450.4890400000002</v>
      </c>
      <c r="O515" s="4">
        <f>Table1[[#This Row],[Total]]-Table1[[#This Row],[Cost price]]</f>
        <v>197.79395999999997</v>
      </c>
      <c r="P515">
        <v>7.6</v>
      </c>
    </row>
    <row r="516" spans="1:16" x14ac:dyDescent="0.5">
      <c r="A516" s="5">
        <v>43519</v>
      </c>
      <c r="B516" s="6" t="s">
        <v>1368</v>
      </c>
      <c r="C516" t="s">
        <v>528</v>
      </c>
      <c r="D516" t="s">
        <v>1015</v>
      </c>
      <c r="E516" t="s">
        <v>1549</v>
      </c>
      <c r="F516" t="s">
        <v>1551</v>
      </c>
      <c r="G516" t="s">
        <v>1018</v>
      </c>
      <c r="H516" t="s">
        <v>1560</v>
      </c>
      <c r="I516" t="s">
        <v>1527</v>
      </c>
      <c r="J516">
        <v>190500</v>
      </c>
      <c r="K516" s="4">
        <f>Table1[[#This Row],[Unit price]]*18%</f>
        <v>34290</v>
      </c>
      <c r="L516">
        <v>1</v>
      </c>
      <c r="M516" s="4">
        <f>(Table1[[#This Row],[Unit price]]+Table1[[#This Row],[Tax 18%]])*Table1[[#This Row],[Quantity]]</f>
        <v>224790</v>
      </c>
      <c r="N516" s="4">
        <f>Table1[[#This Row],[Total]]*(1-12%)</f>
        <v>197815.2</v>
      </c>
      <c r="O516" s="4">
        <f>Table1[[#This Row],[Total]]-Table1[[#This Row],[Cost price]]</f>
        <v>26974.799999999988</v>
      </c>
      <c r="P516">
        <v>8.1999999999999993</v>
      </c>
    </row>
    <row r="517" spans="1:16" x14ac:dyDescent="0.5">
      <c r="A517" s="5">
        <v>43542</v>
      </c>
      <c r="B517" s="6" t="s">
        <v>1369</v>
      </c>
      <c r="C517" t="s">
        <v>529</v>
      </c>
      <c r="D517" t="s">
        <v>1015</v>
      </c>
      <c r="E517" t="s">
        <v>1549</v>
      </c>
      <c r="F517" t="s">
        <v>1551</v>
      </c>
      <c r="G517" t="s">
        <v>1017</v>
      </c>
      <c r="H517" t="s">
        <v>1556</v>
      </c>
      <c r="I517" t="s">
        <v>1561</v>
      </c>
      <c r="J517">
        <v>224200</v>
      </c>
      <c r="K517" s="4">
        <f>Table1[[#This Row],[Unit price]]*18%</f>
        <v>40356</v>
      </c>
      <c r="L517">
        <v>1</v>
      </c>
      <c r="M517" s="4">
        <f>(Table1[[#This Row],[Unit price]]+Table1[[#This Row],[Tax 18%]])*Table1[[#This Row],[Quantity]]</f>
        <v>264556</v>
      </c>
      <c r="N517" s="4">
        <f>Table1[[#This Row],[Total]]*(1-12%)</f>
        <v>232809.28</v>
      </c>
      <c r="O517" s="4">
        <f>Table1[[#This Row],[Total]]-Table1[[#This Row],[Cost price]]</f>
        <v>31746.720000000001</v>
      </c>
      <c r="P517">
        <v>8.5</v>
      </c>
    </row>
    <row r="518" spans="1:16" x14ac:dyDescent="0.5">
      <c r="A518" s="5">
        <v>43553</v>
      </c>
      <c r="B518" s="6" t="s">
        <v>1032</v>
      </c>
      <c r="C518" t="s">
        <v>530</v>
      </c>
      <c r="D518" t="s">
        <v>1016</v>
      </c>
      <c r="E518" t="s">
        <v>1550</v>
      </c>
      <c r="F518" t="s">
        <v>1551</v>
      </c>
      <c r="G518" t="s">
        <v>1018</v>
      </c>
      <c r="H518" t="s">
        <v>1558</v>
      </c>
      <c r="I518" t="s">
        <v>1561</v>
      </c>
      <c r="J518">
        <v>295000</v>
      </c>
      <c r="K518" s="4">
        <f>Table1[[#This Row],[Unit price]]*18%</f>
        <v>53100</v>
      </c>
      <c r="L518">
        <v>1</v>
      </c>
      <c r="M518" s="4">
        <f>(Table1[[#This Row],[Unit price]]+Table1[[#This Row],[Tax 18%]])*Table1[[#This Row],[Quantity]]</f>
        <v>348100</v>
      </c>
      <c r="N518" s="4">
        <f>Table1[[#This Row],[Total]]*(1-12%)</f>
        <v>306328</v>
      </c>
      <c r="O518" s="4">
        <f>Table1[[#This Row],[Total]]-Table1[[#This Row],[Cost price]]</f>
        <v>41772</v>
      </c>
      <c r="P518">
        <v>9.8000000000000007</v>
      </c>
    </row>
    <row r="519" spans="1:16" x14ac:dyDescent="0.5">
      <c r="A519" s="5">
        <v>43487</v>
      </c>
      <c r="B519" s="6" t="s">
        <v>1370</v>
      </c>
      <c r="C519" t="s">
        <v>531</v>
      </c>
      <c r="D519" t="s">
        <v>1015</v>
      </c>
      <c r="E519" t="s">
        <v>1549</v>
      </c>
      <c r="F519" t="s">
        <v>1551</v>
      </c>
      <c r="G519" t="s">
        <v>1018</v>
      </c>
      <c r="H519" t="s">
        <v>1559</v>
      </c>
      <c r="I519" t="s">
        <v>1527</v>
      </c>
      <c r="J519">
        <v>395.39</v>
      </c>
      <c r="K519" s="4">
        <f>Table1[[#This Row],[Unit price]]*18%</f>
        <v>71.170199999999994</v>
      </c>
      <c r="L519">
        <v>5</v>
      </c>
      <c r="M519" s="4">
        <f>(Table1[[#This Row],[Unit price]]+Table1[[#This Row],[Tax 18%]])*Table1[[#This Row],[Quantity]]</f>
        <v>2332.8009999999999</v>
      </c>
      <c r="N519" s="4">
        <f>Table1[[#This Row],[Total]]*(1-12%)</f>
        <v>2052.8648800000001</v>
      </c>
      <c r="O519" s="4">
        <f>Table1[[#This Row],[Total]]-Table1[[#This Row],[Cost price]]</f>
        <v>279.93611999999985</v>
      </c>
      <c r="P519">
        <v>8.6999999999999993</v>
      </c>
    </row>
    <row r="520" spans="1:16" x14ac:dyDescent="0.5">
      <c r="A520" s="5">
        <v>43525</v>
      </c>
      <c r="B520" s="6" t="s">
        <v>1111</v>
      </c>
      <c r="C520" t="s">
        <v>532</v>
      </c>
      <c r="D520" t="s">
        <v>1014</v>
      </c>
      <c r="E520" t="s">
        <v>1548</v>
      </c>
      <c r="F520" t="s">
        <v>1552</v>
      </c>
      <c r="G520" t="s">
        <v>1018</v>
      </c>
      <c r="H520" t="s">
        <v>1559</v>
      </c>
      <c r="I520" t="s">
        <v>1525</v>
      </c>
      <c r="J520">
        <v>346.73</v>
      </c>
      <c r="K520" s="4">
        <f>Table1[[#This Row],[Unit price]]*18%</f>
        <v>62.4114</v>
      </c>
      <c r="L520">
        <v>2</v>
      </c>
      <c r="M520" s="4">
        <f>(Table1[[#This Row],[Unit price]]+Table1[[#This Row],[Tax 18%]])*Table1[[#This Row],[Quantity]]</f>
        <v>818.28280000000007</v>
      </c>
      <c r="N520" s="4">
        <f>Table1[[#This Row],[Total]]*(1-12%)</f>
        <v>720.08886400000006</v>
      </c>
      <c r="O520" s="4">
        <f>Table1[[#This Row],[Total]]-Table1[[#This Row],[Cost price]]</f>
        <v>98.193936000000008</v>
      </c>
      <c r="P520">
        <v>9.6999999999999993</v>
      </c>
    </row>
    <row r="521" spans="1:16" x14ac:dyDescent="0.5">
      <c r="A521" s="5">
        <v>43482</v>
      </c>
      <c r="B521" s="6" t="s">
        <v>1203</v>
      </c>
      <c r="C521" t="s">
        <v>533</v>
      </c>
      <c r="D521" t="s">
        <v>1015</v>
      </c>
      <c r="E521" t="s">
        <v>1549</v>
      </c>
      <c r="F521" t="s">
        <v>1551</v>
      </c>
      <c r="G521" t="s">
        <v>1018</v>
      </c>
      <c r="H521" t="s">
        <v>1560</v>
      </c>
      <c r="I521" t="s">
        <v>1527</v>
      </c>
      <c r="J521">
        <v>190500</v>
      </c>
      <c r="K521" s="4">
        <f>Table1[[#This Row],[Unit price]]*18%</f>
        <v>34290</v>
      </c>
      <c r="L521">
        <v>1</v>
      </c>
      <c r="M521" s="4">
        <f>(Table1[[#This Row],[Unit price]]+Table1[[#This Row],[Tax 18%]])*Table1[[#This Row],[Quantity]]</f>
        <v>224790</v>
      </c>
      <c r="N521" s="4">
        <f>Table1[[#This Row],[Total]]*(1-12%)</f>
        <v>197815.2</v>
      </c>
      <c r="O521" s="4">
        <f>Table1[[#This Row],[Total]]-Table1[[#This Row],[Cost price]]</f>
        <v>26974.799999999988</v>
      </c>
      <c r="P521">
        <v>4.3</v>
      </c>
    </row>
    <row r="522" spans="1:16" x14ac:dyDescent="0.5">
      <c r="A522" s="5">
        <v>43550</v>
      </c>
      <c r="B522" s="6" t="s">
        <v>1371</v>
      </c>
      <c r="C522" t="s">
        <v>534</v>
      </c>
      <c r="D522" t="s">
        <v>1016</v>
      </c>
      <c r="E522" t="s">
        <v>1550</v>
      </c>
      <c r="F522" t="s">
        <v>1552</v>
      </c>
      <c r="G522" t="s">
        <v>1017</v>
      </c>
      <c r="H522" t="s">
        <v>1555</v>
      </c>
      <c r="I522" t="s">
        <v>1527</v>
      </c>
      <c r="J522">
        <v>7445.71</v>
      </c>
      <c r="K522" s="4">
        <f>Table1[[#This Row],[Unit price]]*18%</f>
        <v>1340.2277999999999</v>
      </c>
      <c r="L522">
        <v>3</v>
      </c>
      <c r="M522" s="4">
        <f>(Table1[[#This Row],[Unit price]]+Table1[[#This Row],[Tax 18%]])*Table1[[#This Row],[Quantity]]</f>
        <v>26357.813399999999</v>
      </c>
      <c r="N522" s="4">
        <f>Table1[[#This Row],[Total]]*(1-12%)</f>
        <v>23194.875791999999</v>
      </c>
      <c r="O522" s="4">
        <f>Table1[[#This Row],[Total]]-Table1[[#This Row],[Cost price]]</f>
        <v>3162.9376080000002</v>
      </c>
      <c r="P522">
        <v>7.7</v>
      </c>
    </row>
    <row r="523" spans="1:16" x14ac:dyDescent="0.5">
      <c r="A523" s="5">
        <v>43544</v>
      </c>
      <c r="B523" s="6" t="s">
        <v>1238</v>
      </c>
      <c r="C523" t="s">
        <v>535</v>
      </c>
      <c r="D523" t="s">
        <v>1015</v>
      </c>
      <c r="E523" t="s">
        <v>1549</v>
      </c>
      <c r="F523" t="s">
        <v>1551</v>
      </c>
      <c r="G523" t="s">
        <v>1017</v>
      </c>
      <c r="H523" t="s">
        <v>1559</v>
      </c>
      <c r="I523" t="s">
        <v>1526</v>
      </c>
      <c r="J523">
        <v>783.17</v>
      </c>
      <c r="K523" s="4">
        <f>Table1[[#This Row],[Unit price]]*18%</f>
        <v>140.97059999999999</v>
      </c>
      <c r="L523">
        <v>6</v>
      </c>
      <c r="M523" s="4">
        <f>(Table1[[#This Row],[Unit price]]+Table1[[#This Row],[Tax 18%]])*Table1[[#This Row],[Quantity]]</f>
        <v>5544.8436000000002</v>
      </c>
      <c r="N523" s="4">
        <f>Table1[[#This Row],[Total]]*(1-12%)</f>
        <v>4879.4623680000004</v>
      </c>
      <c r="O523" s="4">
        <f>Table1[[#This Row],[Total]]-Table1[[#This Row],[Cost price]]</f>
        <v>665.38123199999973</v>
      </c>
      <c r="P523">
        <v>7.3</v>
      </c>
    </row>
    <row r="524" spans="1:16" x14ac:dyDescent="0.5">
      <c r="A524" s="5">
        <v>43502</v>
      </c>
      <c r="B524" s="6" t="s">
        <v>1372</v>
      </c>
      <c r="C524" t="s">
        <v>536</v>
      </c>
      <c r="D524" t="s">
        <v>1014</v>
      </c>
      <c r="E524" t="s">
        <v>1548</v>
      </c>
      <c r="F524" t="s">
        <v>1551</v>
      </c>
      <c r="G524" t="s">
        <v>1017</v>
      </c>
      <c r="H524" t="s">
        <v>1559</v>
      </c>
      <c r="I524" t="s">
        <v>1527</v>
      </c>
      <c r="J524">
        <v>378.44</v>
      </c>
      <c r="K524" s="4">
        <f>Table1[[#This Row],[Unit price]]*18%</f>
        <v>68.119199999999992</v>
      </c>
      <c r="L524">
        <v>6</v>
      </c>
      <c r="M524" s="4">
        <f>(Table1[[#This Row],[Unit price]]+Table1[[#This Row],[Tax 18%]])*Table1[[#This Row],[Quantity]]</f>
        <v>2679.3552</v>
      </c>
      <c r="N524" s="4">
        <f>Table1[[#This Row],[Total]]*(1-12%)</f>
        <v>2357.8325759999998</v>
      </c>
      <c r="O524" s="4">
        <f>Table1[[#This Row],[Total]]-Table1[[#This Row],[Cost price]]</f>
        <v>321.52262400000018</v>
      </c>
      <c r="P524">
        <v>5.9</v>
      </c>
    </row>
    <row r="525" spans="1:16" x14ac:dyDescent="0.5">
      <c r="A525" s="5">
        <v>43466</v>
      </c>
      <c r="B525" s="6" t="s">
        <v>1373</v>
      </c>
      <c r="C525" t="s">
        <v>537</v>
      </c>
      <c r="D525" t="s">
        <v>1015</v>
      </c>
      <c r="E525" t="s">
        <v>1549</v>
      </c>
      <c r="F525" t="s">
        <v>1552</v>
      </c>
      <c r="G525" t="s">
        <v>1018</v>
      </c>
      <c r="H525" t="s">
        <v>1558</v>
      </c>
      <c r="I525" t="s">
        <v>1526</v>
      </c>
      <c r="J525">
        <v>294000</v>
      </c>
      <c r="K525" s="4">
        <f>Table1[[#This Row],[Unit price]]*18%</f>
        <v>52920</v>
      </c>
      <c r="L525">
        <v>1</v>
      </c>
      <c r="M525" s="4">
        <f>(Table1[[#This Row],[Unit price]]+Table1[[#This Row],[Tax 18%]])*Table1[[#This Row],[Quantity]]</f>
        <v>346920</v>
      </c>
      <c r="N525" s="4">
        <f>Table1[[#This Row],[Total]]*(1-12%)</f>
        <v>305289.59999999998</v>
      </c>
      <c r="O525" s="4">
        <f>Table1[[#This Row],[Total]]-Table1[[#This Row],[Cost price]]</f>
        <v>41630.400000000023</v>
      </c>
      <c r="P525">
        <v>5</v>
      </c>
    </row>
    <row r="526" spans="1:16" x14ac:dyDescent="0.5">
      <c r="A526" s="5">
        <v>43492</v>
      </c>
      <c r="B526" s="6" t="s">
        <v>1025</v>
      </c>
      <c r="C526" t="s">
        <v>538</v>
      </c>
      <c r="D526" t="s">
        <v>1014</v>
      </c>
      <c r="E526" t="s">
        <v>1548</v>
      </c>
      <c r="F526" t="s">
        <v>1552</v>
      </c>
      <c r="G526" t="s">
        <v>1018</v>
      </c>
      <c r="H526" t="s">
        <v>1557</v>
      </c>
      <c r="I526" t="s">
        <v>1527</v>
      </c>
      <c r="J526">
        <v>278000</v>
      </c>
      <c r="K526" s="4">
        <f>Table1[[#This Row],[Unit price]]*18%</f>
        <v>50040</v>
      </c>
      <c r="L526">
        <v>1</v>
      </c>
      <c r="M526" s="4">
        <f>(Table1[[#This Row],[Unit price]]+Table1[[#This Row],[Tax 18%]])*Table1[[#This Row],[Quantity]]</f>
        <v>328040</v>
      </c>
      <c r="N526" s="4">
        <f>Table1[[#This Row],[Total]]*(1-12%)</f>
        <v>288675.20000000001</v>
      </c>
      <c r="O526" s="4">
        <f>Table1[[#This Row],[Total]]-Table1[[#This Row],[Cost price]]</f>
        <v>39364.799999999988</v>
      </c>
      <c r="P526">
        <v>8</v>
      </c>
    </row>
    <row r="527" spans="1:16" x14ac:dyDescent="0.5">
      <c r="A527" s="5">
        <v>43521</v>
      </c>
      <c r="B527" s="6" t="s">
        <v>1374</v>
      </c>
      <c r="C527" t="s">
        <v>539</v>
      </c>
      <c r="D527" t="s">
        <v>1014</v>
      </c>
      <c r="E527" t="s">
        <v>1548</v>
      </c>
      <c r="F527" t="s">
        <v>1551</v>
      </c>
      <c r="G527" t="s">
        <v>1017</v>
      </c>
      <c r="H527" t="s">
        <v>1560</v>
      </c>
      <c r="I527" t="s">
        <v>1561</v>
      </c>
      <c r="J527">
        <v>186000</v>
      </c>
      <c r="K527" s="4">
        <f>Table1[[#This Row],[Unit price]]*18%</f>
        <v>33480</v>
      </c>
      <c r="L527">
        <v>1</v>
      </c>
      <c r="M527" s="4">
        <f>(Table1[[#This Row],[Unit price]]+Table1[[#This Row],[Tax 18%]])*Table1[[#This Row],[Quantity]]</f>
        <v>219480</v>
      </c>
      <c r="N527" s="4">
        <f>Table1[[#This Row],[Total]]*(1-12%)</f>
        <v>193142.39999999999</v>
      </c>
      <c r="O527" s="4">
        <f>Table1[[#This Row],[Total]]-Table1[[#This Row],[Cost price]]</f>
        <v>26337.600000000006</v>
      </c>
      <c r="P527">
        <v>7.1</v>
      </c>
    </row>
    <row r="528" spans="1:16" x14ac:dyDescent="0.5">
      <c r="A528" s="5">
        <v>43481</v>
      </c>
      <c r="B528" s="6" t="s">
        <v>1375</v>
      </c>
      <c r="C528" t="s">
        <v>540</v>
      </c>
      <c r="D528" t="s">
        <v>1016</v>
      </c>
      <c r="E528" t="s">
        <v>1550</v>
      </c>
      <c r="F528" t="s">
        <v>1552</v>
      </c>
      <c r="G528" t="s">
        <v>1018</v>
      </c>
      <c r="H528" t="s">
        <v>1556</v>
      </c>
      <c r="I528" t="s">
        <v>1527</v>
      </c>
      <c r="J528">
        <v>221500</v>
      </c>
      <c r="K528" s="4">
        <f>Table1[[#This Row],[Unit price]]*18%</f>
        <v>39870</v>
      </c>
      <c r="L528">
        <v>1</v>
      </c>
      <c r="M528" s="4">
        <f>(Table1[[#This Row],[Unit price]]+Table1[[#This Row],[Tax 18%]])*Table1[[#This Row],[Quantity]]</f>
        <v>261370</v>
      </c>
      <c r="N528" s="4">
        <f>Table1[[#This Row],[Total]]*(1-12%)</f>
        <v>230005.6</v>
      </c>
      <c r="O528" s="4">
        <f>Table1[[#This Row],[Total]]-Table1[[#This Row],[Cost price]]</f>
        <v>31364.399999999994</v>
      </c>
      <c r="P528">
        <v>9</v>
      </c>
    </row>
    <row r="529" spans="1:16" x14ac:dyDescent="0.5">
      <c r="A529" s="5">
        <v>43478</v>
      </c>
      <c r="B529" s="6" t="s">
        <v>1323</v>
      </c>
      <c r="C529" t="s">
        <v>541</v>
      </c>
      <c r="D529" t="s">
        <v>1016</v>
      </c>
      <c r="E529" t="s">
        <v>1550</v>
      </c>
      <c r="F529" t="s">
        <v>1551</v>
      </c>
      <c r="G529" t="s">
        <v>1018</v>
      </c>
      <c r="H529" t="s">
        <v>1556</v>
      </c>
      <c r="I529" t="s">
        <v>1561</v>
      </c>
      <c r="J529">
        <v>225000</v>
      </c>
      <c r="K529" s="4">
        <f>Table1[[#This Row],[Unit price]]*18%</f>
        <v>40500</v>
      </c>
      <c r="L529">
        <v>1</v>
      </c>
      <c r="M529" s="4">
        <f>(Table1[[#This Row],[Unit price]]+Table1[[#This Row],[Tax 18%]])*Table1[[#This Row],[Quantity]]</f>
        <v>265500</v>
      </c>
      <c r="N529" s="4">
        <f>Table1[[#This Row],[Total]]*(1-12%)</f>
        <v>233640</v>
      </c>
      <c r="O529" s="4">
        <f>Table1[[#This Row],[Total]]-Table1[[#This Row],[Cost price]]</f>
        <v>31860</v>
      </c>
      <c r="P529">
        <v>6.7</v>
      </c>
    </row>
    <row r="530" spans="1:16" x14ac:dyDescent="0.5">
      <c r="A530" s="5">
        <v>43503</v>
      </c>
      <c r="B530" s="6" t="s">
        <v>1075</v>
      </c>
      <c r="C530" t="s">
        <v>542</v>
      </c>
      <c r="D530" t="s">
        <v>1016</v>
      </c>
      <c r="E530" t="s">
        <v>1550</v>
      </c>
      <c r="F530" t="s">
        <v>1551</v>
      </c>
      <c r="G530" t="s">
        <v>1017</v>
      </c>
      <c r="H530" t="s">
        <v>1557</v>
      </c>
      <c r="I530" t="s">
        <v>1527</v>
      </c>
      <c r="J530">
        <v>283100</v>
      </c>
      <c r="K530" s="4">
        <f>Table1[[#This Row],[Unit price]]*18%</f>
        <v>50958</v>
      </c>
      <c r="L530">
        <v>1</v>
      </c>
      <c r="M530" s="4">
        <f>(Table1[[#This Row],[Unit price]]+Table1[[#This Row],[Tax 18%]])*Table1[[#This Row],[Quantity]]</f>
        <v>334058</v>
      </c>
      <c r="N530" s="4">
        <f>Table1[[#This Row],[Total]]*(1-12%)</f>
        <v>293971.03999999998</v>
      </c>
      <c r="O530" s="4">
        <f>Table1[[#This Row],[Total]]-Table1[[#This Row],[Cost price]]</f>
        <v>40086.960000000021</v>
      </c>
      <c r="P530">
        <v>6.1</v>
      </c>
    </row>
    <row r="531" spans="1:16" x14ac:dyDescent="0.5">
      <c r="A531" s="5">
        <v>43513</v>
      </c>
      <c r="B531" s="6" t="s">
        <v>1376</v>
      </c>
      <c r="C531" t="s">
        <v>543</v>
      </c>
      <c r="D531" t="s">
        <v>1014</v>
      </c>
      <c r="E531" t="s">
        <v>1548</v>
      </c>
      <c r="F531" t="s">
        <v>1552</v>
      </c>
      <c r="G531" t="s">
        <v>1018</v>
      </c>
      <c r="H531" t="s">
        <v>1560</v>
      </c>
      <c r="I531" t="s">
        <v>1526</v>
      </c>
      <c r="J531">
        <v>185000</v>
      </c>
      <c r="K531" s="4">
        <f>Table1[[#This Row],[Unit price]]*18%</f>
        <v>33300</v>
      </c>
      <c r="L531">
        <v>1</v>
      </c>
      <c r="M531" s="4">
        <f>(Table1[[#This Row],[Unit price]]+Table1[[#This Row],[Tax 18%]])*Table1[[#This Row],[Quantity]]</f>
        <v>218300</v>
      </c>
      <c r="N531" s="4">
        <f>Table1[[#This Row],[Total]]*(1-12%)</f>
        <v>192104</v>
      </c>
      <c r="O531" s="4">
        <f>Table1[[#This Row],[Total]]-Table1[[#This Row],[Cost price]]</f>
        <v>26196</v>
      </c>
      <c r="P531">
        <v>9.3000000000000007</v>
      </c>
    </row>
    <row r="532" spans="1:16" x14ac:dyDescent="0.5">
      <c r="A532" s="5">
        <v>43508</v>
      </c>
      <c r="B532" s="6" t="s">
        <v>1073</v>
      </c>
      <c r="C532" t="s">
        <v>544</v>
      </c>
      <c r="D532" t="s">
        <v>1014</v>
      </c>
      <c r="E532" t="s">
        <v>1548</v>
      </c>
      <c r="F532" t="s">
        <v>1552</v>
      </c>
      <c r="G532" t="s">
        <v>1018</v>
      </c>
      <c r="H532" t="s">
        <v>1558</v>
      </c>
      <c r="I532" t="s">
        <v>1561</v>
      </c>
      <c r="J532">
        <v>290000</v>
      </c>
      <c r="K532" s="4">
        <f>Table1[[#This Row],[Unit price]]*18%</f>
        <v>52200</v>
      </c>
      <c r="L532">
        <v>1</v>
      </c>
      <c r="M532" s="4">
        <f>(Table1[[#This Row],[Unit price]]+Table1[[#This Row],[Tax 18%]])*Table1[[#This Row],[Quantity]]</f>
        <v>342200</v>
      </c>
      <c r="N532" s="4">
        <f>Table1[[#This Row],[Total]]*(1-12%)</f>
        <v>301136</v>
      </c>
      <c r="O532" s="4">
        <f>Table1[[#This Row],[Total]]-Table1[[#This Row],[Cost price]]</f>
        <v>41064</v>
      </c>
      <c r="P532">
        <v>7</v>
      </c>
    </row>
    <row r="533" spans="1:16" x14ac:dyDescent="0.5">
      <c r="A533" s="5">
        <v>43489</v>
      </c>
      <c r="B533" s="6" t="s">
        <v>1377</v>
      </c>
      <c r="C533" t="s">
        <v>545</v>
      </c>
      <c r="D533" t="s">
        <v>1014</v>
      </c>
      <c r="E533" t="s">
        <v>1548</v>
      </c>
      <c r="F533" t="s">
        <v>1551</v>
      </c>
      <c r="G533" t="s">
        <v>1018</v>
      </c>
      <c r="H533" t="s">
        <v>1556</v>
      </c>
      <c r="I533" t="s">
        <v>1527</v>
      </c>
      <c r="J533">
        <v>218000</v>
      </c>
      <c r="K533" s="4">
        <f>Table1[[#This Row],[Unit price]]*18%</f>
        <v>39240</v>
      </c>
      <c r="L533">
        <v>1</v>
      </c>
      <c r="M533" s="4">
        <f>(Table1[[#This Row],[Unit price]]+Table1[[#This Row],[Tax 18%]])*Table1[[#This Row],[Quantity]]</f>
        <v>257240</v>
      </c>
      <c r="N533" s="4">
        <f>Table1[[#This Row],[Total]]*(1-12%)</f>
        <v>226371.20000000001</v>
      </c>
      <c r="O533" s="4">
        <f>Table1[[#This Row],[Total]]-Table1[[#This Row],[Cost price]]</f>
        <v>30868.799999999988</v>
      </c>
      <c r="P533">
        <v>7.2</v>
      </c>
    </row>
    <row r="534" spans="1:16" x14ac:dyDescent="0.5">
      <c r="A534" s="5">
        <v>43502</v>
      </c>
      <c r="B534" s="6" t="s">
        <v>1044</v>
      </c>
      <c r="C534" t="s">
        <v>546</v>
      </c>
      <c r="D534" t="s">
        <v>1016</v>
      </c>
      <c r="E534" t="s">
        <v>1550</v>
      </c>
      <c r="F534" t="s">
        <v>1552</v>
      </c>
      <c r="G534" t="s">
        <v>1018</v>
      </c>
      <c r="H534" t="s">
        <v>1555</v>
      </c>
      <c r="I534" t="s">
        <v>1525</v>
      </c>
      <c r="J534">
        <v>422.95</v>
      </c>
      <c r="K534" s="4">
        <f>Table1[[#This Row],[Unit price]]*18%</f>
        <v>76.131</v>
      </c>
      <c r="L534">
        <v>10</v>
      </c>
      <c r="M534" s="4">
        <f>(Table1[[#This Row],[Unit price]]+Table1[[#This Row],[Tax 18%]])*Table1[[#This Row],[Quantity]]</f>
        <v>4990.8100000000004</v>
      </c>
      <c r="N534" s="4">
        <f>Table1[[#This Row],[Total]]*(1-12%)</f>
        <v>4391.9128000000001</v>
      </c>
      <c r="O534" s="4">
        <f>Table1[[#This Row],[Total]]-Table1[[#This Row],[Cost price]]</f>
        <v>598.89720000000034</v>
      </c>
      <c r="P534">
        <v>8.1999999999999993</v>
      </c>
    </row>
    <row r="535" spans="1:16" x14ac:dyDescent="0.5">
      <c r="A535" s="5">
        <v>43550</v>
      </c>
      <c r="B535" s="6" t="s">
        <v>1378</v>
      </c>
      <c r="C535" t="s">
        <v>547</v>
      </c>
      <c r="D535" t="s">
        <v>1015</v>
      </c>
      <c r="E535" t="s">
        <v>1549</v>
      </c>
      <c r="F535" t="s">
        <v>1552</v>
      </c>
      <c r="G535" t="s">
        <v>1017</v>
      </c>
      <c r="H535" t="s">
        <v>1557</v>
      </c>
      <c r="I535" t="s">
        <v>1561</v>
      </c>
      <c r="J535">
        <v>288500</v>
      </c>
      <c r="K535" s="4">
        <f>Table1[[#This Row],[Unit price]]*18%</f>
        <v>51930</v>
      </c>
      <c r="L535">
        <v>1</v>
      </c>
      <c r="M535" s="4">
        <f>(Table1[[#This Row],[Unit price]]+Table1[[#This Row],[Tax 18%]])*Table1[[#This Row],[Quantity]]</f>
        <v>340430</v>
      </c>
      <c r="N535" s="4">
        <f>Table1[[#This Row],[Total]]*(1-12%)</f>
        <v>299578.40000000002</v>
      </c>
      <c r="O535" s="4">
        <f>Table1[[#This Row],[Total]]-Table1[[#This Row],[Cost price]]</f>
        <v>40851.599999999977</v>
      </c>
      <c r="P535">
        <v>8.4</v>
      </c>
    </row>
    <row r="536" spans="1:16" x14ac:dyDescent="0.5">
      <c r="A536" s="5">
        <v>43535</v>
      </c>
      <c r="B536" s="6" t="s">
        <v>1379</v>
      </c>
      <c r="C536" t="s">
        <v>548</v>
      </c>
      <c r="D536" t="s">
        <v>1014</v>
      </c>
      <c r="E536" t="s">
        <v>1548</v>
      </c>
      <c r="F536" t="s">
        <v>1552</v>
      </c>
      <c r="G536" t="s">
        <v>1017</v>
      </c>
      <c r="H536" t="s">
        <v>1559</v>
      </c>
      <c r="I536" t="s">
        <v>1525</v>
      </c>
      <c r="J536">
        <v>928.32</v>
      </c>
      <c r="K536" s="4">
        <f>Table1[[#This Row],[Unit price]]*18%</f>
        <v>167.0976</v>
      </c>
      <c r="L536">
        <v>5</v>
      </c>
      <c r="M536" s="4">
        <f>(Table1[[#This Row],[Unit price]]+Table1[[#This Row],[Tax 18%]])*Table1[[#This Row],[Quantity]]</f>
        <v>5477.0879999999997</v>
      </c>
      <c r="N536" s="4">
        <f>Table1[[#This Row],[Total]]*(1-12%)</f>
        <v>4819.8374400000002</v>
      </c>
      <c r="O536" s="4">
        <f>Table1[[#This Row],[Total]]-Table1[[#This Row],[Cost price]]</f>
        <v>657.2505599999995</v>
      </c>
      <c r="P536">
        <v>6.2</v>
      </c>
    </row>
    <row r="537" spans="1:16" x14ac:dyDescent="0.5">
      <c r="A537" s="5">
        <v>43503</v>
      </c>
      <c r="B537" s="6" t="s">
        <v>1169</v>
      </c>
      <c r="C537" t="s">
        <v>549</v>
      </c>
      <c r="D537" t="s">
        <v>1015</v>
      </c>
      <c r="E537" t="s">
        <v>1549</v>
      </c>
      <c r="F537" t="s">
        <v>1552</v>
      </c>
      <c r="G537" t="s">
        <v>1018</v>
      </c>
      <c r="H537" t="s">
        <v>1559</v>
      </c>
      <c r="I537" t="s">
        <v>1525</v>
      </c>
      <c r="J537">
        <v>1600.67</v>
      </c>
      <c r="K537" s="4">
        <f>Table1[[#This Row],[Unit price]]*18%</f>
        <v>288.12060000000002</v>
      </c>
      <c r="L537">
        <v>7</v>
      </c>
      <c r="M537" s="4">
        <f>(Table1[[#This Row],[Unit price]]+Table1[[#This Row],[Tax 18%]])*Table1[[#This Row],[Quantity]]</f>
        <v>13221.5342</v>
      </c>
      <c r="N537" s="4">
        <f>Table1[[#This Row],[Total]]*(1-12%)</f>
        <v>11634.950096</v>
      </c>
      <c r="O537" s="4">
        <f>Table1[[#This Row],[Total]]-Table1[[#This Row],[Cost price]]</f>
        <v>1586.5841039999996</v>
      </c>
      <c r="P537">
        <v>7.4</v>
      </c>
    </row>
    <row r="538" spans="1:16" x14ac:dyDescent="0.5">
      <c r="A538" s="5">
        <v>43470</v>
      </c>
      <c r="B538" s="6" t="s">
        <v>1121</v>
      </c>
      <c r="C538" t="s">
        <v>550</v>
      </c>
      <c r="D538" t="s">
        <v>1016</v>
      </c>
      <c r="E538" t="s">
        <v>1550</v>
      </c>
      <c r="F538" t="s">
        <v>1551</v>
      </c>
      <c r="G538" t="s">
        <v>1017</v>
      </c>
      <c r="H538" t="s">
        <v>1556</v>
      </c>
      <c r="I538" t="s">
        <v>1527</v>
      </c>
      <c r="J538">
        <v>221500</v>
      </c>
      <c r="K538" s="4">
        <f>Table1[[#This Row],[Unit price]]*18%</f>
        <v>39870</v>
      </c>
      <c r="L538">
        <v>1</v>
      </c>
      <c r="M538" s="4">
        <f>(Table1[[#This Row],[Unit price]]+Table1[[#This Row],[Tax 18%]])*Table1[[#This Row],[Quantity]]</f>
        <v>261370</v>
      </c>
      <c r="N538" s="4">
        <f>Table1[[#This Row],[Total]]*(1-12%)</f>
        <v>230005.6</v>
      </c>
      <c r="O538" s="4">
        <f>Table1[[#This Row],[Total]]-Table1[[#This Row],[Cost price]]</f>
        <v>31364.399999999994</v>
      </c>
      <c r="P538">
        <v>5</v>
      </c>
    </row>
    <row r="539" spans="1:16" x14ac:dyDescent="0.5">
      <c r="A539" s="5">
        <v>43531</v>
      </c>
      <c r="B539" s="6" t="s">
        <v>1250</v>
      </c>
      <c r="C539" t="s">
        <v>551</v>
      </c>
      <c r="D539" t="s">
        <v>1014</v>
      </c>
      <c r="E539" t="s">
        <v>1548</v>
      </c>
      <c r="F539" t="s">
        <v>1552</v>
      </c>
      <c r="G539" t="s">
        <v>1018</v>
      </c>
      <c r="H539" t="s">
        <v>1559</v>
      </c>
      <c r="I539" t="s">
        <v>1525</v>
      </c>
      <c r="J539">
        <v>1917.94</v>
      </c>
      <c r="K539" s="4">
        <f>Table1[[#This Row],[Unit price]]*18%</f>
        <v>345.22919999999999</v>
      </c>
      <c r="L539">
        <v>1</v>
      </c>
      <c r="M539" s="4">
        <f>(Table1[[#This Row],[Unit price]]+Table1[[#This Row],[Tax 18%]])*Table1[[#This Row],[Quantity]]</f>
        <v>2263.1692000000003</v>
      </c>
      <c r="N539" s="4">
        <f>Table1[[#This Row],[Total]]*(1-12%)</f>
        <v>1991.5888960000002</v>
      </c>
      <c r="O539" s="4">
        <f>Table1[[#This Row],[Total]]-Table1[[#This Row],[Cost price]]</f>
        <v>271.58030400000007</v>
      </c>
      <c r="P539">
        <v>6.9</v>
      </c>
    </row>
    <row r="540" spans="1:16" x14ac:dyDescent="0.5">
      <c r="A540" s="5">
        <v>43521</v>
      </c>
      <c r="B540" s="6" t="s">
        <v>1380</v>
      </c>
      <c r="C540" t="s">
        <v>552</v>
      </c>
      <c r="D540" t="s">
        <v>1014</v>
      </c>
      <c r="E540" t="s">
        <v>1548</v>
      </c>
      <c r="F540" t="s">
        <v>1552</v>
      </c>
      <c r="G540" t="s">
        <v>1017</v>
      </c>
      <c r="H540" t="s">
        <v>1556</v>
      </c>
      <c r="I540" t="s">
        <v>1527</v>
      </c>
      <c r="J540">
        <v>218000</v>
      </c>
      <c r="K540" s="4">
        <f>Table1[[#This Row],[Unit price]]*18%</f>
        <v>39240</v>
      </c>
      <c r="L540">
        <v>1</v>
      </c>
      <c r="M540" s="4">
        <f>(Table1[[#This Row],[Unit price]]+Table1[[#This Row],[Tax 18%]])*Table1[[#This Row],[Quantity]]</f>
        <v>257240</v>
      </c>
      <c r="N540" s="4">
        <f>Table1[[#This Row],[Total]]*(1-12%)</f>
        <v>226371.20000000001</v>
      </c>
      <c r="O540" s="4">
        <f>Table1[[#This Row],[Total]]-Table1[[#This Row],[Cost price]]</f>
        <v>30868.799999999988</v>
      </c>
      <c r="P540">
        <v>4.9000000000000004</v>
      </c>
    </row>
    <row r="541" spans="1:16" x14ac:dyDescent="0.5">
      <c r="A541" s="5">
        <v>43497</v>
      </c>
      <c r="B541" s="6" t="s">
        <v>1381</v>
      </c>
      <c r="C541" t="s">
        <v>553</v>
      </c>
      <c r="D541" t="s">
        <v>1015</v>
      </c>
      <c r="E541" t="s">
        <v>1549</v>
      </c>
      <c r="F541" t="s">
        <v>1551</v>
      </c>
      <c r="G541" t="s">
        <v>1017</v>
      </c>
      <c r="H541" t="s">
        <v>1557</v>
      </c>
      <c r="I541" t="s">
        <v>1561</v>
      </c>
      <c r="J541">
        <v>288500</v>
      </c>
      <c r="K541" s="4">
        <f>Table1[[#This Row],[Unit price]]*18%</f>
        <v>51930</v>
      </c>
      <c r="L541">
        <v>1</v>
      </c>
      <c r="M541" s="4">
        <f>(Table1[[#This Row],[Unit price]]+Table1[[#This Row],[Tax 18%]])*Table1[[#This Row],[Quantity]]</f>
        <v>340430</v>
      </c>
      <c r="N541" s="4">
        <f>Table1[[#This Row],[Total]]*(1-12%)</f>
        <v>299578.40000000002</v>
      </c>
      <c r="O541" s="4">
        <f>Table1[[#This Row],[Total]]-Table1[[#This Row],[Cost price]]</f>
        <v>40851.599999999977</v>
      </c>
      <c r="P541">
        <v>5.0999999999999996</v>
      </c>
    </row>
    <row r="542" spans="1:16" x14ac:dyDescent="0.5">
      <c r="A542" s="5">
        <v>43487</v>
      </c>
      <c r="B542" s="6" t="s">
        <v>1243</v>
      </c>
      <c r="C542" t="s">
        <v>554</v>
      </c>
      <c r="D542" t="s">
        <v>1014</v>
      </c>
      <c r="E542" t="s">
        <v>1548</v>
      </c>
      <c r="F542" t="s">
        <v>1552</v>
      </c>
      <c r="G542" t="s">
        <v>1018</v>
      </c>
      <c r="H542" t="s">
        <v>1559</v>
      </c>
      <c r="I542" t="s">
        <v>1525</v>
      </c>
      <c r="J542">
        <v>302.68</v>
      </c>
      <c r="K542" s="4">
        <f>Table1[[#This Row],[Unit price]]*18%</f>
        <v>54.482399999999998</v>
      </c>
      <c r="L542">
        <v>3</v>
      </c>
      <c r="M542" s="4">
        <f>(Table1[[#This Row],[Unit price]]+Table1[[#This Row],[Tax 18%]])*Table1[[#This Row],[Quantity]]</f>
        <v>1071.4872</v>
      </c>
      <c r="N542" s="4">
        <f>Table1[[#This Row],[Total]]*(1-12%)</f>
        <v>942.90873599999998</v>
      </c>
      <c r="O542" s="4">
        <f>Table1[[#This Row],[Total]]-Table1[[#This Row],[Cost price]]</f>
        <v>128.57846400000005</v>
      </c>
      <c r="P542">
        <v>9.1</v>
      </c>
    </row>
    <row r="543" spans="1:16" x14ac:dyDescent="0.5">
      <c r="A543" s="5">
        <v>43468</v>
      </c>
      <c r="B543" s="6" t="s">
        <v>1382</v>
      </c>
      <c r="C543" t="s">
        <v>555</v>
      </c>
      <c r="D543" t="s">
        <v>1015</v>
      </c>
      <c r="E543" t="s">
        <v>1549</v>
      </c>
      <c r="F543" t="s">
        <v>1551</v>
      </c>
      <c r="G543" t="s">
        <v>1018</v>
      </c>
      <c r="H543" t="s">
        <v>1558</v>
      </c>
      <c r="I543" t="s">
        <v>1527</v>
      </c>
      <c r="J543">
        <v>292500</v>
      </c>
      <c r="K543" s="4">
        <f>Table1[[#This Row],[Unit price]]*18%</f>
        <v>52650</v>
      </c>
      <c r="L543">
        <v>1</v>
      </c>
      <c r="M543" s="4">
        <f>(Table1[[#This Row],[Unit price]]+Table1[[#This Row],[Tax 18%]])*Table1[[#This Row],[Quantity]]</f>
        <v>345150</v>
      </c>
      <c r="N543" s="4">
        <f>Table1[[#This Row],[Total]]*(1-12%)</f>
        <v>303732</v>
      </c>
      <c r="O543" s="4">
        <f>Table1[[#This Row],[Total]]-Table1[[#This Row],[Cost price]]</f>
        <v>41418</v>
      </c>
      <c r="P543">
        <v>7.1</v>
      </c>
    </row>
    <row r="544" spans="1:16" x14ac:dyDescent="0.5">
      <c r="A544" s="5">
        <v>43509</v>
      </c>
      <c r="B544" s="6" t="s">
        <v>1299</v>
      </c>
      <c r="C544" t="s">
        <v>556</v>
      </c>
      <c r="D544" t="s">
        <v>1016</v>
      </c>
      <c r="E544" t="s">
        <v>1550</v>
      </c>
      <c r="F544" t="s">
        <v>1551</v>
      </c>
      <c r="G544" t="s">
        <v>1017</v>
      </c>
      <c r="H544" t="s">
        <v>1560</v>
      </c>
      <c r="I544" t="s">
        <v>1527</v>
      </c>
      <c r="J544">
        <v>189000</v>
      </c>
      <c r="K544" s="4">
        <f>Table1[[#This Row],[Unit price]]*18%</f>
        <v>34020</v>
      </c>
      <c r="L544">
        <v>1</v>
      </c>
      <c r="M544" s="4">
        <f>(Table1[[#This Row],[Unit price]]+Table1[[#This Row],[Tax 18%]])*Table1[[#This Row],[Quantity]]</f>
        <v>223020</v>
      </c>
      <c r="N544" s="4">
        <f>Table1[[#This Row],[Total]]*(1-12%)</f>
        <v>196257.6</v>
      </c>
      <c r="O544" s="4">
        <f>Table1[[#This Row],[Total]]-Table1[[#This Row],[Cost price]]</f>
        <v>26762.399999999994</v>
      </c>
      <c r="P544">
        <v>5</v>
      </c>
    </row>
    <row r="545" spans="1:16" x14ac:dyDescent="0.5">
      <c r="A545" s="5">
        <v>43493</v>
      </c>
      <c r="B545" s="6" t="s">
        <v>1141</v>
      </c>
      <c r="C545" t="s">
        <v>557</v>
      </c>
      <c r="D545" t="s">
        <v>1015</v>
      </c>
      <c r="E545" t="s">
        <v>1549</v>
      </c>
      <c r="F545" t="s">
        <v>1551</v>
      </c>
      <c r="G545" t="s">
        <v>1018</v>
      </c>
      <c r="H545" t="s">
        <v>1555</v>
      </c>
      <c r="I545" t="s">
        <v>1527</v>
      </c>
      <c r="J545">
        <v>128.77000000000001</v>
      </c>
      <c r="K545" s="4">
        <f>Table1[[#This Row],[Unit price]]*18%</f>
        <v>23.178599999999999</v>
      </c>
      <c r="L545">
        <v>6</v>
      </c>
      <c r="M545" s="4">
        <f>(Table1[[#This Row],[Unit price]]+Table1[[#This Row],[Tax 18%]])*Table1[[#This Row],[Quantity]]</f>
        <v>911.69159999999999</v>
      </c>
      <c r="N545" s="4">
        <f>Table1[[#This Row],[Total]]*(1-12%)</f>
        <v>802.28860799999995</v>
      </c>
      <c r="O545" s="4">
        <f>Table1[[#This Row],[Total]]-Table1[[#This Row],[Cost price]]</f>
        <v>109.40299200000004</v>
      </c>
      <c r="P545">
        <v>5.5</v>
      </c>
    </row>
    <row r="546" spans="1:16" x14ac:dyDescent="0.5">
      <c r="A546" s="5">
        <v>43470</v>
      </c>
      <c r="B546" s="6" t="s">
        <v>1383</v>
      </c>
      <c r="C546" t="s">
        <v>558</v>
      </c>
      <c r="D546" t="s">
        <v>1016</v>
      </c>
      <c r="E546" t="s">
        <v>1550</v>
      </c>
      <c r="F546" t="s">
        <v>1552</v>
      </c>
      <c r="G546" t="s">
        <v>1017</v>
      </c>
      <c r="H546" t="s">
        <v>1557</v>
      </c>
      <c r="I546" t="s">
        <v>1527</v>
      </c>
      <c r="J546">
        <v>283100</v>
      </c>
      <c r="K546" s="4">
        <f>Table1[[#This Row],[Unit price]]*18%</f>
        <v>50958</v>
      </c>
      <c r="L546">
        <v>1</v>
      </c>
      <c r="M546" s="4">
        <f>(Table1[[#This Row],[Unit price]]+Table1[[#This Row],[Tax 18%]])*Table1[[#This Row],[Quantity]]</f>
        <v>334058</v>
      </c>
      <c r="N546" s="4">
        <f>Table1[[#This Row],[Total]]*(1-12%)</f>
        <v>293971.03999999998</v>
      </c>
      <c r="O546" s="4">
        <f>Table1[[#This Row],[Total]]-Table1[[#This Row],[Cost price]]</f>
        <v>40086.960000000021</v>
      </c>
      <c r="P546">
        <v>9.1999999999999993</v>
      </c>
    </row>
    <row r="547" spans="1:16" x14ac:dyDescent="0.5">
      <c r="A547" s="5">
        <v>43543</v>
      </c>
      <c r="B547" s="6" t="s">
        <v>1080</v>
      </c>
      <c r="C547" t="s">
        <v>559</v>
      </c>
      <c r="D547" t="s">
        <v>1016</v>
      </c>
      <c r="E547" t="s">
        <v>1550</v>
      </c>
      <c r="F547" t="s">
        <v>1551</v>
      </c>
      <c r="G547" t="s">
        <v>1018</v>
      </c>
      <c r="H547" t="s">
        <v>1559</v>
      </c>
      <c r="I547" t="s">
        <v>1525</v>
      </c>
      <c r="J547">
        <v>938.81</v>
      </c>
      <c r="K547" s="4">
        <f>Table1[[#This Row],[Unit price]]*18%</f>
        <v>168.98579999999998</v>
      </c>
      <c r="L547">
        <v>4</v>
      </c>
      <c r="M547" s="4">
        <f>(Table1[[#This Row],[Unit price]]+Table1[[#This Row],[Tax 18%]])*Table1[[#This Row],[Quantity]]</f>
        <v>4431.1831999999995</v>
      </c>
      <c r="N547" s="4">
        <f>Table1[[#This Row],[Total]]*(1-12%)</f>
        <v>3899.4412159999997</v>
      </c>
      <c r="O547" s="4">
        <f>Table1[[#This Row],[Total]]-Table1[[#This Row],[Cost price]]</f>
        <v>531.74198399999977</v>
      </c>
      <c r="P547">
        <v>4.9000000000000004</v>
      </c>
    </row>
    <row r="548" spans="1:16" x14ac:dyDescent="0.5">
      <c r="A548" s="5">
        <v>43477</v>
      </c>
      <c r="B548" s="6" t="s">
        <v>1312</v>
      </c>
      <c r="C548" t="s">
        <v>560</v>
      </c>
      <c r="D548" t="s">
        <v>1014</v>
      </c>
      <c r="E548" t="s">
        <v>1548</v>
      </c>
      <c r="F548" t="s">
        <v>1552</v>
      </c>
      <c r="G548" t="s">
        <v>1017</v>
      </c>
      <c r="H548" t="s">
        <v>1556</v>
      </c>
      <c r="I548" t="s">
        <v>1561</v>
      </c>
      <c r="J548">
        <v>223000</v>
      </c>
      <c r="K548" s="4">
        <f>Table1[[#This Row],[Unit price]]*18%</f>
        <v>40140</v>
      </c>
      <c r="L548">
        <v>1</v>
      </c>
      <c r="M548" s="4">
        <f>(Table1[[#This Row],[Unit price]]+Table1[[#This Row],[Tax 18%]])*Table1[[#This Row],[Quantity]]</f>
        <v>263140</v>
      </c>
      <c r="N548" s="4">
        <f>Table1[[#This Row],[Total]]*(1-12%)</f>
        <v>231563.2</v>
      </c>
      <c r="O548" s="4">
        <f>Table1[[#This Row],[Total]]-Table1[[#This Row],[Cost price]]</f>
        <v>31576.799999999988</v>
      </c>
      <c r="P548">
        <v>8.9</v>
      </c>
    </row>
    <row r="549" spans="1:16" x14ac:dyDescent="0.5">
      <c r="A549" s="5">
        <v>43472</v>
      </c>
      <c r="B549" s="6" t="s">
        <v>1384</v>
      </c>
      <c r="C549" t="s">
        <v>561</v>
      </c>
      <c r="D549" t="s">
        <v>1014</v>
      </c>
      <c r="E549" t="s">
        <v>1548</v>
      </c>
      <c r="F549" t="s">
        <v>1552</v>
      </c>
      <c r="G549" t="s">
        <v>1018</v>
      </c>
      <c r="H549" t="s">
        <v>1560</v>
      </c>
      <c r="I549" t="s">
        <v>1527</v>
      </c>
      <c r="J549">
        <v>183000</v>
      </c>
      <c r="K549" s="4">
        <f>Table1[[#This Row],[Unit price]]*18%</f>
        <v>32940</v>
      </c>
      <c r="L549">
        <v>1</v>
      </c>
      <c r="M549" s="4">
        <f>(Table1[[#This Row],[Unit price]]+Table1[[#This Row],[Tax 18%]])*Table1[[#This Row],[Quantity]]</f>
        <v>215940</v>
      </c>
      <c r="N549" s="4">
        <f>Table1[[#This Row],[Total]]*(1-12%)</f>
        <v>190027.2</v>
      </c>
      <c r="O549" s="4">
        <f>Table1[[#This Row],[Total]]-Table1[[#This Row],[Cost price]]</f>
        <v>25912.799999999988</v>
      </c>
      <c r="P549">
        <v>6</v>
      </c>
    </row>
    <row r="550" spans="1:16" x14ac:dyDescent="0.5">
      <c r="A550" s="5">
        <v>43491</v>
      </c>
      <c r="B550" s="6" t="s">
        <v>1385</v>
      </c>
      <c r="C550" t="s">
        <v>562</v>
      </c>
      <c r="D550" t="s">
        <v>1016</v>
      </c>
      <c r="E550" t="s">
        <v>1550</v>
      </c>
      <c r="F550" t="s">
        <v>1552</v>
      </c>
      <c r="G550" t="s">
        <v>1017</v>
      </c>
      <c r="H550" t="s">
        <v>1560</v>
      </c>
      <c r="I550" t="s">
        <v>1526</v>
      </c>
      <c r="J550">
        <v>192000</v>
      </c>
      <c r="K550" s="4">
        <f>Table1[[#This Row],[Unit price]]*18%</f>
        <v>34560</v>
      </c>
      <c r="L550">
        <v>1</v>
      </c>
      <c r="M550" s="4">
        <f>(Table1[[#This Row],[Unit price]]+Table1[[#This Row],[Tax 18%]])*Table1[[#This Row],[Quantity]]</f>
        <v>226560</v>
      </c>
      <c r="N550" s="4">
        <f>Table1[[#This Row],[Total]]*(1-12%)</f>
        <v>199372.79999999999</v>
      </c>
      <c r="O550" s="4">
        <f>Table1[[#This Row],[Total]]-Table1[[#This Row],[Cost price]]</f>
        <v>27187.200000000012</v>
      </c>
      <c r="P550">
        <v>4.2</v>
      </c>
    </row>
    <row r="551" spans="1:16" x14ac:dyDescent="0.5">
      <c r="A551" s="5">
        <v>43488</v>
      </c>
      <c r="B551" s="6" t="s">
        <v>1386</v>
      </c>
      <c r="C551" t="s">
        <v>563</v>
      </c>
      <c r="D551" t="s">
        <v>1014</v>
      </c>
      <c r="E551" t="s">
        <v>1548</v>
      </c>
      <c r="F551" t="s">
        <v>1552</v>
      </c>
      <c r="G551" t="s">
        <v>1017</v>
      </c>
      <c r="H551" t="s">
        <v>1555</v>
      </c>
      <c r="I551" t="s">
        <v>1526</v>
      </c>
      <c r="J551">
        <v>3266.06</v>
      </c>
      <c r="K551" s="4">
        <f>Table1[[#This Row],[Unit price]]*18%</f>
        <v>587.89080000000001</v>
      </c>
      <c r="L551">
        <v>6</v>
      </c>
      <c r="M551" s="4">
        <f>(Table1[[#This Row],[Unit price]]+Table1[[#This Row],[Tax 18%]])*Table1[[#This Row],[Quantity]]</f>
        <v>23123.7048</v>
      </c>
      <c r="N551" s="4">
        <f>Table1[[#This Row],[Total]]*(1-12%)</f>
        <v>20348.860224</v>
      </c>
      <c r="O551" s="4">
        <f>Table1[[#This Row],[Total]]-Table1[[#This Row],[Cost price]]</f>
        <v>2774.8445759999995</v>
      </c>
      <c r="P551">
        <v>7.3</v>
      </c>
    </row>
    <row r="552" spans="1:16" x14ac:dyDescent="0.5">
      <c r="A552" s="5">
        <v>43505</v>
      </c>
      <c r="B552" s="6" t="s">
        <v>1125</v>
      </c>
      <c r="C552" t="s">
        <v>564</v>
      </c>
      <c r="D552" t="s">
        <v>1016</v>
      </c>
      <c r="E552" t="s">
        <v>1550</v>
      </c>
      <c r="F552" t="s">
        <v>1552</v>
      </c>
      <c r="G552" t="s">
        <v>1018</v>
      </c>
      <c r="H552" t="s">
        <v>1556</v>
      </c>
      <c r="I552" t="s">
        <v>1561</v>
      </c>
      <c r="J552">
        <v>225000</v>
      </c>
      <c r="K552" s="4">
        <f>Table1[[#This Row],[Unit price]]*18%</f>
        <v>40500</v>
      </c>
      <c r="L552">
        <v>1</v>
      </c>
      <c r="M552" s="4">
        <f>(Table1[[#This Row],[Unit price]]+Table1[[#This Row],[Tax 18%]])*Table1[[#This Row],[Quantity]]</f>
        <v>265500</v>
      </c>
      <c r="N552" s="4">
        <f>Table1[[#This Row],[Total]]*(1-12%)</f>
        <v>233640</v>
      </c>
      <c r="O552" s="4">
        <f>Table1[[#This Row],[Total]]-Table1[[#This Row],[Cost price]]</f>
        <v>31860</v>
      </c>
      <c r="P552">
        <v>6.5</v>
      </c>
    </row>
    <row r="553" spans="1:16" x14ac:dyDescent="0.5">
      <c r="A553" s="5">
        <v>43518</v>
      </c>
      <c r="B553" s="6" t="s">
        <v>1387</v>
      </c>
      <c r="C553" t="s">
        <v>565</v>
      </c>
      <c r="D553" t="s">
        <v>1016</v>
      </c>
      <c r="E553" t="s">
        <v>1550</v>
      </c>
      <c r="F553" t="s">
        <v>1552</v>
      </c>
      <c r="G553" t="s">
        <v>1017</v>
      </c>
      <c r="H553" t="s">
        <v>1556</v>
      </c>
      <c r="I553" t="s">
        <v>1526</v>
      </c>
      <c r="J553">
        <v>223100</v>
      </c>
      <c r="K553" s="4">
        <f>Table1[[#This Row],[Unit price]]*18%</f>
        <v>40158</v>
      </c>
      <c r="L553">
        <v>1</v>
      </c>
      <c r="M553" s="4">
        <f>(Table1[[#This Row],[Unit price]]+Table1[[#This Row],[Tax 18%]])*Table1[[#This Row],[Quantity]]</f>
        <v>263258</v>
      </c>
      <c r="N553" s="4">
        <f>Table1[[#This Row],[Total]]*(1-12%)</f>
        <v>231667.04</v>
      </c>
      <c r="O553" s="4">
        <f>Table1[[#This Row],[Total]]-Table1[[#This Row],[Cost price]]</f>
        <v>31590.959999999992</v>
      </c>
      <c r="P553">
        <v>8.9</v>
      </c>
    </row>
    <row r="554" spans="1:16" x14ac:dyDescent="0.5">
      <c r="A554" s="5">
        <v>43501</v>
      </c>
      <c r="B554" s="6" t="s">
        <v>1388</v>
      </c>
      <c r="C554" t="s">
        <v>566</v>
      </c>
      <c r="D554" t="s">
        <v>1016</v>
      </c>
      <c r="E554" t="s">
        <v>1550</v>
      </c>
      <c r="F554" t="s">
        <v>1552</v>
      </c>
      <c r="G554" t="s">
        <v>1017</v>
      </c>
      <c r="H554" t="s">
        <v>1558</v>
      </c>
      <c r="I554" t="s">
        <v>1526</v>
      </c>
      <c r="J554">
        <v>292400</v>
      </c>
      <c r="K554" s="4">
        <f>Table1[[#This Row],[Unit price]]*18%</f>
        <v>52632</v>
      </c>
      <c r="L554">
        <v>1</v>
      </c>
      <c r="M554" s="4">
        <f>(Table1[[#This Row],[Unit price]]+Table1[[#This Row],[Tax 18%]])*Table1[[#This Row],[Quantity]]</f>
        <v>345032</v>
      </c>
      <c r="N554" s="4">
        <f>Table1[[#This Row],[Total]]*(1-12%)</f>
        <v>303628.15999999997</v>
      </c>
      <c r="O554" s="4">
        <f>Table1[[#This Row],[Total]]-Table1[[#This Row],[Cost price]]</f>
        <v>41403.840000000026</v>
      </c>
      <c r="P554">
        <v>9.6999999999999993</v>
      </c>
    </row>
    <row r="555" spans="1:16" x14ac:dyDescent="0.5">
      <c r="A555" s="5">
        <v>43531</v>
      </c>
      <c r="B555" s="6" t="s">
        <v>1100</v>
      </c>
      <c r="C555" t="s">
        <v>567</v>
      </c>
      <c r="D555" t="s">
        <v>1015</v>
      </c>
      <c r="E555" t="s">
        <v>1549</v>
      </c>
      <c r="F555" t="s">
        <v>1552</v>
      </c>
      <c r="G555" t="s">
        <v>1018</v>
      </c>
      <c r="H555" t="s">
        <v>1555</v>
      </c>
      <c r="I555" t="s">
        <v>1527</v>
      </c>
      <c r="J555">
        <v>220.21</v>
      </c>
      <c r="K555" s="4">
        <f>Table1[[#This Row],[Unit price]]*18%</f>
        <v>39.637799999999999</v>
      </c>
      <c r="L555">
        <v>6</v>
      </c>
      <c r="M555" s="4">
        <f>(Table1[[#This Row],[Unit price]]+Table1[[#This Row],[Tax 18%]])*Table1[[#This Row],[Quantity]]</f>
        <v>1559.0868</v>
      </c>
      <c r="N555" s="4">
        <f>Table1[[#This Row],[Total]]*(1-12%)</f>
        <v>1371.996384</v>
      </c>
      <c r="O555" s="4">
        <f>Table1[[#This Row],[Total]]-Table1[[#This Row],[Cost price]]</f>
        <v>187.090416</v>
      </c>
      <c r="P555">
        <v>8.6</v>
      </c>
    </row>
    <row r="556" spans="1:16" x14ac:dyDescent="0.5">
      <c r="A556" s="5">
        <v>43549</v>
      </c>
      <c r="B556" s="6" t="s">
        <v>1389</v>
      </c>
      <c r="C556" t="s">
        <v>568</v>
      </c>
      <c r="D556" t="s">
        <v>1014</v>
      </c>
      <c r="E556" t="s">
        <v>1548</v>
      </c>
      <c r="F556" t="s">
        <v>1551</v>
      </c>
      <c r="G556" t="s">
        <v>1018</v>
      </c>
      <c r="H556" t="s">
        <v>1555</v>
      </c>
      <c r="I556" t="s">
        <v>1526</v>
      </c>
      <c r="J556">
        <v>4019.32</v>
      </c>
      <c r="K556" s="4">
        <f>Table1[[#This Row],[Unit price]]*18%</f>
        <v>723.47760000000005</v>
      </c>
      <c r="L556">
        <v>7</v>
      </c>
      <c r="M556" s="4">
        <f>(Table1[[#This Row],[Unit price]]+Table1[[#This Row],[Tax 18%]])*Table1[[#This Row],[Quantity]]</f>
        <v>33199.583200000001</v>
      </c>
      <c r="N556" s="4">
        <f>Table1[[#This Row],[Total]]*(1-12%)</f>
        <v>29215.633216000002</v>
      </c>
      <c r="O556" s="4">
        <f>Table1[[#This Row],[Total]]-Table1[[#This Row],[Cost price]]</f>
        <v>3983.9499839999989</v>
      </c>
      <c r="P556">
        <v>6.9</v>
      </c>
    </row>
    <row r="557" spans="1:16" x14ac:dyDescent="0.5">
      <c r="A557" s="5">
        <v>43485</v>
      </c>
      <c r="B557" s="6" t="s">
        <v>1305</v>
      </c>
      <c r="C557" t="s">
        <v>569</v>
      </c>
      <c r="D557" t="s">
        <v>1016</v>
      </c>
      <c r="E557" t="s">
        <v>1550</v>
      </c>
      <c r="F557" t="s">
        <v>1552</v>
      </c>
      <c r="G557" t="s">
        <v>1018</v>
      </c>
      <c r="H557" t="s">
        <v>1559</v>
      </c>
      <c r="I557" t="s">
        <v>1527</v>
      </c>
      <c r="J557">
        <v>3237.48</v>
      </c>
      <c r="K557" s="4">
        <f>Table1[[#This Row],[Unit price]]*18%</f>
        <v>582.74639999999999</v>
      </c>
      <c r="L557">
        <v>3</v>
      </c>
      <c r="M557" s="4">
        <f>(Table1[[#This Row],[Unit price]]+Table1[[#This Row],[Tax 18%]])*Table1[[#This Row],[Quantity]]</f>
        <v>11460.6792</v>
      </c>
      <c r="N557" s="4">
        <f>Table1[[#This Row],[Total]]*(1-12%)</f>
        <v>10085.397696</v>
      </c>
      <c r="O557" s="4">
        <f>Table1[[#This Row],[Total]]-Table1[[#This Row],[Cost price]]</f>
        <v>1375.2815040000005</v>
      </c>
      <c r="P557">
        <v>7.7</v>
      </c>
    </row>
    <row r="558" spans="1:16" x14ac:dyDescent="0.5">
      <c r="A558" s="5">
        <v>43500</v>
      </c>
      <c r="B558" s="6" t="s">
        <v>1390</v>
      </c>
      <c r="C558" t="s">
        <v>570</v>
      </c>
      <c r="D558" t="s">
        <v>1016</v>
      </c>
      <c r="E558" t="s">
        <v>1550</v>
      </c>
      <c r="F558" t="s">
        <v>1551</v>
      </c>
      <c r="G558" t="s">
        <v>1017</v>
      </c>
      <c r="H558" t="s">
        <v>1556</v>
      </c>
      <c r="I558" t="s">
        <v>1526</v>
      </c>
      <c r="J558">
        <v>223100</v>
      </c>
      <c r="K558" s="4">
        <f>Table1[[#This Row],[Unit price]]*18%</f>
        <v>40158</v>
      </c>
      <c r="L558">
        <v>1</v>
      </c>
      <c r="M558" s="4">
        <f>(Table1[[#This Row],[Unit price]]+Table1[[#This Row],[Tax 18%]])*Table1[[#This Row],[Quantity]]</f>
        <v>263258</v>
      </c>
      <c r="N558" s="4">
        <f>Table1[[#This Row],[Total]]*(1-12%)</f>
        <v>231667.04</v>
      </c>
      <c r="O558" s="4">
        <f>Table1[[#This Row],[Total]]-Table1[[#This Row],[Cost price]]</f>
        <v>31590.959999999992</v>
      </c>
      <c r="P558">
        <v>9.5</v>
      </c>
    </row>
    <row r="559" spans="1:16" x14ac:dyDescent="0.5">
      <c r="A559" s="5">
        <v>43495</v>
      </c>
      <c r="B559" s="6" t="s">
        <v>1188</v>
      </c>
      <c r="C559" t="s">
        <v>571</v>
      </c>
      <c r="D559" t="s">
        <v>1015</v>
      </c>
      <c r="E559" t="s">
        <v>1549</v>
      </c>
      <c r="F559" t="s">
        <v>1551</v>
      </c>
      <c r="G559" t="s">
        <v>1017</v>
      </c>
      <c r="H559" t="s">
        <v>1557</v>
      </c>
      <c r="I559" t="s">
        <v>1561</v>
      </c>
      <c r="J559">
        <v>288500</v>
      </c>
      <c r="K559" s="4">
        <f>Table1[[#This Row],[Unit price]]*18%</f>
        <v>51930</v>
      </c>
      <c r="L559">
        <v>1</v>
      </c>
      <c r="M559" s="4">
        <f>(Table1[[#This Row],[Unit price]]+Table1[[#This Row],[Tax 18%]])*Table1[[#This Row],[Quantity]]</f>
        <v>340430</v>
      </c>
      <c r="N559" s="4">
        <f>Table1[[#This Row],[Total]]*(1-12%)</f>
        <v>299578.40000000002</v>
      </c>
      <c r="O559" s="4">
        <f>Table1[[#This Row],[Total]]-Table1[[#This Row],[Cost price]]</f>
        <v>40851.599999999977</v>
      </c>
      <c r="P559">
        <v>4.5</v>
      </c>
    </row>
    <row r="560" spans="1:16" x14ac:dyDescent="0.5">
      <c r="A560" s="5">
        <v>43467</v>
      </c>
      <c r="B560" s="6" t="s">
        <v>1164</v>
      </c>
      <c r="C560" t="s">
        <v>572</v>
      </c>
      <c r="D560" t="s">
        <v>1014</v>
      </c>
      <c r="E560" t="s">
        <v>1548</v>
      </c>
      <c r="F560" t="s">
        <v>1551</v>
      </c>
      <c r="G560" t="s">
        <v>1018</v>
      </c>
      <c r="H560" t="s">
        <v>1557</v>
      </c>
      <c r="I560" t="s">
        <v>1561</v>
      </c>
      <c r="J560">
        <v>281500</v>
      </c>
      <c r="K560" s="4">
        <f>Table1[[#This Row],[Unit price]]*18%</f>
        <v>50670</v>
      </c>
      <c r="L560">
        <v>1</v>
      </c>
      <c r="M560" s="4">
        <f>(Table1[[#This Row],[Unit price]]+Table1[[#This Row],[Tax 18%]])*Table1[[#This Row],[Quantity]]</f>
        <v>332170</v>
      </c>
      <c r="N560" s="4">
        <f>Table1[[#This Row],[Total]]*(1-12%)</f>
        <v>292309.59999999998</v>
      </c>
      <c r="O560" s="4">
        <f>Table1[[#This Row],[Total]]-Table1[[#This Row],[Cost price]]</f>
        <v>39860.400000000023</v>
      </c>
      <c r="P560">
        <v>5.6</v>
      </c>
    </row>
    <row r="561" spans="1:16" x14ac:dyDescent="0.5">
      <c r="A561" s="5">
        <v>43553</v>
      </c>
      <c r="B561" s="6" t="s">
        <v>1355</v>
      </c>
      <c r="C561" t="s">
        <v>573</v>
      </c>
      <c r="D561" t="s">
        <v>1014</v>
      </c>
      <c r="E561" t="s">
        <v>1548</v>
      </c>
      <c r="F561" t="s">
        <v>1551</v>
      </c>
      <c r="G561" t="s">
        <v>1017</v>
      </c>
      <c r="H561" t="s">
        <v>1559</v>
      </c>
      <c r="I561" t="s">
        <v>1525</v>
      </c>
      <c r="J561">
        <v>372.42</v>
      </c>
      <c r="K561" s="4">
        <f>Table1[[#This Row],[Unit price]]*18%</f>
        <v>67.035600000000002</v>
      </c>
      <c r="L561">
        <v>3</v>
      </c>
      <c r="M561" s="4">
        <f>(Table1[[#This Row],[Unit price]]+Table1[[#This Row],[Tax 18%]])*Table1[[#This Row],[Quantity]]</f>
        <v>1318.3668</v>
      </c>
      <c r="N561" s="4">
        <f>Table1[[#This Row],[Total]]*(1-12%)</f>
        <v>1160.1627840000001</v>
      </c>
      <c r="O561" s="4">
        <f>Table1[[#This Row],[Total]]-Table1[[#This Row],[Cost price]]</f>
        <v>158.20401599999991</v>
      </c>
      <c r="P561">
        <v>8.1999999999999993</v>
      </c>
    </row>
    <row r="562" spans="1:16" x14ac:dyDescent="0.5">
      <c r="A562" s="5">
        <v>43538</v>
      </c>
      <c r="B562" s="6" t="s">
        <v>1391</v>
      </c>
      <c r="C562" t="s">
        <v>574</v>
      </c>
      <c r="D562" t="s">
        <v>1016</v>
      </c>
      <c r="E562" t="s">
        <v>1550</v>
      </c>
      <c r="F562" t="s">
        <v>1552</v>
      </c>
      <c r="G562" t="s">
        <v>1018</v>
      </c>
      <c r="H562" t="s">
        <v>1555</v>
      </c>
      <c r="I562" t="s">
        <v>1526</v>
      </c>
      <c r="J562">
        <v>721.58</v>
      </c>
      <c r="K562" s="4">
        <f>Table1[[#This Row],[Unit price]]*18%</f>
        <v>129.8844</v>
      </c>
      <c r="L562">
        <v>9</v>
      </c>
      <c r="M562" s="4">
        <f>(Table1[[#This Row],[Unit price]]+Table1[[#This Row],[Tax 18%]])*Table1[[#This Row],[Quantity]]</f>
        <v>7663.1796000000004</v>
      </c>
      <c r="N562" s="4">
        <f>Table1[[#This Row],[Total]]*(1-12%)</f>
        <v>6743.5980480000007</v>
      </c>
      <c r="O562" s="4">
        <f>Table1[[#This Row],[Total]]-Table1[[#This Row],[Cost price]]</f>
        <v>919.58155199999965</v>
      </c>
      <c r="P562">
        <v>7.3</v>
      </c>
    </row>
    <row r="563" spans="1:16" x14ac:dyDescent="0.5">
      <c r="A563" s="5">
        <v>43507</v>
      </c>
      <c r="B563" s="6" t="s">
        <v>1343</v>
      </c>
      <c r="C563" t="s">
        <v>575</v>
      </c>
      <c r="D563" t="s">
        <v>1015</v>
      </c>
      <c r="E563" t="s">
        <v>1549</v>
      </c>
      <c r="F563" t="s">
        <v>1552</v>
      </c>
      <c r="G563" t="s">
        <v>1018</v>
      </c>
      <c r="H563" t="s">
        <v>1557</v>
      </c>
      <c r="I563" t="s">
        <v>1527</v>
      </c>
      <c r="J563">
        <v>285400</v>
      </c>
      <c r="K563" s="4">
        <f>Table1[[#This Row],[Unit price]]*18%</f>
        <v>51372</v>
      </c>
      <c r="L563">
        <v>1</v>
      </c>
      <c r="M563" s="4">
        <f>(Table1[[#This Row],[Unit price]]+Table1[[#This Row],[Tax 18%]])*Table1[[#This Row],[Quantity]]</f>
        <v>336772</v>
      </c>
      <c r="N563" s="4">
        <f>Table1[[#This Row],[Total]]*(1-12%)</f>
        <v>296359.36</v>
      </c>
      <c r="O563" s="4">
        <f>Table1[[#This Row],[Total]]-Table1[[#This Row],[Cost price]]</f>
        <v>40412.640000000014</v>
      </c>
      <c r="P563">
        <v>4.4000000000000004</v>
      </c>
    </row>
    <row r="564" spans="1:16" x14ac:dyDescent="0.5">
      <c r="A564" s="5">
        <v>43495</v>
      </c>
      <c r="B564" s="6" t="s">
        <v>1158</v>
      </c>
      <c r="C564" t="s">
        <v>576</v>
      </c>
      <c r="D564" t="s">
        <v>1016</v>
      </c>
      <c r="E564" t="s">
        <v>1550</v>
      </c>
      <c r="F564" t="s">
        <v>1552</v>
      </c>
      <c r="G564" t="s">
        <v>1017</v>
      </c>
      <c r="H564" t="s">
        <v>1555</v>
      </c>
      <c r="I564" t="s">
        <v>1525</v>
      </c>
      <c r="J564">
        <v>742.42</v>
      </c>
      <c r="K564" s="4">
        <f>Table1[[#This Row],[Unit price]]*18%</f>
        <v>133.63559999999998</v>
      </c>
      <c r="L564">
        <v>8</v>
      </c>
      <c r="M564" s="4">
        <f>(Table1[[#This Row],[Unit price]]+Table1[[#This Row],[Tax 18%]])*Table1[[#This Row],[Quantity]]</f>
        <v>7008.4447999999993</v>
      </c>
      <c r="N564" s="4">
        <f>Table1[[#This Row],[Total]]*(1-12%)</f>
        <v>6167.4314239999994</v>
      </c>
      <c r="O564" s="4">
        <f>Table1[[#This Row],[Total]]-Table1[[#This Row],[Cost price]]</f>
        <v>841.01337599999988</v>
      </c>
      <c r="P564">
        <v>5.7</v>
      </c>
    </row>
    <row r="565" spans="1:16" x14ac:dyDescent="0.5">
      <c r="A565" s="5">
        <v>43544</v>
      </c>
      <c r="B565" s="6" t="s">
        <v>1283</v>
      </c>
      <c r="C565" t="s">
        <v>577</v>
      </c>
      <c r="D565" t="s">
        <v>1014</v>
      </c>
      <c r="E565" t="s">
        <v>1548</v>
      </c>
      <c r="F565" t="s">
        <v>1551</v>
      </c>
      <c r="G565" t="s">
        <v>1018</v>
      </c>
      <c r="H565" t="s">
        <v>1555</v>
      </c>
      <c r="I565" t="s">
        <v>1525</v>
      </c>
      <c r="J565">
        <v>7174.51</v>
      </c>
      <c r="K565" s="4">
        <f>Table1[[#This Row],[Unit price]]*18%</f>
        <v>1291.4118000000001</v>
      </c>
      <c r="L565">
        <v>6</v>
      </c>
      <c r="M565" s="4">
        <f>(Table1[[#This Row],[Unit price]]+Table1[[#This Row],[Tax 18%]])*Table1[[#This Row],[Quantity]]</f>
        <v>50795.5308</v>
      </c>
      <c r="N565" s="4">
        <f>Table1[[#This Row],[Total]]*(1-12%)</f>
        <v>44700.067104000002</v>
      </c>
      <c r="O565" s="4">
        <f>Table1[[#This Row],[Total]]-Table1[[#This Row],[Cost price]]</f>
        <v>6095.4636959999989</v>
      </c>
      <c r="P565">
        <v>5</v>
      </c>
    </row>
    <row r="566" spans="1:16" x14ac:dyDescent="0.5">
      <c r="A566" s="5">
        <v>43544</v>
      </c>
      <c r="B566" s="6" t="s">
        <v>1295</v>
      </c>
      <c r="C566" t="s">
        <v>578</v>
      </c>
      <c r="D566" t="s">
        <v>1016</v>
      </c>
      <c r="E566" t="s">
        <v>1550</v>
      </c>
      <c r="F566" t="s">
        <v>1552</v>
      </c>
      <c r="G566" t="s">
        <v>1018</v>
      </c>
      <c r="H566" t="s">
        <v>1556</v>
      </c>
      <c r="I566" t="s">
        <v>1526</v>
      </c>
      <c r="J566">
        <v>223100</v>
      </c>
      <c r="K566" s="4">
        <f>Table1[[#This Row],[Unit price]]*18%</f>
        <v>40158</v>
      </c>
      <c r="L566">
        <v>1</v>
      </c>
      <c r="M566" s="4">
        <f>(Table1[[#This Row],[Unit price]]+Table1[[#This Row],[Tax 18%]])*Table1[[#This Row],[Quantity]]</f>
        <v>263258</v>
      </c>
      <c r="N566" s="4">
        <f>Table1[[#This Row],[Total]]*(1-12%)</f>
        <v>231667.04</v>
      </c>
      <c r="O566" s="4">
        <f>Table1[[#This Row],[Total]]-Table1[[#This Row],[Cost price]]</f>
        <v>31590.959999999992</v>
      </c>
      <c r="P566">
        <v>9</v>
      </c>
    </row>
    <row r="567" spans="1:16" x14ac:dyDescent="0.5">
      <c r="A567" s="5">
        <v>43482</v>
      </c>
      <c r="B567" s="6" t="s">
        <v>1058</v>
      </c>
      <c r="C567" t="s">
        <v>579</v>
      </c>
      <c r="D567" t="s">
        <v>1014</v>
      </c>
      <c r="E567" t="s">
        <v>1548</v>
      </c>
      <c r="F567" t="s">
        <v>1552</v>
      </c>
      <c r="G567" t="s">
        <v>1017</v>
      </c>
      <c r="H567" t="s">
        <v>1557</v>
      </c>
      <c r="I567" t="s">
        <v>1527</v>
      </c>
      <c r="J567">
        <v>278000</v>
      </c>
      <c r="K567" s="4">
        <f>Table1[[#This Row],[Unit price]]*18%</f>
        <v>50040</v>
      </c>
      <c r="L567">
        <v>1</v>
      </c>
      <c r="M567" s="4">
        <f>(Table1[[#This Row],[Unit price]]+Table1[[#This Row],[Tax 18%]])*Table1[[#This Row],[Quantity]]</f>
        <v>328040</v>
      </c>
      <c r="N567" s="4">
        <f>Table1[[#This Row],[Total]]*(1-12%)</f>
        <v>288675.20000000001</v>
      </c>
      <c r="O567" s="4">
        <f>Table1[[#This Row],[Total]]-Table1[[#This Row],[Cost price]]</f>
        <v>39364.799999999988</v>
      </c>
      <c r="P567">
        <v>6.3</v>
      </c>
    </row>
    <row r="568" spans="1:16" x14ac:dyDescent="0.5">
      <c r="A568" s="5">
        <v>43499</v>
      </c>
      <c r="B568" s="6" t="s">
        <v>1083</v>
      </c>
      <c r="C568" t="s">
        <v>580</v>
      </c>
      <c r="D568" t="s">
        <v>1015</v>
      </c>
      <c r="E568" t="s">
        <v>1549</v>
      </c>
      <c r="F568" t="s">
        <v>1552</v>
      </c>
      <c r="G568" t="s">
        <v>1017</v>
      </c>
      <c r="H568" t="s">
        <v>1560</v>
      </c>
      <c r="I568" t="s">
        <v>1527</v>
      </c>
      <c r="J568">
        <v>190500</v>
      </c>
      <c r="K568" s="4">
        <f>Table1[[#This Row],[Unit price]]*18%</f>
        <v>34290</v>
      </c>
      <c r="L568">
        <v>1</v>
      </c>
      <c r="M568" s="4">
        <f>(Table1[[#This Row],[Unit price]]+Table1[[#This Row],[Tax 18%]])*Table1[[#This Row],[Quantity]]</f>
        <v>224790</v>
      </c>
      <c r="N568" s="4">
        <f>Table1[[#This Row],[Total]]*(1-12%)</f>
        <v>197815.2</v>
      </c>
      <c r="O568" s="4">
        <f>Table1[[#This Row],[Total]]-Table1[[#This Row],[Cost price]]</f>
        <v>26974.799999999988</v>
      </c>
      <c r="P568">
        <v>9.4</v>
      </c>
    </row>
    <row r="569" spans="1:16" x14ac:dyDescent="0.5">
      <c r="A569" s="5">
        <v>43466</v>
      </c>
      <c r="B569" s="6" t="s">
        <v>1372</v>
      </c>
      <c r="C569" t="s">
        <v>581</v>
      </c>
      <c r="D569" t="s">
        <v>1014</v>
      </c>
      <c r="E569" t="s">
        <v>1548</v>
      </c>
      <c r="F569" t="s">
        <v>1552</v>
      </c>
      <c r="G569" t="s">
        <v>1017</v>
      </c>
      <c r="H569" t="s">
        <v>1556</v>
      </c>
      <c r="I569" t="s">
        <v>1526</v>
      </c>
      <c r="J569">
        <v>220000</v>
      </c>
      <c r="K569" s="4">
        <f>Table1[[#This Row],[Unit price]]*18%</f>
        <v>39600</v>
      </c>
      <c r="L569">
        <v>1</v>
      </c>
      <c r="M569" s="4">
        <f>(Table1[[#This Row],[Unit price]]+Table1[[#This Row],[Tax 18%]])*Table1[[#This Row],[Quantity]]</f>
        <v>259600</v>
      </c>
      <c r="N569" s="4">
        <f>Table1[[#This Row],[Total]]*(1-12%)</f>
        <v>228448</v>
      </c>
      <c r="O569" s="4">
        <f>Table1[[#This Row],[Total]]-Table1[[#This Row],[Cost price]]</f>
        <v>31152</v>
      </c>
      <c r="P569">
        <v>7.7</v>
      </c>
    </row>
    <row r="570" spans="1:16" x14ac:dyDescent="0.5">
      <c r="A570" s="5">
        <v>43475</v>
      </c>
      <c r="B570" s="6" t="s">
        <v>1392</v>
      </c>
      <c r="C570" t="s">
        <v>582</v>
      </c>
      <c r="D570" t="s">
        <v>1016</v>
      </c>
      <c r="E570" t="s">
        <v>1550</v>
      </c>
      <c r="F570" t="s">
        <v>1552</v>
      </c>
      <c r="G570" t="s">
        <v>1017</v>
      </c>
      <c r="H570" t="s">
        <v>1556</v>
      </c>
      <c r="I570" t="s">
        <v>1527</v>
      </c>
      <c r="J570">
        <v>221500</v>
      </c>
      <c r="K570" s="4">
        <f>Table1[[#This Row],[Unit price]]*18%</f>
        <v>39870</v>
      </c>
      <c r="L570">
        <v>1</v>
      </c>
      <c r="M570" s="4">
        <f>(Table1[[#This Row],[Unit price]]+Table1[[#This Row],[Tax 18%]])*Table1[[#This Row],[Quantity]]</f>
        <v>261370</v>
      </c>
      <c r="N570" s="4">
        <f>Table1[[#This Row],[Total]]*(1-12%)</f>
        <v>230005.6</v>
      </c>
      <c r="O570" s="4">
        <f>Table1[[#This Row],[Total]]-Table1[[#This Row],[Cost price]]</f>
        <v>31364.399999999994</v>
      </c>
      <c r="P570">
        <v>5.5</v>
      </c>
    </row>
    <row r="571" spans="1:16" x14ac:dyDescent="0.5">
      <c r="A571" s="5">
        <v>43526</v>
      </c>
      <c r="B571" s="6" t="s">
        <v>1105</v>
      </c>
      <c r="C571" t="s">
        <v>583</v>
      </c>
      <c r="D571" t="s">
        <v>1015</v>
      </c>
      <c r="E571" t="s">
        <v>1549</v>
      </c>
      <c r="F571" t="s">
        <v>1552</v>
      </c>
      <c r="G571" t="s">
        <v>1017</v>
      </c>
      <c r="H571" t="s">
        <v>1560</v>
      </c>
      <c r="I571" t="s">
        <v>1561</v>
      </c>
      <c r="J571">
        <v>193100</v>
      </c>
      <c r="K571" s="4">
        <f>Table1[[#This Row],[Unit price]]*18%</f>
        <v>34758</v>
      </c>
      <c r="L571">
        <v>1</v>
      </c>
      <c r="M571" s="4">
        <f>(Table1[[#This Row],[Unit price]]+Table1[[#This Row],[Tax 18%]])*Table1[[#This Row],[Quantity]]</f>
        <v>227858</v>
      </c>
      <c r="N571" s="4">
        <f>Table1[[#This Row],[Total]]*(1-12%)</f>
        <v>200515.04</v>
      </c>
      <c r="O571" s="4">
        <f>Table1[[#This Row],[Total]]-Table1[[#This Row],[Cost price]]</f>
        <v>27342.959999999992</v>
      </c>
      <c r="P571">
        <v>4.0999999999999996</v>
      </c>
    </row>
    <row r="572" spans="1:16" x14ac:dyDescent="0.5">
      <c r="A572" s="5">
        <v>43521</v>
      </c>
      <c r="B572" s="6" t="s">
        <v>1380</v>
      </c>
      <c r="C572" t="s">
        <v>584</v>
      </c>
      <c r="D572" t="s">
        <v>1016</v>
      </c>
      <c r="E572" t="s">
        <v>1550</v>
      </c>
      <c r="F572" t="s">
        <v>1551</v>
      </c>
      <c r="G572" t="s">
        <v>1017</v>
      </c>
      <c r="H572" t="s">
        <v>1559</v>
      </c>
      <c r="I572" t="s">
        <v>1527</v>
      </c>
      <c r="J572">
        <v>6282.04</v>
      </c>
      <c r="K572" s="4">
        <f>Table1[[#This Row],[Unit price]]*18%</f>
        <v>1130.7672</v>
      </c>
      <c r="L572">
        <v>5</v>
      </c>
      <c r="M572" s="4">
        <f>(Table1[[#This Row],[Unit price]]+Table1[[#This Row],[Tax 18%]])*Table1[[#This Row],[Quantity]]</f>
        <v>37064.036</v>
      </c>
      <c r="N572" s="4">
        <f>Table1[[#This Row],[Total]]*(1-12%)</f>
        <v>32616.35168</v>
      </c>
      <c r="O572" s="4">
        <f>Table1[[#This Row],[Total]]-Table1[[#This Row],[Cost price]]</f>
        <v>4447.6843200000003</v>
      </c>
      <c r="P572">
        <v>7.6</v>
      </c>
    </row>
    <row r="573" spans="1:16" x14ac:dyDescent="0.5">
      <c r="A573" s="5">
        <v>43494</v>
      </c>
      <c r="B573" s="6" t="s">
        <v>1359</v>
      </c>
      <c r="C573" t="s">
        <v>585</v>
      </c>
      <c r="D573" t="s">
        <v>1016</v>
      </c>
      <c r="E573" t="s">
        <v>1550</v>
      </c>
      <c r="F573" t="s">
        <v>1551</v>
      </c>
      <c r="G573" t="s">
        <v>1018</v>
      </c>
      <c r="H573" t="s">
        <v>1560</v>
      </c>
      <c r="I573" t="s">
        <v>1526</v>
      </c>
      <c r="J573">
        <v>192000</v>
      </c>
      <c r="K573" s="4">
        <f>Table1[[#This Row],[Unit price]]*18%</f>
        <v>34560</v>
      </c>
      <c r="L573">
        <v>1</v>
      </c>
      <c r="M573" s="4">
        <f>(Table1[[#This Row],[Unit price]]+Table1[[#This Row],[Tax 18%]])*Table1[[#This Row],[Quantity]]</f>
        <v>226560</v>
      </c>
      <c r="N573" s="4">
        <f>Table1[[#This Row],[Total]]*(1-12%)</f>
        <v>199372.79999999999</v>
      </c>
      <c r="O573" s="4">
        <f>Table1[[#This Row],[Total]]-Table1[[#This Row],[Cost price]]</f>
        <v>27187.200000000012</v>
      </c>
      <c r="P573">
        <v>8.6</v>
      </c>
    </row>
    <row r="574" spans="1:16" x14ac:dyDescent="0.5">
      <c r="A574" s="5">
        <v>43534</v>
      </c>
      <c r="B574" s="6" t="s">
        <v>1342</v>
      </c>
      <c r="C574" t="s">
        <v>586</v>
      </c>
      <c r="D574" t="s">
        <v>1014</v>
      </c>
      <c r="E574" t="s">
        <v>1548</v>
      </c>
      <c r="F574" t="s">
        <v>1551</v>
      </c>
      <c r="G574" t="s">
        <v>1018</v>
      </c>
      <c r="H574" t="s">
        <v>1557</v>
      </c>
      <c r="I574" t="s">
        <v>1561</v>
      </c>
      <c r="J574">
        <v>281500</v>
      </c>
      <c r="K574" s="4">
        <f>Table1[[#This Row],[Unit price]]*18%</f>
        <v>50670</v>
      </c>
      <c r="L574">
        <v>1</v>
      </c>
      <c r="M574" s="4">
        <f>(Table1[[#This Row],[Unit price]]+Table1[[#This Row],[Tax 18%]])*Table1[[#This Row],[Quantity]]</f>
        <v>332170</v>
      </c>
      <c r="N574" s="4">
        <f>Table1[[#This Row],[Total]]*(1-12%)</f>
        <v>292309.59999999998</v>
      </c>
      <c r="O574" s="4">
        <f>Table1[[#This Row],[Total]]-Table1[[#This Row],[Cost price]]</f>
        <v>39860.400000000023</v>
      </c>
      <c r="P574">
        <v>8.3000000000000007</v>
      </c>
    </row>
    <row r="575" spans="1:16" x14ac:dyDescent="0.5">
      <c r="A575" s="5">
        <v>43478</v>
      </c>
      <c r="B575" s="6" t="s">
        <v>1393</v>
      </c>
      <c r="C575" t="s">
        <v>587</v>
      </c>
      <c r="D575" t="s">
        <v>1016</v>
      </c>
      <c r="E575" t="s">
        <v>1550</v>
      </c>
      <c r="F575" t="s">
        <v>1552</v>
      </c>
      <c r="G575" t="s">
        <v>1018</v>
      </c>
      <c r="H575" t="s">
        <v>1557</v>
      </c>
      <c r="I575" t="s">
        <v>1527</v>
      </c>
      <c r="J575">
        <v>283100</v>
      </c>
      <c r="K575" s="4">
        <f>Table1[[#This Row],[Unit price]]*18%</f>
        <v>50958</v>
      </c>
      <c r="L575">
        <v>1</v>
      </c>
      <c r="M575" s="4">
        <f>(Table1[[#This Row],[Unit price]]+Table1[[#This Row],[Tax 18%]])*Table1[[#This Row],[Quantity]]</f>
        <v>334058</v>
      </c>
      <c r="N575" s="4">
        <f>Table1[[#This Row],[Total]]*(1-12%)</f>
        <v>293971.03999999998</v>
      </c>
      <c r="O575" s="4">
        <f>Table1[[#This Row],[Total]]-Table1[[#This Row],[Cost price]]</f>
        <v>40086.960000000021</v>
      </c>
      <c r="P575">
        <v>8.1</v>
      </c>
    </row>
    <row r="576" spans="1:16" x14ac:dyDescent="0.5">
      <c r="A576" s="5">
        <v>43546</v>
      </c>
      <c r="B576" s="6" t="s">
        <v>1394</v>
      </c>
      <c r="C576" t="s">
        <v>588</v>
      </c>
      <c r="D576" t="s">
        <v>1014</v>
      </c>
      <c r="E576" t="s">
        <v>1548</v>
      </c>
      <c r="F576" t="s">
        <v>1552</v>
      </c>
      <c r="G576" t="s">
        <v>1018</v>
      </c>
      <c r="H576" t="s">
        <v>1560</v>
      </c>
      <c r="I576" t="s">
        <v>1527</v>
      </c>
      <c r="J576">
        <v>183000</v>
      </c>
      <c r="K576" s="4">
        <f>Table1[[#This Row],[Unit price]]*18%</f>
        <v>32940</v>
      </c>
      <c r="L576">
        <v>1</v>
      </c>
      <c r="M576" s="4">
        <f>(Table1[[#This Row],[Unit price]]+Table1[[#This Row],[Tax 18%]])*Table1[[#This Row],[Quantity]]</f>
        <v>215940</v>
      </c>
      <c r="N576" s="4">
        <f>Table1[[#This Row],[Total]]*(1-12%)</f>
        <v>190027.2</v>
      </c>
      <c r="O576" s="4">
        <f>Table1[[#This Row],[Total]]-Table1[[#This Row],[Cost price]]</f>
        <v>25912.799999999988</v>
      </c>
      <c r="P576">
        <v>8.6</v>
      </c>
    </row>
    <row r="577" spans="1:16" x14ac:dyDescent="0.5">
      <c r="A577" s="5">
        <v>43525</v>
      </c>
      <c r="B577" s="6" t="s">
        <v>1368</v>
      </c>
      <c r="C577" t="s">
        <v>589</v>
      </c>
      <c r="D577" t="s">
        <v>1016</v>
      </c>
      <c r="E577" t="s">
        <v>1550</v>
      </c>
      <c r="F577" t="s">
        <v>1551</v>
      </c>
      <c r="G577" t="s">
        <v>1018</v>
      </c>
      <c r="H577" t="s">
        <v>1556</v>
      </c>
      <c r="I577" t="s">
        <v>1561</v>
      </c>
      <c r="J577">
        <v>225000</v>
      </c>
      <c r="K577" s="4">
        <f>Table1[[#This Row],[Unit price]]*18%</f>
        <v>40500</v>
      </c>
      <c r="L577">
        <v>1</v>
      </c>
      <c r="M577" s="4">
        <f>(Table1[[#This Row],[Unit price]]+Table1[[#This Row],[Tax 18%]])*Table1[[#This Row],[Quantity]]</f>
        <v>265500</v>
      </c>
      <c r="N577" s="4">
        <f>Table1[[#This Row],[Total]]*(1-12%)</f>
        <v>233640</v>
      </c>
      <c r="O577" s="4">
        <f>Table1[[#This Row],[Total]]-Table1[[#This Row],[Cost price]]</f>
        <v>31860</v>
      </c>
      <c r="P577">
        <v>6.3</v>
      </c>
    </row>
    <row r="578" spans="1:16" x14ac:dyDescent="0.5">
      <c r="A578" s="5">
        <v>43516</v>
      </c>
      <c r="B578" s="6" t="s">
        <v>1381</v>
      </c>
      <c r="C578" t="s">
        <v>590</v>
      </c>
      <c r="D578" t="s">
        <v>1016</v>
      </c>
      <c r="E578" t="s">
        <v>1550</v>
      </c>
      <c r="F578" t="s">
        <v>1552</v>
      </c>
      <c r="G578" t="s">
        <v>1018</v>
      </c>
      <c r="H578" t="s">
        <v>1557</v>
      </c>
      <c r="I578" t="s">
        <v>1526</v>
      </c>
      <c r="J578">
        <v>286325</v>
      </c>
      <c r="K578" s="4">
        <f>Table1[[#This Row],[Unit price]]*18%</f>
        <v>51538.5</v>
      </c>
      <c r="L578">
        <v>1</v>
      </c>
      <c r="M578" s="4">
        <f>(Table1[[#This Row],[Unit price]]+Table1[[#This Row],[Tax 18%]])*Table1[[#This Row],[Quantity]]</f>
        <v>337863.5</v>
      </c>
      <c r="N578" s="4">
        <f>Table1[[#This Row],[Total]]*(1-12%)</f>
        <v>297319.88</v>
      </c>
      <c r="O578" s="4">
        <f>Table1[[#This Row],[Total]]-Table1[[#This Row],[Cost price]]</f>
        <v>40543.619999999995</v>
      </c>
      <c r="P578">
        <v>5.8</v>
      </c>
    </row>
    <row r="579" spans="1:16" x14ac:dyDescent="0.5">
      <c r="A579" s="5">
        <v>43479</v>
      </c>
      <c r="B579" s="6" t="s">
        <v>1159</v>
      </c>
      <c r="C579" t="s">
        <v>591</v>
      </c>
      <c r="D579" t="s">
        <v>1015</v>
      </c>
      <c r="E579" t="s">
        <v>1549</v>
      </c>
      <c r="F579" t="s">
        <v>1552</v>
      </c>
      <c r="G579" t="s">
        <v>1018</v>
      </c>
      <c r="H579" t="s">
        <v>1557</v>
      </c>
      <c r="I579" t="s">
        <v>1561</v>
      </c>
      <c r="J579">
        <v>288500</v>
      </c>
      <c r="K579" s="4">
        <f>Table1[[#This Row],[Unit price]]*18%</f>
        <v>51930</v>
      </c>
      <c r="L579">
        <v>1</v>
      </c>
      <c r="M579" s="4">
        <f>(Table1[[#This Row],[Unit price]]+Table1[[#This Row],[Tax 18%]])*Table1[[#This Row],[Quantity]]</f>
        <v>340430</v>
      </c>
      <c r="N579" s="4">
        <f>Table1[[#This Row],[Total]]*(1-12%)</f>
        <v>299578.40000000002</v>
      </c>
      <c r="O579" s="4">
        <f>Table1[[#This Row],[Total]]-Table1[[#This Row],[Cost price]]</f>
        <v>40851.599999999977</v>
      </c>
      <c r="P579">
        <v>6.2</v>
      </c>
    </row>
    <row r="580" spans="1:16" x14ac:dyDescent="0.5">
      <c r="A580" s="5">
        <v>43550</v>
      </c>
      <c r="B580" s="6" t="s">
        <v>1395</v>
      </c>
      <c r="C580" t="s">
        <v>592</v>
      </c>
      <c r="D580" t="s">
        <v>1014</v>
      </c>
      <c r="E580" t="s">
        <v>1548</v>
      </c>
      <c r="F580" t="s">
        <v>1552</v>
      </c>
      <c r="G580" t="s">
        <v>1017</v>
      </c>
      <c r="H580" t="s">
        <v>1558</v>
      </c>
      <c r="I580" t="s">
        <v>1526</v>
      </c>
      <c r="J580">
        <v>288000</v>
      </c>
      <c r="K580" s="4">
        <f>Table1[[#This Row],[Unit price]]*18%</f>
        <v>51840</v>
      </c>
      <c r="L580">
        <v>1</v>
      </c>
      <c r="M580" s="4">
        <f>(Table1[[#This Row],[Unit price]]+Table1[[#This Row],[Tax 18%]])*Table1[[#This Row],[Quantity]]</f>
        <v>339840</v>
      </c>
      <c r="N580" s="4">
        <f>Table1[[#This Row],[Total]]*(1-12%)</f>
        <v>299059.20000000001</v>
      </c>
      <c r="O580" s="4">
        <f>Table1[[#This Row],[Total]]-Table1[[#This Row],[Cost price]]</f>
        <v>40780.799999999988</v>
      </c>
      <c r="P580">
        <v>7.7</v>
      </c>
    </row>
    <row r="581" spans="1:16" x14ac:dyDescent="0.5">
      <c r="A581" s="5">
        <v>43525</v>
      </c>
      <c r="B581" s="6" t="s">
        <v>1396</v>
      </c>
      <c r="C581" t="s">
        <v>593</v>
      </c>
      <c r="D581" t="s">
        <v>1016</v>
      </c>
      <c r="E581" t="s">
        <v>1550</v>
      </c>
      <c r="F581" t="s">
        <v>1552</v>
      </c>
      <c r="G581" t="s">
        <v>1018</v>
      </c>
      <c r="H581" t="s">
        <v>1558</v>
      </c>
      <c r="I581" t="s">
        <v>1561</v>
      </c>
      <c r="J581">
        <v>295000</v>
      </c>
      <c r="K581" s="4">
        <f>Table1[[#This Row],[Unit price]]*18%</f>
        <v>53100</v>
      </c>
      <c r="L581">
        <v>1</v>
      </c>
      <c r="M581" s="4">
        <f>(Table1[[#This Row],[Unit price]]+Table1[[#This Row],[Tax 18%]])*Table1[[#This Row],[Quantity]]</f>
        <v>348100</v>
      </c>
      <c r="N581" s="4">
        <f>Table1[[#This Row],[Total]]*(1-12%)</f>
        <v>306328</v>
      </c>
      <c r="O581" s="4">
        <f>Table1[[#This Row],[Total]]-Table1[[#This Row],[Cost price]]</f>
        <v>41772</v>
      </c>
      <c r="P581">
        <v>8.1</v>
      </c>
    </row>
    <row r="582" spans="1:16" x14ac:dyDescent="0.5">
      <c r="A582" s="5">
        <v>43472</v>
      </c>
      <c r="B582" s="6" t="s">
        <v>1397</v>
      </c>
      <c r="C582" t="s">
        <v>594</v>
      </c>
      <c r="D582" t="s">
        <v>1015</v>
      </c>
      <c r="E582" t="s">
        <v>1549</v>
      </c>
      <c r="F582" t="s">
        <v>1552</v>
      </c>
      <c r="G582" t="s">
        <v>1018</v>
      </c>
      <c r="H582" t="s">
        <v>1557</v>
      </c>
      <c r="I582" t="s">
        <v>1526</v>
      </c>
      <c r="J582">
        <v>286700</v>
      </c>
      <c r="K582" s="4">
        <f>Table1[[#This Row],[Unit price]]*18%</f>
        <v>51606</v>
      </c>
      <c r="L582">
        <v>1</v>
      </c>
      <c r="M582" s="4">
        <f>(Table1[[#This Row],[Unit price]]+Table1[[#This Row],[Tax 18%]])*Table1[[#This Row],[Quantity]]</f>
        <v>338306</v>
      </c>
      <c r="N582" s="4">
        <f>Table1[[#This Row],[Total]]*(1-12%)</f>
        <v>297709.28000000003</v>
      </c>
      <c r="O582" s="4">
        <f>Table1[[#This Row],[Total]]-Table1[[#This Row],[Cost price]]</f>
        <v>40596.719999999972</v>
      </c>
      <c r="P582">
        <v>7.3</v>
      </c>
    </row>
    <row r="583" spans="1:16" x14ac:dyDescent="0.5">
      <c r="A583" s="5">
        <v>43497</v>
      </c>
      <c r="B583" s="6" t="s">
        <v>1104</v>
      </c>
      <c r="C583" t="s">
        <v>595</v>
      </c>
      <c r="D583" t="s">
        <v>1014</v>
      </c>
      <c r="E583" t="s">
        <v>1548</v>
      </c>
      <c r="F583" t="s">
        <v>1551</v>
      </c>
      <c r="G583" t="s">
        <v>1017</v>
      </c>
      <c r="H583" t="s">
        <v>1558</v>
      </c>
      <c r="I583" t="s">
        <v>1526</v>
      </c>
      <c r="J583">
        <v>288000</v>
      </c>
      <c r="K583" s="4">
        <f>Table1[[#This Row],[Unit price]]*18%</f>
        <v>51840</v>
      </c>
      <c r="L583">
        <v>1</v>
      </c>
      <c r="M583" s="4">
        <f>(Table1[[#This Row],[Unit price]]+Table1[[#This Row],[Tax 18%]])*Table1[[#This Row],[Quantity]]</f>
        <v>339840</v>
      </c>
      <c r="N583" s="4">
        <f>Table1[[#This Row],[Total]]*(1-12%)</f>
        <v>299059.20000000001</v>
      </c>
      <c r="O583" s="4">
        <f>Table1[[#This Row],[Total]]-Table1[[#This Row],[Cost price]]</f>
        <v>40780.799999999988</v>
      </c>
      <c r="P583">
        <v>8.4</v>
      </c>
    </row>
    <row r="584" spans="1:16" x14ac:dyDescent="0.5">
      <c r="A584" s="5">
        <v>43509</v>
      </c>
      <c r="B584" s="6" t="s">
        <v>1398</v>
      </c>
      <c r="C584" t="s">
        <v>596</v>
      </c>
      <c r="D584" t="s">
        <v>1015</v>
      </c>
      <c r="E584" t="s">
        <v>1549</v>
      </c>
      <c r="F584" t="s">
        <v>1551</v>
      </c>
      <c r="G584" t="s">
        <v>1017</v>
      </c>
      <c r="H584" t="s">
        <v>1556</v>
      </c>
      <c r="I584" t="s">
        <v>1527</v>
      </c>
      <c r="J584">
        <v>221800</v>
      </c>
      <c r="K584" s="4">
        <f>Table1[[#This Row],[Unit price]]*18%</f>
        <v>39924</v>
      </c>
      <c r="L584">
        <v>1</v>
      </c>
      <c r="M584" s="4">
        <f>(Table1[[#This Row],[Unit price]]+Table1[[#This Row],[Tax 18%]])*Table1[[#This Row],[Quantity]]</f>
        <v>261724</v>
      </c>
      <c r="N584" s="4">
        <f>Table1[[#This Row],[Total]]*(1-12%)</f>
        <v>230317.12</v>
      </c>
      <c r="O584" s="4">
        <f>Table1[[#This Row],[Total]]-Table1[[#This Row],[Cost price]]</f>
        <v>31406.880000000005</v>
      </c>
      <c r="P584">
        <v>8</v>
      </c>
    </row>
    <row r="585" spans="1:16" x14ac:dyDescent="0.5">
      <c r="A585" s="5">
        <v>43479</v>
      </c>
      <c r="B585" s="6" t="s">
        <v>1191</v>
      </c>
      <c r="C585" t="s">
        <v>597</v>
      </c>
      <c r="D585" t="s">
        <v>1016</v>
      </c>
      <c r="E585" t="s">
        <v>1550</v>
      </c>
      <c r="F585" t="s">
        <v>1551</v>
      </c>
      <c r="G585" t="s">
        <v>1017</v>
      </c>
      <c r="H585" t="s">
        <v>1556</v>
      </c>
      <c r="I585" t="s">
        <v>1527</v>
      </c>
      <c r="J585">
        <v>221500</v>
      </c>
      <c r="K585" s="4">
        <f>Table1[[#This Row],[Unit price]]*18%</f>
        <v>39870</v>
      </c>
      <c r="L585">
        <v>1</v>
      </c>
      <c r="M585" s="4">
        <f>(Table1[[#This Row],[Unit price]]+Table1[[#This Row],[Tax 18%]])*Table1[[#This Row],[Quantity]]</f>
        <v>261370</v>
      </c>
      <c r="N585" s="4">
        <f>Table1[[#This Row],[Total]]*(1-12%)</f>
        <v>230005.6</v>
      </c>
      <c r="O585" s="4">
        <f>Table1[[#This Row],[Total]]-Table1[[#This Row],[Cost price]]</f>
        <v>31364.399999999994</v>
      </c>
      <c r="P585">
        <v>9.5</v>
      </c>
    </row>
    <row r="586" spans="1:16" x14ac:dyDescent="0.5">
      <c r="A586" s="5">
        <v>43484</v>
      </c>
      <c r="B586" s="6" t="s">
        <v>1399</v>
      </c>
      <c r="C586" t="s">
        <v>598</v>
      </c>
      <c r="D586" t="s">
        <v>1016</v>
      </c>
      <c r="E586" t="s">
        <v>1550</v>
      </c>
      <c r="F586" t="s">
        <v>1552</v>
      </c>
      <c r="G586" t="s">
        <v>1018</v>
      </c>
      <c r="H586" t="s">
        <v>1560</v>
      </c>
      <c r="I586" t="s">
        <v>1561</v>
      </c>
      <c r="J586">
        <v>194500</v>
      </c>
      <c r="K586" s="4">
        <f>Table1[[#This Row],[Unit price]]*18%</f>
        <v>35010</v>
      </c>
      <c r="L586">
        <v>1</v>
      </c>
      <c r="M586" s="4">
        <f>(Table1[[#This Row],[Unit price]]+Table1[[#This Row],[Tax 18%]])*Table1[[#This Row],[Quantity]]</f>
        <v>229510</v>
      </c>
      <c r="N586" s="4">
        <f>Table1[[#This Row],[Total]]*(1-12%)</f>
        <v>201968.8</v>
      </c>
      <c r="O586" s="4">
        <f>Table1[[#This Row],[Total]]-Table1[[#This Row],[Cost price]]</f>
        <v>27541.200000000012</v>
      </c>
      <c r="P586">
        <v>7</v>
      </c>
    </row>
    <row r="587" spans="1:16" x14ac:dyDescent="0.5">
      <c r="A587" s="5">
        <v>43533</v>
      </c>
      <c r="B587" s="6" t="s">
        <v>1337</v>
      </c>
      <c r="C587" t="s">
        <v>599</v>
      </c>
      <c r="D587" t="s">
        <v>1014</v>
      </c>
      <c r="E587" t="s">
        <v>1548</v>
      </c>
      <c r="F587" t="s">
        <v>1552</v>
      </c>
      <c r="G587" t="s">
        <v>1018</v>
      </c>
      <c r="H587" t="s">
        <v>1558</v>
      </c>
      <c r="I587" t="s">
        <v>1527</v>
      </c>
      <c r="J587">
        <v>286000</v>
      </c>
      <c r="K587" s="4">
        <f>Table1[[#This Row],[Unit price]]*18%</f>
        <v>51480</v>
      </c>
      <c r="L587">
        <v>1</v>
      </c>
      <c r="M587" s="4">
        <f>(Table1[[#This Row],[Unit price]]+Table1[[#This Row],[Tax 18%]])*Table1[[#This Row],[Quantity]]</f>
        <v>337480</v>
      </c>
      <c r="N587" s="4">
        <f>Table1[[#This Row],[Total]]*(1-12%)</f>
        <v>296982.40000000002</v>
      </c>
      <c r="O587" s="4">
        <f>Table1[[#This Row],[Total]]-Table1[[#This Row],[Cost price]]</f>
        <v>40497.599999999977</v>
      </c>
      <c r="P587">
        <v>9.8000000000000007</v>
      </c>
    </row>
    <row r="588" spans="1:16" x14ac:dyDescent="0.5">
      <c r="A588" s="5">
        <v>43551</v>
      </c>
      <c r="B588" s="6" t="s">
        <v>1400</v>
      </c>
      <c r="C588" t="s">
        <v>600</v>
      </c>
      <c r="D588" t="s">
        <v>1014</v>
      </c>
      <c r="E588" t="s">
        <v>1548</v>
      </c>
      <c r="F588" t="s">
        <v>1552</v>
      </c>
      <c r="G588" t="s">
        <v>1017</v>
      </c>
      <c r="H588" t="s">
        <v>1557</v>
      </c>
      <c r="I588" t="s">
        <v>1526</v>
      </c>
      <c r="J588">
        <v>280000</v>
      </c>
      <c r="K588" s="4">
        <f>Table1[[#This Row],[Unit price]]*18%</f>
        <v>50400</v>
      </c>
      <c r="L588">
        <v>1</v>
      </c>
      <c r="M588" s="4">
        <f>(Table1[[#This Row],[Unit price]]+Table1[[#This Row],[Tax 18%]])*Table1[[#This Row],[Quantity]]</f>
        <v>330400</v>
      </c>
      <c r="N588" s="4">
        <f>Table1[[#This Row],[Total]]*(1-12%)</f>
        <v>290752</v>
      </c>
      <c r="O588" s="4">
        <f>Table1[[#This Row],[Total]]-Table1[[#This Row],[Cost price]]</f>
        <v>39648</v>
      </c>
      <c r="P588">
        <v>9.1999999999999993</v>
      </c>
    </row>
    <row r="589" spans="1:16" x14ac:dyDescent="0.5">
      <c r="A589" s="5">
        <v>43500</v>
      </c>
      <c r="B589" s="6" t="s">
        <v>1401</v>
      </c>
      <c r="C589" t="s">
        <v>601</v>
      </c>
      <c r="D589" t="s">
        <v>1014</v>
      </c>
      <c r="E589" t="s">
        <v>1548</v>
      </c>
      <c r="F589" t="s">
        <v>1552</v>
      </c>
      <c r="G589" t="s">
        <v>1017</v>
      </c>
      <c r="H589" t="s">
        <v>1560</v>
      </c>
      <c r="I589" t="s">
        <v>1561</v>
      </c>
      <c r="J589">
        <v>186000</v>
      </c>
      <c r="K589" s="4">
        <f>Table1[[#This Row],[Unit price]]*18%</f>
        <v>33480</v>
      </c>
      <c r="L589">
        <v>1</v>
      </c>
      <c r="M589" s="4">
        <f>(Table1[[#This Row],[Unit price]]+Table1[[#This Row],[Tax 18%]])*Table1[[#This Row],[Quantity]]</f>
        <v>219480</v>
      </c>
      <c r="N589" s="4">
        <f>Table1[[#This Row],[Total]]*(1-12%)</f>
        <v>193142.39999999999</v>
      </c>
      <c r="O589" s="4">
        <f>Table1[[#This Row],[Total]]-Table1[[#This Row],[Cost price]]</f>
        <v>26337.600000000006</v>
      </c>
      <c r="P589">
        <v>7.7</v>
      </c>
    </row>
    <row r="590" spans="1:16" x14ac:dyDescent="0.5">
      <c r="A590" s="5">
        <v>43538</v>
      </c>
      <c r="B590" s="6" t="s">
        <v>1402</v>
      </c>
      <c r="C590" t="s">
        <v>602</v>
      </c>
      <c r="D590" t="s">
        <v>1015</v>
      </c>
      <c r="E590" t="s">
        <v>1549</v>
      </c>
      <c r="F590" t="s">
        <v>1552</v>
      </c>
      <c r="G590" t="s">
        <v>1018</v>
      </c>
      <c r="H590" t="s">
        <v>1556</v>
      </c>
      <c r="I590" t="s">
        <v>1526</v>
      </c>
      <c r="J590">
        <v>223200</v>
      </c>
      <c r="K590" s="4">
        <f>Table1[[#This Row],[Unit price]]*18%</f>
        <v>40176</v>
      </c>
      <c r="L590">
        <v>1</v>
      </c>
      <c r="M590" s="4">
        <f>(Table1[[#This Row],[Unit price]]+Table1[[#This Row],[Tax 18%]])*Table1[[#This Row],[Quantity]]</f>
        <v>263376</v>
      </c>
      <c r="N590" s="4">
        <f>Table1[[#This Row],[Total]]*(1-12%)</f>
        <v>231770.88</v>
      </c>
      <c r="O590" s="4">
        <f>Table1[[#This Row],[Total]]-Table1[[#This Row],[Cost price]]</f>
        <v>31605.119999999995</v>
      </c>
      <c r="P590">
        <v>5.3</v>
      </c>
    </row>
    <row r="591" spans="1:16" x14ac:dyDescent="0.5">
      <c r="A591" s="5">
        <v>43528</v>
      </c>
      <c r="B591" s="6" t="s">
        <v>1403</v>
      </c>
      <c r="C591" t="s">
        <v>603</v>
      </c>
      <c r="D591" t="s">
        <v>1014</v>
      </c>
      <c r="E591" t="s">
        <v>1548</v>
      </c>
      <c r="F591" t="s">
        <v>1552</v>
      </c>
      <c r="G591" t="s">
        <v>1018</v>
      </c>
      <c r="H591" t="s">
        <v>1558</v>
      </c>
      <c r="I591" t="s">
        <v>1526</v>
      </c>
      <c r="J591">
        <v>288000</v>
      </c>
      <c r="K591" s="4">
        <f>Table1[[#This Row],[Unit price]]*18%</f>
        <v>51840</v>
      </c>
      <c r="L591">
        <v>1</v>
      </c>
      <c r="M591" s="4">
        <f>(Table1[[#This Row],[Unit price]]+Table1[[#This Row],[Tax 18%]])*Table1[[#This Row],[Quantity]]</f>
        <v>339840</v>
      </c>
      <c r="N591" s="4">
        <f>Table1[[#This Row],[Total]]*(1-12%)</f>
        <v>299059.20000000001</v>
      </c>
      <c r="O591" s="4">
        <f>Table1[[#This Row],[Total]]-Table1[[#This Row],[Cost price]]</f>
        <v>40780.799999999988</v>
      </c>
      <c r="P591">
        <v>4.4000000000000004</v>
      </c>
    </row>
    <row r="592" spans="1:16" x14ac:dyDescent="0.5">
      <c r="A592" s="5">
        <v>43527</v>
      </c>
      <c r="B592" s="6" t="s">
        <v>1219</v>
      </c>
      <c r="C592" t="s">
        <v>604</v>
      </c>
      <c r="D592" t="s">
        <v>1015</v>
      </c>
      <c r="E592" t="s">
        <v>1549</v>
      </c>
      <c r="F592" t="s">
        <v>1551</v>
      </c>
      <c r="G592" t="s">
        <v>1018</v>
      </c>
      <c r="H592" t="s">
        <v>1558</v>
      </c>
      <c r="I592" t="s">
        <v>1527</v>
      </c>
      <c r="J592">
        <v>292500</v>
      </c>
      <c r="K592" s="4">
        <f>Table1[[#This Row],[Unit price]]*18%</f>
        <v>52650</v>
      </c>
      <c r="L592">
        <v>1</v>
      </c>
      <c r="M592" s="4">
        <f>(Table1[[#This Row],[Unit price]]+Table1[[#This Row],[Tax 18%]])*Table1[[#This Row],[Quantity]]</f>
        <v>345150</v>
      </c>
      <c r="N592" s="4">
        <f>Table1[[#This Row],[Total]]*(1-12%)</f>
        <v>303732</v>
      </c>
      <c r="O592" s="4">
        <f>Table1[[#This Row],[Total]]-Table1[[#This Row],[Cost price]]</f>
        <v>41418</v>
      </c>
      <c r="P592">
        <v>4.3</v>
      </c>
    </row>
    <row r="593" spans="1:16" x14ac:dyDescent="0.5">
      <c r="A593" s="5">
        <v>43492</v>
      </c>
      <c r="B593" s="6" t="s">
        <v>1199</v>
      </c>
      <c r="C593" t="s">
        <v>605</v>
      </c>
      <c r="D593" t="s">
        <v>1015</v>
      </c>
      <c r="E593" t="s">
        <v>1549</v>
      </c>
      <c r="F593" t="s">
        <v>1551</v>
      </c>
      <c r="G593" t="s">
        <v>1017</v>
      </c>
      <c r="H593" t="s">
        <v>1559</v>
      </c>
      <c r="I593" t="s">
        <v>1525</v>
      </c>
      <c r="J593">
        <v>244.24</v>
      </c>
      <c r="K593" s="4">
        <f>Table1[[#This Row],[Unit price]]*18%</f>
        <v>43.963200000000001</v>
      </c>
      <c r="L593">
        <v>7</v>
      </c>
      <c r="M593" s="4">
        <f>(Table1[[#This Row],[Unit price]]+Table1[[#This Row],[Tax 18%]])*Table1[[#This Row],[Quantity]]</f>
        <v>2017.4224000000004</v>
      </c>
      <c r="N593" s="4">
        <f>Table1[[#This Row],[Total]]*(1-12%)</f>
        <v>1775.3317120000004</v>
      </c>
      <c r="O593" s="4">
        <f>Table1[[#This Row],[Total]]-Table1[[#This Row],[Cost price]]</f>
        <v>242.090688</v>
      </c>
      <c r="P593">
        <v>9.4</v>
      </c>
    </row>
    <row r="594" spans="1:16" x14ac:dyDescent="0.5">
      <c r="A594" s="5">
        <v>43503</v>
      </c>
      <c r="B594" s="6" t="s">
        <v>1404</v>
      </c>
      <c r="C594" t="s">
        <v>606</v>
      </c>
      <c r="D594" t="s">
        <v>1014</v>
      </c>
      <c r="E594" t="s">
        <v>1548</v>
      </c>
      <c r="F594" t="s">
        <v>1551</v>
      </c>
      <c r="G594" t="s">
        <v>1017</v>
      </c>
      <c r="H594" t="s">
        <v>1560</v>
      </c>
      <c r="I594" t="s">
        <v>1526</v>
      </c>
      <c r="J594">
        <v>185000</v>
      </c>
      <c r="K594" s="4">
        <f>Table1[[#This Row],[Unit price]]*18%</f>
        <v>33300</v>
      </c>
      <c r="L594">
        <v>1</v>
      </c>
      <c r="M594" s="4">
        <f>(Table1[[#This Row],[Unit price]]+Table1[[#This Row],[Tax 18%]])*Table1[[#This Row],[Quantity]]</f>
        <v>218300</v>
      </c>
      <c r="N594" s="4">
        <f>Table1[[#This Row],[Total]]*(1-12%)</f>
        <v>192104</v>
      </c>
      <c r="O594" s="4">
        <f>Table1[[#This Row],[Total]]-Table1[[#This Row],[Cost price]]</f>
        <v>26196</v>
      </c>
      <c r="P594">
        <v>9.8000000000000007</v>
      </c>
    </row>
    <row r="595" spans="1:16" x14ac:dyDescent="0.5">
      <c r="A595" s="5">
        <v>43501</v>
      </c>
      <c r="B595" s="6" t="s">
        <v>1178</v>
      </c>
      <c r="C595" t="s">
        <v>607</v>
      </c>
      <c r="D595" t="s">
        <v>1014</v>
      </c>
      <c r="E595" t="s">
        <v>1548</v>
      </c>
      <c r="F595" t="s">
        <v>1551</v>
      </c>
      <c r="G595" t="s">
        <v>1017</v>
      </c>
      <c r="H595" t="s">
        <v>1560</v>
      </c>
      <c r="I595" t="s">
        <v>1561</v>
      </c>
      <c r="J595">
        <v>186000</v>
      </c>
      <c r="K595" s="4">
        <f>Table1[[#This Row],[Unit price]]*18%</f>
        <v>33480</v>
      </c>
      <c r="L595">
        <v>1</v>
      </c>
      <c r="M595" s="4">
        <f>(Table1[[#This Row],[Unit price]]+Table1[[#This Row],[Tax 18%]])*Table1[[#This Row],[Quantity]]</f>
        <v>219480</v>
      </c>
      <c r="N595" s="4">
        <f>Table1[[#This Row],[Total]]*(1-12%)</f>
        <v>193142.39999999999</v>
      </c>
      <c r="O595" s="4">
        <f>Table1[[#This Row],[Total]]-Table1[[#This Row],[Cost price]]</f>
        <v>26337.600000000006</v>
      </c>
      <c r="P595">
        <v>4.8</v>
      </c>
    </row>
    <row r="596" spans="1:16" x14ac:dyDescent="0.5">
      <c r="A596" s="5">
        <v>43539</v>
      </c>
      <c r="B596" s="6" t="s">
        <v>1156</v>
      </c>
      <c r="C596" t="s">
        <v>608</v>
      </c>
      <c r="D596" t="s">
        <v>1016</v>
      </c>
      <c r="E596" t="s">
        <v>1550</v>
      </c>
      <c r="F596" t="s">
        <v>1551</v>
      </c>
      <c r="G596" t="s">
        <v>1018</v>
      </c>
      <c r="H596" t="s">
        <v>1560</v>
      </c>
      <c r="I596" t="s">
        <v>1526</v>
      </c>
      <c r="J596">
        <v>192000</v>
      </c>
      <c r="K596" s="4">
        <f>Table1[[#This Row],[Unit price]]*18%</f>
        <v>34560</v>
      </c>
      <c r="L596">
        <v>1</v>
      </c>
      <c r="M596" s="4">
        <f>(Table1[[#This Row],[Unit price]]+Table1[[#This Row],[Tax 18%]])*Table1[[#This Row],[Quantity]]</f>
        <v>226560</v>
      </c>
      <c r="N596" s="4">
        <f>Table1[[#This Row],[Total]]*(1-12%)</f>
        <v>199372.79999999999</v>
      </c>
      <c r="O596" s="4">
        <f>Table1[[#This Row],[Total]]-Table1[[#This Row],[Cost price]]</f>
        <v>27187.200000000012</v>
      </c>
      <c r="P596">
        <v>5.3</v>
      </c>
    </row>
    <row r="597" spans="1:16" x14ac:dyDescent="0.5">
      <c r="A597" s="5">
        <v>43525</v>
      </c>
      <c r="B597" s="6" t="s">
        <v>1189</v>
      </c>
      <c r="C597" t="s">
        <v>609</v>
      </c>
      <c r="D597" t="s">
        <v>1016</v>
      </c>
      <c r="E597" t="s">
        <v>1550</v>
      </c>
      <c r="F597" t="s">
        <v>1552</v>
      </c>
      <c r="G597" t="s">
        <v>1018</v>
      </c>
      <c r="H597" t="s">
        <v>1558</v>
      </c>
      <c r="I597" t="s">
        <v>1527</v>
      </c>
      <c r="J597">
        <v>292200</v>
      </c>
      <c r="K597" s="4">
        <f>Table1[[#This Row],[Unit price]]*18%</f>
        <v>52596</v>
      </c>
      <c r="L597">
        <v>1</v>
      </c>
      <c r="M597" s="4">
        <f>(Table1[[#This Row],[Unit price]]+Table1[[#This Row],[Tax 18%]])*Table1[[#This Row],[Quantity]]</f>
        <v>344796</v>
      </c>
      <c r="N597" s="4">
        <f>Table1[[#This Row],[Total]]*(1-12%)</f>
        <v>303420.48</v>
      </c>
      <c r="O597" s="4">
        <f>Table1[[#This Row],[Total]]-Table1[[#This Row],[Cost price]]</f>
        <v>41375.520000000019</v>
      </c>
      <c r="P597">
        <v>8.6999999999999993</v>
      </c>
    </row>
    <row r="598" spans="1:16" x14ac:dyDescent="0.5">
      <c r="A598" s="5">
        <v>43511</v>
      </c>
      <c r="B598" s="6" t="s">
        <v>1260</v>
      </c>
      <c r="C598" t="s">
        <v>610</v>
      </c>
      <c r="D598" t="s">
        <v>1014</v>
      </c>
      <c r="E598" t="s">
        <v>1548</v>
      </c>
      <c r="F598" t="s">
        <v>1552</v>
      </c>
      <c r="G598" t="s">
        <v>1018</v>
      </c>
      <c r="H598" t="s">
        <v>1557</v>
      </c>
      <c r="I598" t="s">
        <v>1527</v>
      </c>
      <c r="J598">
        <v>278000</v>
      </c>
      <c r="K598" s="4">
        <f>Table1[[#This Row],[Unit price]]*18%</f>
        <v>50040</v>
      </c>
      <c r="L598">
        <v>1</v>
      </c>
      <c r="M598" s="4">
        <f>(Table1[[#This Row],[Unit price]]+Table1[[#This Row],[Tax 18%]])*Table1[[#This Row],[Quantity]]</f>
        <v>328040</v>
      </c>
      <c r="N598" s="4">
        <f>Table1[[#This Row],[Total]]*(1-12%)</f>
        <v>288675.20000000001</v>
      </c>
      <c r="O598" s="4">
        <f>Table1[[#This Row],[Total]]-Table1[[#This Row],[Cost price]]</f>
        <v>39364.799999999988</v>
      </c>
      <c r="P598">
        <v>9.5</v>
      </c>
    </row>
    <row r="599" spans="1:16" x14ac:dyDescent="0.5">
      <c r="A599" s="5">
        <v>43513</v>
      </c>
      <c r="B599" s="6" t="s">
        <v>1405</v>
      </c>
      <c r="C599" t="s">
        <v>611</v>
      </c>
      <c r="D599" t="s">
        <v>1015</v>
      </c>
      <c r="E599" t="s">
        <v>1549</v>
      </c>
      <c r="F599" t="s">
        <v>1552</v>
      </c>
      <c r="G599" t="s">
        <v>1017</v>
      </c>
      <c r="H599" t="s">
        <v>1560</v>
      </c>
      <c r="I599" t="s">
        <v>1561</v>
      </c>
      <c r="J599">
        <v>193100</v>
      </c>
      <c r="K599" s="4">
        <f>Table1[[#This Row],[Unit price]]*18%</f>
        <v>34758</v>
      </c>
      <c r="L599">
        <v>1</v>
      </c>
      <c r="M599" s="4">
        <f>(Table1[[#This Row],[Unit price]]+Table1[[#This Row],[Tax 18%]])*Table1[[#This Row],[Quantity]]</f>
        <v>227858</v>
      </c>
      <c r="N599" s="4">
        <f>Table1[[#This Row],[Total]]*(1-12%)</f>
        <v>200515.04</v>
      </c>
      <c r="O599" s="4">
        <f>Table1[[#This Row],[Total]]-Table1[[#This Row],[Cost price]]</f>
        <v>27342.959999999992</v>
      </c>
      <c r="P599">
        <v>5.3</v>
      </c>
    </row>
    <row r="600" spans="1:16" x14ac:dyDescent="0.5">
      <c r="A600" s="5">
        <v>43491</v>
      </c>
      <c r="B600" s="6" t="s">
        <v>1406</v>
      </c>
      <c r="C600" t="s">
        <v>612</v>
      </c>
      <c r="D600" t="s">
        <v>1015</v>
      </c>
      <c r="E600" t="s">
        <v>1549</v>
      </c>
      <c r="F600" t="s">
        <v>1552</v>
      </c>
      <c r="G600" t="s">
        <v>1017</v>
      </c>
      <c r="H600" t="s">
        <v>1556</v>
      </c>
      <c r="I600" t="s">
        <v>1526</v>
      </c>
      <c r="J600">
        <v>223200</v>
      </c>
      <c r="K600" s="4">
        <f>Table1[[#This Row],[Unit price]]*18%</f>
        <v>40176</v>
      </c>
      <c r="L600">
        <v>1</v>
      </c>
      <c r="M600" s="4">
        <f>(Table1[[#This Row],[Unit price]]+Table1[[#This Row],[Tax 18%]])*Table1[[#This Row],[Quantity]]</f>
        <v>263376</v>
      </c>
      <c r="N600" s="4">
        <f>Table1[[#This Row],[Total]]*(1-12%)</f>
        <v>231770.88</v>
      </c>
      <c r="O600" s="4">
        <f>Table1[[#This Row],[Total]]-Table1[[#This Row],[Cost price]]</f>
        <v>31605.119999999995</v>
      </c>
      <c r="P600">
        <v>9.1999999999999993</v>
      </c>
    </row>
    <row r="601" spans="1:16" x14ac:dyDescent="0.5">
      <c r="A601" s="5">
        <v>43548</v>
      </c>
      <c r="B601" s="6" t="s">
        <v>1407</v>
      </c>
      <c r="C601" t="s">
        <v>613</v>
      </c>
      <c r="D601" t="s">
        <v>1014</v>
      </c>
      <c r="E601" t="s">
        <v>1548</v>
      </c>
      <c r="F601" t="s">
        <v>1551</v>
      </c>
      <c r="G601" t="s">
        <v>1017</v>
      </c>
      <c r="H601" t="s">
        <v>1559</v>
      </c>
      <c r="I601" t="s">
        <v>1525</v>
      </c>
      <c r="J601">
        <v>750.32</v>
      </c>
      <c r="K601" s="4">
        <f>Table1[[#This Row],[Unit price]]*18%</f>
        <v>135.05760000000001</v>
      </c>
      <c r="L601">
        <v>2</v>
      </c>
      <c r="M601" s="4">
        <f>(Table1[[#This Row],[Unit price]]+Table1[[#This Row],[Tax 18%]])*Table1[[#This Row],[Quantity]]</f>
        <v>1770.7552000000001</v>
      </c>
      <c r="N601" s="4">
        <f>Table1[[#This Row],[Total]]*(1-12%)</f>
        <v>1558.264576</v>
      </c>
      <c r="O601" s="4">
        <f>Table1[[#This Row],[Total]]-Table1[[#This Row],[Cost price]]</f>
        <v>212.49062400000003</v>
      </c>
      <c r="P601">
        <v>9.6</v>
      </c>
    </row>
    <row r="602" spans="1:16" x14ac:dyDescent="0.5">
      <c r="A602" s="5">
        <v>43488</v>
      </c>
      <c r="B602" s="6" t="s">
        <v>1380</v>
      </c>
      <c r="C602" t="s">
        <v>614</v>
      </c>
      <c r="D602" t="s">
        <v>1015</v>
      </c>
      <c r="E602" t="s">
        <v>1549</v>
      </c>
      <c r="F602" t="s">
        <v>1552</v>
      </c>
      <c r="G602" t="s">
        <v>1018</v>
      </c>
      <c r="H602" t="s">
        <v>1555</v>
      </c>
      <c r="I602" t="s">
        <v>1525</v>
      </c>
      <c r="J602">
        <v>813.08</v>
      </c>
      <c r="K602" s="4">
        <f>Table1[[#This Row],[Unit price]]*18%</f>
        <v>146.3544</v>
      </c>
      <c r="L602">
        <v>1</v>
      </c>
      <c r="M602" s="4">
        <f>(Table1[[#This Row],[Unit price]]+Table1[[#This Row],[Tax 18%]])*Table1[[#This Row],[Quantity]]</f>
        <v>959.4344000000001</v>
      </c>
      <c r="N602" s="4">
        <f>Table1[[#This Row],[Total]]*(1-12%)</f>
        <v>844.30227200000013</v>
      </c>
      <c r="O602" s="4">
        <f>Table1[[#This Row],[Total]]-Table1[[#This Row],[Cost price]]</f>
        <v>115.13212799999997</v>
      </c>
      <c r="P602">
        <v>6.4</v>
      </c>
    </row>
    <row r="603" spans="1:16" x14ac:dyDescent="0.5">
      <c r="A603" s="5">
        <v>43491</v>
      </c>
      <c r="B603" s="6" t="s">
        <v>1408</v>
      </c>
      <c r="C603" t="s">
        <v>615</v>
      </c>
      <c r="D603" t="s">
        <v>1015</v>
      </c>
      <c r="E603" t="s">
        <v>1549</v>
      </c>
      <c r="F603" t="s">
        <v>1552</v>
      </c>
      <c r="G603" t="s">
        <v>1017</v>
      </c>
      <c r="H603" t="s">
        <v>1556</v>
      </c>
      <c r="I603" t="s">
        <v>1527</v>
      </c>
      <c r="J603">
        <v>221800</v>
      </c>
      <c r="K603" s="4">
        <f>Table1[[#This Row],[Unit price]]*18%</f>
        <v>39924</v>
      </c>
      <c r="L603">
        <v>1</v>
      </c>
      <c r="M603" s="4">
        <f>(Table1[[#This Row],[Unit price]]+Table1[[#This Row],[Tax 18%]])*Table1[[#This Row],[Quantity]]</f>
        <v>261724</v>
      </c>
      <c r="N603" s="4">
        <f>Table1[[#This Row],[Total]]*(1-12%)</f>
        <v>230317.12</v>
      </c>
      <c r="O603" s="4">
        <f>Table1[[#This Row],[Total]]-Table1[[#This Row],[Cost price]]</f>
        <v>31406.880000000005</v>
      </c>
      <c r="P603">
        <v>4.5</v>
      </c>
    </row>
    <row r="604" spans="1:16" x14ac:dyDescent="0.5">
      <c r="A604" s="5">
        <v>43538</v>
      </c>
      <c r="B604" s="6" t="s">
        <v>1101</v>
      </c>
      <c r="C604" t="s">
        <v>616</v>
      </c>
      <c r="D604" t="s">
        <v>1015</v>
      </c>
      <c r="E604" t="s">
        <v>1549</v>
      </c>
      <c r="F604" t="s">
        <v>1552</v>
      </c>
      <c r="G604" t="s">
        <v>1018</v>
      </c>
      <c r="H604" t="s">
        <v>1557</v>
      </c>
      <c r="I604" t="s">
        <v>1561</v>
      </c>
      <c r="J604">
        <v>288500</v>
      </c>
      <c r="K604" s="4">
        <f>Table1[[#This Row],[Unit price]]*18%</f>
        <v>51930</v>
      </c>
      <c r="L604">
        <v>1</v>
      </c>
      <c r="M604" s="4">
        <f>(Table1[[#This Row],[Unit price]]+Table1[[#This Row],[Tax 18%]])*Table1[[#This Row],[Quantity]]</f>
        <v>340430</v>
      </c>
      <c r="N604" s="4">
        <f>Table1[[#This Row],[Total]]*(1-12%)</f>
        <v>299578.40000000002</v>
      </c>
      <c r="O604" s="4">
        <f>Table1[[#This Row],[Total]]-Table1[[#This Row],[Cost price]]</f>
        <v>40851.599999999977</v>
      </c>
      <c r="P604">
        <v>6.9</v>
      </c>
    </row>
    <row r="605" spans="1:16" x14ac:dyDescent="0.5">
      <c r="A605" s="5">
        <v>43541</v>
      </c>
      <c r="B605" s="6" t="s">
        <v>1395</v>
      </c>
      <c r="C605" t="s">
        <v>617</v>
      </c>
      <c r="D605" t="s">
        <v>1016</v>
      </c>
      <c r="E605" t="s">
        <v>1550</v>
      </c>
      <c r="F605" t="s">
        <v>1552</v>
      </c>
      <c r="G605" t="s">
        <v>1017</v>
      </c>
      <c r="H605" t="s">
        <v>1560</v>
      </c>
      <c r="I605" t="s">
        <v>1561</v>
      </c>
      <c r="J605">
        <v>194500</v>
      </c>
      <c r="K605" s="4">
        <f>Table1[[#This Row],[Unit price]]*18%</f>
        <v>35010</v>
      </c>
      <c r="L605">
        <v>1</v>
      </c>
      <c r="M605" s="4">
        <f>(Table1[[#This Row],[Unit price]]+Table1[[#This Row],[Tax 18%]])*Table1[[#This Row],[Quantity]]</f>
        <v>229510</v>
      </c>
      <c r="N605" s="4">
        <f>Table1[[#This Row],[Total]]*(1-12%)</f>
        <v>201968.8</v>
      </c>
      <c r="O605" s="4">
        <f>Table1[[#This Row],[Total]]-Table1[[#This Row],[Cost price]]</f>
        <v>27541.200000000012</v>
      </c>
      <c r="P605">
        <v>7.8</v>
      </c>
    </row>
    <row r="606" spans="1:16" x14ac:dyDescent="0.5">
      <c r="A606" s="5">
        <v>43473</v>
      </c>
      <c r="B606" s="6" t="s">
        <v>1409</v>
      </c>
      <c r="C606" t="s">
        <v>618</v>
      </c>
      <c r="D606" t="s">
        <v>1015</v>
      </c>
      <c r="E606" t="s">
        <v>1549</v>
      </c>
      <c r="F606" t="s">
        <v>1551</v>
      </c>
      <c r="G606" t="s">
        <v>1017</v>
      </c>
      <c r="H606" t="s">
        <v>1556</v>
      </c>
      <c r="I606" t="s">
        <v>1526</v>
      </c>
      <c r="J606">
        <v>223200</v>
      </c>
      <c r="K606" s="4">
        <f>Table1[[#This Row],[Unit price]]*18%</f>
        <v>40176</v>
      </c>
      <c r="L606">
        <v>1</v>
      </c>
      <c r="M606" s="4">
        <f>(Table1[[#This Row],[Unit price]]+Table1[[#This Row],[Tax 18%]])*Table1[[#This Row],[Quantity]]</f>
        <v>263376</v>
      </c>
      <c r="N606" s="4">
        <f>Table1[[#This Row],[Total]]*(1-12%)</f>
        <v>231770.88</v>
      </c>
      <c r="O606" s="4">
        <f>Table1[[#This Row],[Total]]-Table1[[#This Row],[Cost price]]</f>
        <v>31605.119999999995</v>
      </c>
      <c r="P606">
        <v>4.5</v>
      </c>
    </row>
    <row r="607" spans="1:16" x14ac:dyDescent="0.5">
      <c r="A607" s="5">
        <v>43504</v>
      </c>
      <c r="B607" s="6" t="s">
        <v>1127</v>
      </c>
      <c r="C607" t="s">
        <v>619</v>
      </c>
      <c r="D607" t="s">
        <v>1016</v>
      </c>
      <c r="E607" t="s">
        <v>1550</v>
      </c>
      <c r="F607" t="s">
        <v>1552</v>
      </c>
      <c r="G607" t="s">
        <v>1018</v>
      </c>
      <c r="H607" t="s">
        <v>1559</v>
      </c>
      <c r="I607" t="s">
        <v>1526</v>
      </c>
      <c r="J607">
        <v>931.75</v>
      </c>
      <c r="K607" s="4">
        <f>Table1[[#This Row],[Unit price]]*18%</f>
        <v>167.715</v>
      </c>
      <c r="L607">
        <v>4</v>
      </c>
      <c r="M607" s="4">
        <f>(Table1[[#This Row],[Unit price]]+Table1[[#This Row],[Tax 18%]])*Table1[[#This Row],[Quantity]]</f>
        <v>4397.8599999999997</v>
      </c>
      <c r="N607" s="4">
        <f>Table1[[#This Row],[Total]]*(1-12%)</f>
        <v>3870.1167999999998</v>
      </c>
      <c r="O607" s="4">
        <f>Table1[[#This Row],[Total]]-Table1[[#This Row],[Cost price]]</f>
        <v>527.74319999999989</v>
      </c>
      <c r="P607">
        <v>8.6</v>
      </c>
    </row>
    <row r="608" spans="1:16" x14ac:dyDescent="0.5">
      <c r="A608" s="5">
        <v>43506</v>
      </c>
      <c r="B608" s="6" t="s">
        <v>1410</v>
      </c>
      <c r="C608" t="s">
        <v>620</v>
      </c>
      <c r="D608" t="s">
        <v>1014</v>
      </c>
      <c r="E608" t="s">
        <v>1548</v>
      </c>
      <c r="F608" t="s">
        <v>1551</v>
      </c>
      <c r="G608" t="s">
        <v>1017</v>
      </c>
      <c r="H608" t="s">
        <v>1556</v>
      </c>
      <c r="I608" t="s">
        <v>1561</v>
      </c>
      <c r="J608">
        <v>223000</v>
      </c>
      <c r="K608" s="4">
        <f>Table1[[#This Row],[Unit price]]*18%</f>
        <v>40140</v>
      </c>
      <c r="L608">
        <v>1</v>
      </c>
      <c r="M608" s="4">
        <f>(Table1[[#This Row],[Unit price]]+Table1[[#This Row],[Tax 18%]])*Table1[[#This Row],[Quantity]]</f>
        <v>263140</v>
      </c>
      <c r="N608" s="4">
        <f>Table1[[#This Row],[Total]]*(1-12%)</f>
        <v>231563.2</v>
      </c>
      <c r="O608" s="4">
        <f>Table1[[#This Row],[Total]]-Table1[[#This Row],[Cost price]]</f>
        <v>31576.799999999988</v>
      </c>
      <c r="P608">
        <v>5.2</v>
      </c>
    </row>
    <row r="609" spans="1:16" x14ac:dyDescent="0.5">
      <c r="A609" s="5">
        <v>43552</v>
      </c>
      <c r="B609" s="6" t="s">
        <v>1175</v>
      </c>
      <c r="C609" t="s">
        <v>621</v>
      </c>
      <c r="D609" t="s">
        <v>1015</v>
      </c>
      <c r="E609" t="s">
        <v>1549</v>
      </c>
      <c r="F609" t="s">
        <v>1551</v>
      </c>
      <c r="G609" t="s">
        <v>1017</v>
      </c>
      <c r="H609" t="s">
        <v>1557</v>
      </c>
      <c r="I609" t="s">
        <v>1527</v>
      </c>
      <c r="J609">
        <v>285400</v>
      </c>
      <c r="K609" s="4">
        <f>Table1[[#This Row],[Unit price]]*18%</f>
        <v>51372</v>
      </c>
      <c r="L609">
        <v>1</v>
      </c>
      <c r="M609" s="4">
        <f>(Table1[[#This Row],[Unit price]]+Table1[[#This Row],[Tax 18%]])*Table1[[#This Row],[Quantity]]</f>
        <v>336772</v>
      </c>
      <c r="N609" s="4">
        <f>Table1[[#This Row],[Total]]*(1-12%)</f>
        <v>296359.36</v>
      </c>
      <c r="O609" s="4">
        <f>Table1[[#This Row],[Total]]-Table1[[#This Row],[Cost price]]</f>
        <v>40412.640000000014</v>
      </c>
      <c r="P609">
        <v>6.4</v>
      </c>
    </row>
    <row r="610" spans="1:16" x14ac:dyDescent="0.5">
      <c r="A610" s="5">
        <v>43488</v>
      </c>
      <c r="B610" s="6" t="s">
        <v>1041</v>
      </c>
      <c r="C610" t="s">
        <v>622</v>
      </c>
      <c r="D610" t="s">
        <v>1014</v>
      </c>
      <c r="E610" t="s">
        <v>1548</v>
      </c>
      <c r="F610" t="s">
        <v>1552</v>
      </c>
      <c r="G610" t="s">
        <v>1018</v>
      </c>
      <c r="H610" t="s">
        <v>1556</v>
      </c>
      <c r="I610" t="s">
        <v>1561</v>
      </c>
      <c r="J610">
        <v>223000</v>
      </c>
      <c r="K610" s="4">
        <f>Table1[[#This Row],[Unit price]]*18%</f>
        <v>40140</v>
      </c>
      <c r="L610">
        <v>1</v>
      </c>
      <c r="M610" s="4">
        <f>(Table1[[#This Row],[Unit price]]+Table1[[#This Row],[Tax 18%]])*Table1[[#This Row],[Quantity]]</f>
        <v>263140</v>
      </c>
      <c r="N610" s="4">
        <f>Table1[[#This Row],[Total]]*(1-12%)</f>
        <v>231563.2</v>
      </c>
      <c r="O610" s="4">
        <f>Table1[[#This Row],[Total]]-Table1[[#This Row],[Cost price]]</f>
        <v>31576.799999999988</v>
      </c>
      <c r="P610">
        <v>5.2</v>
      </c>
    </row>
    <row r="611" spans="1:16" x14ac:dyDescent="0.5">
      <c r="A611" s="5">
        <v>43482</v>
      </c>
      <c r="B611" s="6" t="s">
        <v>1023</v>
      </c>
      <c r="C611" t="s">
        <v>623</v>
      </c>
      <c r="D611" t="s">
        <v>1016</v>
      </c>
      <c r="E611" t="s">
        <v>1550</v>
      </c>
      <c r="F611" t="s">
        <v>1551</v>
      </c>
      <c r="G611" t="s">
        <v>1018</v>
      </c>
      <c r="H611" t="s">
        <v>1557</v>
      </c>
      <c r="I611" t="s">
        <v>1561</v>
      </c>
      <c r="J611">
        <v>287800</v>
      </c>
      <c r="K611" s="4">
        <f>Table1[[#This Row],[Unit price]]*18%</f>
        <v>51804</v>
      </c>
      <c r="L611">
        <v>1</v>
      </c>
      <c r="M611" s="4">
        <f>(Table1[[#This Row],[Unit price]]+Table1[[#This Row],[Tax 18%]])*Table1[[#This Row],[Quantity]]</f>
        <v>339604</v>
      </c>
      <c r="N611" s="4">
        <f>Table1[[#This Row],[Total]]*(1-12%)</f>
        <v>298851.52</v>
      </c>
      <c r="O611" s="4">
        <f>Table1[[#This Row],[Total]]-Table1[[#This Row],[Cost price]]</f>
        <v>40752.479999999981</v>
      </c>
      <c r="P611">
        <v>8.9</v>
      </c>
    </row>
    <row r="612" spans="1:16" x14ac:dyDescent="0.5">
      <c r="A612" s="5">
        <v>43503</v>
      </c>
      <c r="B612" s="6" t="s">
        <v>1411</v>
      </c>
      <c r="C612" t="s">
        <v>624</v>
      </c>
      <c r="D612" t="s">
        <v>1014</v>
      </c>
      <c r="E612" t="s">
        <v>1548</v>
      </c>
      <c r="F612" t="s">
        <v>1552</v>
      </c>
      <c r="G612" t="s">
        <v>1017</v>
      </c>
      <c r="H612" t="s">
        <v>1555</v>
      </c>
      <c r="I612" t="s">
        <v>1527</v>
      </c>
      <c r="J612">
        <v>3128.96</v>
      </c>
      <c r="K612" s="4">
        <f>Table1[[#This Row],[Unit price]]*18%</f>
        <v>563.21280000000002</v>
      </c>
      <c r="L612">
        <v>1</v>
      </c>
      <c r="M612" s="4">
        <f>(Table1[[#This Row],[Unit price]]+Table1[[#This Row],[Tax 18%]])*Table1[[#This Row],[Quantity]]</f>
        <v>3692.1728000000003</v>
      </c>
      <c r="N612" s="4">
        <f>Table1[[#This Row],[Total]]*(1-12%)</f>
        <v>3249.1120640000004</v>
      </c>
      <c r="O612" s="4">
        <f>Table1[[#This Row],[Total]]-Table1[[#This Row],[Cost price]]</f>
        <v>443.06073599999991</v>
      </c>
      <c r="P612">
        <v>6.2</v>
      </c>
    </row>
    <row r="613" spans="1:16" x14ac:dyDescent="0.5">
      <c r="A613" s="5">
        <v>43533</v>
      </c>
      <c r="B613" s="6" t="s">
        <v>1238</v>
      </c>
      <c r="C613" t="s">
        <v>625</v>
      </c>
      <c r="D613" t="s">
        <v>1015</v>
      </c>
      <c r="E613" t="s">
        <v>1549</v>
      </c>
      <c r="F613" t="s">
        <v>1551</v>
      </c>
      <c r="G613" t="s">
        <v>1017</v>
      </c>
      <c r="H613" t="s">
        <v>1557</v>
      </c>
      <c r="I613" t="s">
        <v>1526</v>
      </c>
      <c r="J613">
        <v>286700</v>
      </c>
      <c r="K613" s="4">
        <f>Table1[[#This Row],[Unit price]]*18%</f>
        <v>51606</v>
      </c>
      <c r="L613">
        <v>1</v>
      </c>
      <c r="M613" s="4">
        <f>(Table1[[#This Row],[Unit price]]+Table1[[#This Row],[Tax 18%]])*Table1[[#This Row],[Quantity]]</f>
        <v>338306</v>
      </c>
      <c r="N613" s="4">
        <f>Table1[[#This Row],[Total]]*(1-12%)</f>
        <v>297709.28000000003</v>
      </c>
      <c r="O613" s="4">
        <f>Table1[[#This Row],[Total]]-Table1[[#This Row],[Cost price]]</f>
        <v>40596.719999999972</v>
      </c>
      <c r="P613">
        <v>6.7</v>
      </c>
    </row>
    <row r="614" spans="1:16" x14ac:dyDescent="0.5">
      <c r="A614" s="5">
        <v>43489</v>
      </c>
      <c r="B614" s="6" t="s">
        <v>1412</v>
      </c>
      <c r="C614" t="s">
        <v>626</v>
      </c>
      <c r="D614" t="s">
        <v>1016</v>
      </c>
      <c r="E614" t="s">
        <v>1550</v>
      </c>
      <c r="F614" t="s">
        <v>1551</v>
      </c>
      <c r="G614" t="s">
        <v>1018</v>
      </c>
      <c r="H614" t="s">
        <v>1556</v>
      </c>
      <c r="I614" t="s">
        <v>1526</v>
      </c>
      <c r="J614">
        <v>223100</v>
      </c>
      <c r="K614" s="4">
        <f>Table1[[#This Row],[Unit price]]*18%</f>
        <v>40158</v>
      </c>
      <c r="L614">
        <v>1</v>
      </c>
      <c r="M614" s="4">
        <f>(Table1[[#This Row],[Unit price]]+Table1[[#This Row],[Tax 18%]])*Table1[[#This Row],[Quantity]]</f>
        <v>263258</v>
      </c>
      <c r="N614" s="4">
        <f>Table1[[#This Row],[Total]]*(1-12%)</f>
        <v>231667.04</v>
      </c>
      <c r="O614" s="4">
        <f>Table1[[#This Row],[Total]]-Table1[[#This Row],[Cost price]]</f>
        <v>31590.959999999992</v>
      </c>
      <c r="P614">
        <v>7.2</v>
      </c>
    </row>
    <row r="615" spans="1:16" x14ac:dyDescent="0.5">
      <c r="A615" s="5">
        <v>43484</v>
      </c>
      <c r="B615" s="6" t="s">
        <v>1413</v>
      </c>
      <c r="C615" t="s">
        <v>627</v>
      </c>
      <c r="D615" t="s">
        <v>1015</v>
      </c>
      <c r="E615" t="s">
        <v>1549</v>
      </c>
      <c r="F615" t="s">
        <v>1551</v>
      </c>
      <c r="G615" t="s">
        <v>1018</v>
      </c>
      <c r="H615" t="s">
        <v>1560</v>
      </c>
      <c r="I615" t="s">
        <v>1527</v>
      </c>
      <c r="J615">
        <v>190500</v>
      </c>
      <c r="K615" s="4">
        <f>Table1[[#This Row],[Unit price]]*18%</f>
        <v>34290</v>
      </c>
      <c r="L615">
        <v>1</v>
      </c>
      <c r="M615" s="4">
        <f>(Table1[[#This Row],[Unit price]]+Table1[[#This Row],[Tax 18%]])*Table1[[#This Row],[Quantity]]</f>
        <v>224790</v>
      </c>
      <c r="N615" s="4">
        <f>Table1[[#This Row],[Total]]*(1-12%)</f>
        <v>197815.2</v>
      </c>
      <c r="O615" s="4">
        <f>Table1[[#This Row],[Total]]-Table1[[#This Row],[Cost price]]</f>
        <v>26974.799999999988</v>
      </c>
      <c r="P615">
        <v>9</v>
      </c>
    </row>
    <row r="616" spans="1:16" x14ac:dyDescent="0.5">
      <c r="A616" s="5">
        <v>43499</v>
      </c>
      <c r="B616" s="6" t="s">
        <v>1229</v>
      </c>
      <c r="C616" t="s">
        <v>628</v>
      </c>
      <c r="D616" t="s">
        <v>1014</v>
      </c>
      <c r="E616" t="s">
        <v>1548</v>
      </c>
      <c r="F616" t="s">
        <v>1551</v>
      </c>
      <c r="G616" t="s">
        <v>1018</v>
      </c>
      <c r="H616" t="s">
        <v>1557</v>
      </c>
      <c r="I616" t="s">
        <v>1561</v>
      </c>
      <c r="J616">
        <v>281500</v>
      </c>
      <c r="K616" s="4">
        <f>Table1[[#This Row],[Unit price]]*18%</f>
        <v>50670</v>
      </c>
      <c r="L616">
        <v>1</v>
      </c>
      <c r="M616" s="4">
        <f>(Table1[[#This Row],[Unit price]]+Table1[[#This Row],[Tax 18%]])*Table1[[#This Row],[Quantity]]</f>
        <v>332170</v>
      </c>
      <c r="N616" s="4">
        <f>Table1[[#This Row],[Total]]*(1-12%)</f>
        <v>292309.59999999998</v>
      </c>
      <c r="O616" s="4">
        <f>Table1[[#This Row],[Total]]-Table1[[#This Row],[Cost price]]</f>
        <v>39860.400000000023</v>
      </c>
      <c r="P616">
        <v>4.2</v>
      </c>
    </row>
    <row r="617" spans="1:16" x14ac:dyDescent="0.5">
      <c r="A617" s="5">
        <v>43544</v>
      </c>
      <c r="B617" s="6" t="s">
        <v>1414</v>
      </c>
      <c r="C617" t="s">
        <v>629</v>
      </c>
      <c r="D617" t="s">
        <v>1014</v>
      </c>
      <c r="E617" t="s">
        <v>1548</v>
      </c>
      <c r="F617" t="s">
        <v>1551</v>
      </c>
      <c r="G617" t="s">
        <v>1017</v>
      </c>
      <c r="H617" t="s">
        <v>1560</v>
      </c>
      <c r="I617" t="s">
        <v>1561</v>
      </c>
      <c r="J617">
        <v>186000</v>
      </c>
      <c r="K617" s="4">
        <f>Table1[[#This Row],[Unit price]]*18%</f>
        <v>33480</v>
      </c>
      <c r="L617">
        <v>1</v>
      </c>
      <c r="M617" s="4">
        <f>(Table1[[#This Row],[Unit price]]+Table1[[#This Row],[Tax 18%]])*Table1[[#This Row],[Quantity]]</f>
        <v>219480</v>
      </c>
      <c r="N617" s="4">
        <f>Table1[[#This Row],[Total]]*(1-12%)</f>
        <v>193142.39999999999</v>
      </c>
      <c r="O617" s="4">
        <f>Table1[[#This Row],[Total]]-Table1[[#This Row],[Cost price]]</f>
        <v>26337.600000000006</v>
      </c>
      <c r="P617">
        <v>4.2</v>
      </c>
    </row>
    <row r="618" spans="1:16" x14ac:dyDescent="0.5">
      <c r="A618" s="5">
        <v>43478</v>
      </c>
      <c r="B618" s="6" t="s">
        <v>1415</v>
      </c>
      <c r="C618" t="s">
        <v>630</v>
      </c>
      <c r="D618" t="s">
        <v>1016</v>
      </c>
      <c r="E618" t="s">
        <v>1550</v>
      </c>
      <c r="F618" t="s">
        <v>1551</v>
      </c>
      <c r="G618" t="s">
        <v>1018</v>
      </c>
      <c r="H618" t="s">
        <v>1560</v>
      </c>
      <c r="I618" t="s">
        <v>1526</v>
      </c>
      <c r="J618">
        <v>192000</v>
      </c>
      <c r="K618" s="4">
        <f>Table1[[#This Row],[Unit price]]*18%</f>
        <v>34560</v>
      </c>
      <c r="L618">
        <v>1</v>
      </c>
      <c r="M618" s="4">
        <f>(Table1[[#This Row],[Unit price]]+Table1[[#This Row],[Tax 18%]])*Table1[[#This Row],[Quantity]]</f>
        <v>226560</v>
      </c>
      <c r="N618" s="4">
        <f>Table1[[#This Row],[Total]]*(1-12%)</f>
        <v>199372.79999999999</v>
      </c>
      <c r="O618" s="4">
        <f>Table1[[#This Row],[Total]]-Table1[[#This Row],[Cost price]]</f>
        <v>27187.200000000012</v>
      </c>
      <c r="P618">
        <v>6.9</v>
      </c>
    </row>
    <row r="619" spans="1:16" x14ac:dyDescent="0.5">
      <c r="A619" s="5">
        <v>43538</v>
      </c>
      <c r="B619" s="6" t="s">
        <v>1416</v>
      </c>
      <c r="C619" t="s">
        <v>631</v>
      </c>
      <c r="D619" t="s">
        <v>1015</v>
      </c>
      <c r="E619" t="s">
        <v>1549</v>
      </c>
      <c r="F619" t="s">
        <v>1551</v>
      </c>
      <c r="G619" t="s">
        <v>1018</v>
      </c>
      <c r="H619" t="s">
        <v>1555</v>
      </c>
      <c r="I619" t="s">
        <v>1525</v>
      </c>
      <c r="J619">
        <v>287.91000000000003</v>
      </c>
      <c r="K619" s="4">
        <f>Table1[[#This Row],[Unit price]]*18%</f>
        <v>51.823800000000006</v>
      </c>
      <c r="L619">
        <v>5</v>
      </c>
      <c r="M619" s="4">
        <f>(Table1[[#This Row],[Unit price]]+Table1[[#This Row],[Tax 18%]])*Table1[[#This Row],[Quantity]]</f>
        <v>1698.6690000000001</v>
      </c>
      <c r="N619" s="4">
        <f>Table1[[#This Row],[Total]]*(1-12%)</f>
        <v>1494.8287200000002</v>
      </c>
      <c r="O619" s="4">
        <f>Table1[[#This Row],[Total]]-Table1[[#This Row],[Cost price]]</f>
        <v>203.84027999999989</v>
      </c>
      <c r="P619">
        <v>4.4000000000000004</v>
      </c>
    </row>
    <row r="620" spans="1:16" x14ac:dyDescent="0.5">
      <c r="A620" s="5">
        <v>43488</v>
      </c>
      <c r="B620" s="6" t="s">
        <v>1237</v>
      </c>
      <c r="C620" t="s">
        <v>632</v>
      </c>
      <c r="D620" t="s">
        <v>1014</v>
      </c>
      <c r="E620" t="s">
        <v>1548</v>
      </c>
      <c r="F620" t="s">
        <v>1551</v>
      </c>
      <c r="G620" t="s">
        <v>1018</v>
      </c>
      <c r="H620" t="s">
        <v>1557</v>
      </c>
      <c r="I620" t="s">
        <v>1527</v>
      </c>
      <c r="J620">
        <v>278000</v>
      </c>
      <c r="K620" s="4">
        <f>Table1[[#This Row],[Unit price]]*18%</f>
        <v>50040</v>
      </c>
      <c r="L620">
        <v>1</v>
      </c>
      <c r="M620" s="4">
        <f>(Table1[[#This Row],[Unit price]]+Table1[[#This Row],[Tax 18%]])*Table1[[#This Row],[Quantity]]</f>
        <v>328040</v>
      </c>
      <c r="N620" s="4">
        <f>Table1[[#This Row],[Total]]*(1-12%)</f>
        <v>288675.20000000001</v>
      </c>
      <c r="O620" s="4">
        <f>Table1[[#This Row],[Total]]-Table1[[#This Row],[Cost price]]</f>
        <v>39364.799999999988</v>
      </c>
      <c r="P620">
        <v>4</v>
      </c>
    </row>
    <row r="621" spans="1:16" x14ac:dyDescent="0.5">
      <c r="A621" s="5">
        <v>43503</v>
      </c>
      <c r="B621" s="6" t="s">
        <v>1103</v>
      </c>
      <c r="C621" t="s">
        <v>633</v>
      </c>
      <c r="D621" t="s">
        <v>1015</v>
      </c>
      <c r="E621" t="s">
        <v>1549</v>
      </c>
      <c r="F621" t="s">
        <v>1551</v>
      </c>
      <c r="G621" t="s">
        <v>1017</v>
      </c>
      <c r="H621" t="s">
        <v>1556</v>
      </c>
      <c r="I621" t="s">
        <v>1561</v>
      </c>
      <c r="J621">
        <v>224200</v>
      </c>
      <c r="K621" s="4">
        <f>Table1[[#This Row],[Unit price]]*18%</f>
        <v>40356</v>
      </c>
      <c r="L621">
        <v>1</v>
      </c>
      <c r="M621" s="4">
        <f>(Table1[[#This Row],[Unit price]]+Table1[[#This Row],[Tax 18%]])*Table1[[#This Row],[Quantity]]</f>
        <v>264556</v>
      </c>
      <c r="N621" s="4">
        <f>Table1[[#This Row],[Total]]*(1-12%)</f>
        <v>232809.28</v>
      </c>
      <c r="O621" s="4">
        <f>Table1[[#This Row],[Total]]-Table1[[#This Row],[Cost price]]</f>
        <v>31746.720000000001</v>
      </c>
      <c r="P621">
        <v>8.5</v>
      </c>
    </row>
    <row r="622" spans="1:16" x14ac:dyDescent="0.5">
      <c r="A622" s="5">
        <v>43552</v>
      </c>
      <c r="B622" s="6" t="s">
        <v>1038</v>
      </c>
      <c r="C622" t="s">
        <v>634</v>
      </c>
      <c r="D622" t="s">
        <v>1014</v>
      </c>
      <c r="E622" t="s">
        <v>1548</v>
      </c>
      <c r="F622" t="s">
        <v>1552</v>
      </c>
      <c r="G622" t="s">
        <v>1017</v>
      </c>
      <c r="H622" t="s">
        <v>1557</v>
      </c>
      <c r="I622" t="s">
        <v>1527</v>
      </c>
      <c r="J622">
        <v>278000</v>
      </c>
      <c r="K622" s="4">
        <f>Table1[[#This Row],[Unit price]]*18%</f>
        <v>50040</v>
      </c>
      <c r="L622">
        <v>1</v>
      </c>
      <c r="M622" s="4">
        <f>(Table1[[#This Row],[Unit price]]+Table1[[#This Row],[Tax 18%]])*Table1[[#This Row],[Quantity]]</f>
        <v>328040</v>
      </c>
      <c r="N622" s="4">
        <f>Table1[[#This Row],[Total]]*(1-12%)</f>
        <v>288675.20000000001</v>
      </c>
      <c r="O622" s="4">
        <f>Table1[[#This Row],[Total]]-Table1[[#This Row],[Cost price]]</f>
        <v>39364.799999999988</v>
      </c>
      <c r="P622">
        <v>9.1999999999999993</v>
      </c>
    </row>
    <row r="623" spans="1:16" x14ac:dyDescent="0.5">
      <c r="A623" s="5">
        <v>43544</v>
      </c>
      <c r="B623" s="6" t="s">
        <v>1162</v>
      </c>
      <c r="C623" t="s">
        <v>635</v>
      </c>
      <c r="D623" t="s">
        <v>1014</v>
      </c>
      <c r="E623" t="s">
        <v>1548</v>
      </c>
      <c r="F623" t="s">
        <v>1551</v>
      </c>
      <c r="G623" t="s">
        <v>1017</v>
      </c>
      <c r="H623" t="s">
        <v>1557</v>
      </c>
      <c r="I623" t="s">
        <v>1526</v>
      </c>
      <c r="J623">
        <v>280000</v>
      </c>
      <c r="K623" s="4">
        <f>Table1[[#This Row],[Unit price]]*18%</f>
        <v>50400</v>
      </c>
      <c r="L623">
        <v>1</v>
      </c>
      <c r="M623" s="4">
        <f>(Table1[[#This Row],[Unit price]]+Table1[[#This Row],[Tax 18%]])*Table1[[#This Row],[Quantity]]</f>
        <v>330400</v>
      </c>
      <c r="N623" s="4">
        <f>Table1[[#This Row],[Total]]*(1-12%)</f>
        <v>290752</v>
      </c>
      <c r="O623" s="4">
        <f>Table1[[#This Row],[Total]]-Table1[[#This Row],[Cost price]]</f>
        <v>39648</v>
      </c>
      <c r="P623">
        <v>9.8000000000000007</v>
      </c>
    </row>
    <row r="624" spans="1:16" x14ac:dyDescent="0.5">
      <c r="A624" s="5">
        <v>43482</v>
      </c>
      <c r="B624" s="6" t="s">
        <v>1417</v>
      </c>
      <c r="C624" t="s">
        <v>636</v>
      </c>
      <c r="D624" t="s">
        <v>1016</v>
      </c>
      <c r="E624" t="s">
        <v>1550</v>
      </c>
      <c r="F624" t="s">
        <v>1551</v>
      </c>
      <c r="G624" t="s">
        <v>1017</v>
      </c>
      <c r="H624" t="s">
        <v>1559</v>
      </c>
      <c r="I624" t="s">
        <v>1527</v>
      </c>
      <c r="J624">
        <v>894.59</v>
      </c>
      <c r="K624" s="4">
        <f>Table1[[#This Row],[Unit price]]*18%</f>
        <v>161.02619999999999</v>
      </c>
      <c r="L624">
        <v>7</v>
      </c>
      <c r="M624" s="4">
        <f>(Table1[[#This Row],[Unit price]]+Table1[[#This Row],[Tax 18%]])*Table1[[#This Row],[Quantity]]</f>
        <v>7389.3133999999991</v>
      </c>
      <c r="N624" s="4">
        <f>Table1[[#This Row],[Total]]*(1-12%)</f>
        <v>6502.5957919999992</v>
      </c>
      <c r="O624" s="4">
        <f>Table1[[#This Row],[Total]]-Table1[[#This Row],[Cost price]]</f>
        <v>886.71760799999993</v>
      </c>
      <c r="P624">
        <v>4.9000000000000004</v>
      </c>
    </row>
    <row r="625" spans="1:16" x14ac:dyDescent="0.5">
      <c r="A625" s="5">
        <v>43477</v>
      </c>
      <c r="B625" s="6" t="s">
        <v>1229</v>
      </c>
      <c r="C625" t="s">
        <v>637</v>
      </c>
      <c r="D625" t="s">
        <v>1016</v>
      </c>
      <c r="E625" t="s">
        <v>1550</v>
      </c>
      <c r="F625" t="s">
        <v>1552</v>
      </c>
      <c r="G625" t="s">
        <v>1017</v>
      </c>
      <c r="H625" t="s">
        <v>1556</v>
      </c>
      <c r="I625" t="s">
        <v>1527</v>
      </c>
      <c r="J625">
        <v>221500</v>
      </c>
      <c r="K625" s="4">
        <f>Table1[[#This Row],[Unit price]]*18%</f>
        <v>39870</v>
      </c>
      <c r="L625">
        <v>1</v>
      </c>
      <c r="M625" s="4">
        <f>(Table1[[#This Row],[Unit price]]+Table1[[#This Row],[Tax 18%]])*Table1[[#This Row],[Quantity]]</f>
        <v>261370</v>
      </c>
      <c r="N625" s="4">
        <f>Table1[[#This Row],[Total]]*(1-12%)</f>
        <v>230005.6</v>
      </c>
      <c r="O625" s="4">
        <f>Table1[[#This Row],[Total]]-Table1[[#This Row],[Cost price]]</f>
        <v>31364.399999999994</v>
      </c>
      <c r="P625">
        <v>4.4000000000000004</v>
      </c>
    </row>
    <row r="626" spans="1:16" x14ac:dyDescent="0.5">
      <c r="A626" s="5">
        <v>43512</v>
      </c>
      <c r="B626" s="6" t="s">
        <v>1343</v>
      </c>
      <c r="C626" t="s">
        <v>638</v>
      </c>
      <c r="D626" t="s">
        <v>1016</v>
      </c>
      <c r="E626" t="s">
        <v>1550</v>
      </c>
      <c r="F626" t="s">
        <v>1551</v>
      </c>
      <c r="G626" t="s">
        <v>1018</v>
      </c>
      <c r="H626" t="s">
        <v>1556</v>
      </c>
      <c r="I626" t="s">
        <v>1526</v>
      </c>
      <c r="J626">
        <v>223100</v>
      </c>
      <c r="K626" s="4">
        <f>Table1[[#This Row],[Unit price]]*18%</f>
        <v>40158</v>
      </c>
      <c r="L626">
        <v>1</v>
      </c>
      <c r="M626" s="4">
        <f>(Table1[[#This Row],[Unit price]]+Table1[[#This Row],[Tax 18%]])*Table1[[#This Row],[Quantity]]</f>
        <v>263258</v>
      </c>
      <c r="N626" s="4">
        <f>Table1[[#This Row],[Total]]*(1-12%)</f>
        <v>231667.04</v>
      </c>
      <c r="O626" s="4">
        <f>Table1[[#This Row],[Total]]-Table1[[#This Row],[Cost price]]</f>
        <v>31590.959999999992</v>
      </c>
      <c r="P626">
        <v>6.8</v>
      </c>
    </row>
    <row r="627" spans="1:16" x14ac:dyDescent="0.5">
      <c r="A627" s="5">
        <v>43491</v>
      </c>
      <c r="B627" s="6" t="s">
        <v>1418</v>
      </c>
      <c r="C627" t="s">
        <v>639</v>
      </c>
      <c r="D627" t="s">
        <v>1016</v>
      </c>
      <c r="E627" t="s">
        <v>1550</v>
      </c>
      <c r="F627" t="s">
        <v>1551</v>
      </c>
      <c r="G627" t="s">
        <v>1017</v>
      </c>
      <c r="H627" t="s">
        <v>1557</v>
      </c>
      <c r="I627" t="s">
        <v>1526</v>
      </c>
      <c r="J627">
        <v>286325</v>
      </c>
      <c r="K627" s="4">
        <f>Table1[[#This Row],[Unit price]]*18%</f>
        <v>51538.5</v>
      </c>
      <c r="L627">
        <v>1</v>
      </c>
      <c r="M627" s="4">
        <f>(Table1[[#This Row],[Unit price]]+Table1[[#This Row],[Tax 18%]])*Table1[[#This Row],[Quantity]]</f>
        <v>337863.5</v>
      </c>
      <c r="N627" s="4">
        <f>Table1[[#This Row],[Total]]*(1-12%)</f>
        <v>297319.88</v>
      </c>
      <c r="O627" s="4">
        <f>Table1[[#This Row],[Total]]-Table1[[#This Row],[Cost price]]</f>
        <v>40543.619999999995</v>
      </c>
      <c r="P627">
        <v>9.1</v>
      </c>
    </row>
    <row r="628" spans="1:16" x14ac:dyDescent="0.5">
      <c r="A628" s="5">
        <v>43533</v>
      </c>
      <c r="B628" s="6" t="s">
        <v>1397</v>
      </c>
      <c r="C628" t="s">
        <v>640</v>
      </c>
      <c r="D628" t="s">
        <v>1014</v>
      </c>
      <c r="E628" t="s">
        <v>1548</v>
      </c>
      <c r="F628" t="s">
        <v>1552</v>
      </c>
      <c r="G628" t="s">
        <v>1018</v>
      </c>
      <c r="H628" t="s">
        <v>1560</v>
      </c>
      <c r="I628" t="s">
        <v>1561</v>
      </c>
      <c r="J628">
        <v>186000</v>
      </c>
      <c r="K628" s="4">
        <f>Table1[[#This Row],[Unit price]]*18%</f>
        <v>33480</v>
      </c>
      <c r="L628">
        <v>1</v>
      </c>
      <c r="M628" s="4">
        <f>(Table1[[#This Row],[Unit price]]+Table1[[#This Row],[Tax 18%]])*Table1[[#This Row],[Quantity]]</f>
        <v>219480</v>
      </c>
      <c r="N628" s="4">
        <f>Table1[[#This Row],[Total]]*(1-12%)</f>
        <v>193142.39999999999</v>
      </c>
      <c r="O628" s="4">
        <f>Table1[[#This Row],[Total]]-Table1[[#This Row],[Cost price]]</f>
        <v>26337.600000000006</v>
      </c>
      <c r="P628">
        <v>8.6999999999999993</v>
      </c>
    </row>
    <row r="629" spans="1:16" x14ac:dyDescent="0.5">
      <c r="A629" s="5">
        <v>43538</v>
      </c>
      <c r="B629" s="6" t="s">
        <v>1419</v>
      </c>
      <c r="C629" t="s">
        <v>641</v>
      </c>
      <c r="D629" t="s">
        <v>1016</v>
      </c>
      <c r="E629" t="s">
        <v>1550</v>
      </c>
      <c r="F629" t="s">
        <v>1551</v>
      </c>
      <c r="G629" t="s">
        <v>1018</v>
      </c>
      <c r="H629" t="s">
        <v>1558</v>
      </c>
      <c r="I629" t="s">
        <v>1526</v>
      </c>
      <c r="J629">
        <v>292400</v>
      </c>
      <c r="K629" s="4">
        <f>Table1[[#This Row],[Unit price]]*18%</f>
        <v>52632</v>
      </c>
      <c r="L629">
        <v>1</v>
      </c>
      <c r="M629" s="4">
        <f>(Table1[[#This Row],[Unit price]]+Table1[[#This Row],[Tax 18%]])*Table1[[#This Row],[Quantity]]</f>
        <v>345032</v>
      </c>
      <c r="N629" s="4">
        <f>Table1[[#This Row],[Total]]*(1-12%)</f>
        <v>303628.15999999997</v>
      </c>
      <c r="O629" s="4">
        <f>Table1[[#This Row],[Total]]-Table1[[#This Row],[Cost price]]</f>
        <v>41403.840000000026</v>
      </c>
      <c r="P629">
        <v>5</v>
      </c>
    </row>
    <row r="630" spans="1:16" x14ac:dyDescent="0.5">
      <c r="A630" s="5">
        <v>43490</v>
      </c>
      <c r="B630" s="6" t="s">
        <v>1420</v>
      </c>
      <c r="C630" t="s">
        <v>642</v>
      </c>
      <c r="D630" t="s">
        <v>1014</v>
      </c>
      <c r="E630" t="s">
        <v>1548</v>
      </c>
      <c r="F630" t="s">
        <v>1551</v>
      </c>
      <c r="G630" t="s">
        <v>1018</v>
      </c>
      <c r="H630" t="s">
        <v>1559</v>
      </c>
      <c r="I630" t="s">
        <v>1525</v>
      </c>
      <c r="J630">
        <v>653.29999999999995</v>
      </c>
      <c r="K630" s="4">
        <f>Table1[[#This Row],[Unit price]]*18%</f>
        <v>117.59399999999999</v>
      </c>
      <c r="L630">
        <v>3</v>
      </c>
      <c r="M630" s="4">
        <f>(Table1[[#This Row],[Unit price]]+Table1[[#This Row],[Tax 18%]])*Table1[[#This Row],[Quantity]]</f>
        <v>2312.6819999999998</v>
      </c>
      <c r="N630" s="4">
        <f>Table1[[#This Row],[Total]]*(1-12%)</f>
        <v>2035.1601599999999</v>
      </c>
      <c r="O630" s="4">
        <f>Table1[[#This Row],[Total]]-Table1[[#This Row],[Cost price]]</f>
        <v>277.52183999999988</v>
      </c>
      <c r="P630">
        <v>7.5</v>
      </c>
    </row>
    <row r="631" spans="1:16" x14ac:dyDescent="0.5">
      <c r="A631" s="5">
        <v>43491</v>
      </c>
      <c r="B631" s="6" t="s">
        <v>1115</v>
      </c>
      <c r="C631" t="s">
        <v>643</v>
      </c>
      <c r="D631" t="s">
        <v>1014</v>
      </c>
      <c r="E631" t="s">
        <v>1548</v>
      </c>
      <c r="F631" t="s">
        <v>1552</v>
      </c>
      <c r="G631" t="s">
        <v>1017</v>
      </c>
      <c r="H631" t="s">
        <v>1556</v>
      </c>
      <c r="I631" t="s">
        <v>1527</v>
      </c>
      <c r="J631">
        <v>218000</v>
      </c>
      <c r="K631" s="4">
        <f>Table1[[#This Row],[Unit price]]*18%</f>
        <v>39240</v>
      </c>
      <c r="L631">
        <v>1</v>
      </c>
      <c r="M631" s="4">
        <f>(Table1[[#This Row],[Unit price]]+Table1[[#This Row],[Tax 18%]])*Table1[[#This Row],[Quantity]]</f>
        <v>257240</v>
      </c>
      <c r="N631" s="4">
        <f>Table1[[#This Row],[Total]]*(1-12%)</f>
        <v>226371.20000000001</v>
      </c>
      <c r="O631" s="4">
        <f>Table1[[#This Row],[Total]]-Table1[[#This Row],[Cost price]]</f>
        <v>30868.799999999988</v>
      </c>
      <c r="P631">
        <v>8.1999999999999993</v>
      </c>
    </row>
    <row r="632" spans="1:16" x14ac:dyDescent="0.5">
      <c r="A632" s="5">
        <v>43484</v>
      </c>
      <c r="B632" s="6" t="s">
        <v>1421</v>
      </c>
      <c r="C632" t="s">
        <v>644</v>
      </c>
      <c r="D632" t="s">
        <v>1014</v>
      </c>
      <c r="E632" t="s">
        <v>1548</v>
      </c>
      <c r="F632" t="s">
        <v>1552</v>
      </c>
      <c r="G632" t="s">
        <v>1018</v>
      </c>
      <c r="H632" t="s">
        <v>1560</v>
      </c>
      <c r="I632" t="s">
        <v>1527</v>
      </c>
      <c r="J632">
        <v>183000</v>
      </c>
      <c r="K632" s="4">
        <f>Table1[[#This Row],[Unit price]]*18%</f>
        <v>32940</v>
      </c>
      <c r="L632">
        <v>1</v>
      </c>
      <c r="M632" s="4">
        <f>(Table1[[#This Row],[Unit price]]+Table1[[#This Row],[Tax 18%]])*Table1[[#This Row],[Quantity]]</f>
        <v>215940</v>
      </c>
      <c r="N632" s="4">
        <f>Table1[[#This Row],[Total]]*(1-12%)</f>
        <v>190027.2</v>
      </c>
      <c r="O632" s="4">
        <f>Table1[[#This Row],[Total]]-Table1[[#This Row],[Cost price]]</f>
        <v>25912.799999999988</v>
      </c>
      <c r="P632">
        <v>6.7</v>
      </c>
    </row>
    <row r="633" spans="1:16" x14ac:dyDescent="0.5">
      <c r="A633" s="5">
        <v>43529</v>
      </c>
      <c r="B633" s="6" t="s">
        <v>1401</v>
      </c>
      <c r="C633" t="s">
        <v>645</v>
      </c>
      <c r="D633" t="s">
        <v>1014</v>
      </c>
      <c r="E633" t="s">
        <v>1548</v>
      </c>
      <c r="F633" t="s">
        <v>1552</v>
      </c>
      <c r="G633" t="s">
        <v>1018</v>
      </c>
      <c r="H633" t="s">
        <v>1555</v>
      </c>
      <c r="I633" t="s">
        <v>1525</v>
      </c>
      <c r="J633">
        <v>778.31</v>
      </c>
      <c r="K633" s="4">
        <f>Table1[[#This Row],[Unit price]]*18%</f>
        <v>140.0958</v>
      </c>
      <c r="L633">
        <v>3</v>
      </c>
      <c r="M633" s="4">
        <f>(Table1[[#This Row],[Unit price]]+Table1[[#This Row],[Tax 18%]])*Table1[[#This Row],[Quantity]]</f>
        <v>2755.2174</v>
      </c>
      <c r="N633" s="4">
        <f>Table1[[#This Row],[Total]]*(1-12%)</f>
        <v>2424.591312</v>
      </c>
      <c r="O633" s="4">
        <f>Table1[[#This Row],[Total]]-Table1[[#This Row],[Cost price]]</f>
        <v>330.62608799999998</v>
      </c>
      <c r="P633">
        <v>5.4</v>
      </c>
    </row>
    <row r="634" spans="1:16" x14ac:dyDescent="0.5">
      <c r="A634" s="5">
        <v>43480</v>
      </c>
      <c r="B634" s="6" t="s">
        <v>1219</v>
      </c>
      <c r="C634" t="s">
        <v>646</v>
      </c>
      <c r="D634" t="s">
        <v>1014</v>
      </c>
      <c r="E634" t="s">
        <v>1548</v>
      </c>
      <c r="F634" t="s">
        <v>1551</v>
      </c>
      <c r="G634" t="s">
        <v>1018</v>
      </c>
      <c r="H634" t="s">
        <v>1557</v>
      </c>
      <c r="I634" t="s">
        <v>1527</v>
      </c>
      <c r="J634">
        <v>278000</v>
      </c>
      <c r="K634" s="4">
        <f>Table1[[#This Row],[Unit price]]*18%</f>
        <v>50040</v>
      </c>
      <c r="L634">
        <v>1</v>
      </c>
      <c r="M634" s="4">
        <f>(Table1[[#This Row],[Unit price]]+Table1[[#This Row],[Tax 18%]])*Table1[[#This Row],[Quantity]]</f>
        <v>328040</v>
      </c>
      <c r="N634" s="4">
        <f>Table1[[#This Row],[Total]]*(1-12%)</f>
        <v>288675.20000000001</v>
      </c>
      <c r="O634" s="4">
        <f>Table1[[#This Row],[Total]]-Table1[[#This Row],[Cost price]]</f>
        <v>39364.799999999988</v>
      </c>
      <c r="P634">
        <v>7</v>
      </c>
    </row>
    <row r="635" spans="1:16" x14ac:dyDescent="0.5">
      <c r="A635" s="5">
        <v>43542</v>
      </c>
      <c r="B635" s="6" t="s">
        <v>1422</v>
      </c>
      <c r="C635" t="s">
        <v>647</v>
      </c>
      <c r="D635" t="s">
        <v>1016</v>
      </c>
      <c r="E635" t="s">
        <v>1550</v>
      </c>
      <c r="F635" t="s">
        <v>1552</v>
      </c>
      <c r="G635" t="s">
        <v>1018</v>
      </c>
      <c r="H635" t="s">
        <v>1559</v>
      </c>
      <c r="I635" t="s">
        <v>1525</v>
      </c>
      <c r="J635">
        <v>999.7</v>
      </c>
      <c r="K635" s="4">
        <f>Table1[[#This Row],[Unit price]]*18%</f>
        <v>179.946</v>
      </c>
      <c r="L635">
        <v>3</v>
      </c>
      <c r="M635" s="4">
        <f>(Table1[[#This Row],[Unit price]]+Table1[[#This Row],[Tax 18%]])*Table1[[#This Row],[Quantity]]</f>
        <v>3538.9380000000001</v>
      </c>
      <c r="N635" s="4">
        <f>Table1[[#This Row],[Total]]*(1-12%)</f>
        <v>3114.2654400000001</v>
      </c>
      <c r="O635" s="4">
        <f>Table1[[#This Row],[Total]]-Table1[[#This Row],[Cost price]]</f>
        <v>424.67255999999998</v>
      </c>
      <c r="P635">
        <v>4.7</v>
      </c>
    </row>
    <row r="636" spans="1:16" x14ac:dyDescent="0.5">
      <c r="A636" s="5">
        <v>43544</v>
      </c>
      <c r="B636" s="6" t="s">
        <v>1217</v>
      </c>
      <c r="C636" t="s">
        <v>648</v>
      </c>
      <c r="D636" t="s">
        <v>1016</v>
      </c>
      <c r="E636" t="s">
        <v>1550</v>
      </c>
      <c r="F636" t="s">
        <v>1551</v>
      </c>
      <c r="G636" t="s">
        <v>1018</v>
      </c>
      <c r="H636" t="s">
        <v>1557</v>
      </c>
      <c r="I636" t="s">
        <v>1527</v>
      </c>
      <c r="J636">
        <v>283100</v>
      </c>
      <c r="K636" s="4">
        <f>Table1[[#This Row],[Unit price]]*18%</f>
        <v>50958</v>
      </c>
      <c r="L636">
        <v>1</v>
      </c>
      <c r="M636" s="4">
        <f>(Table1[[#This Row],[Unit price]]+Table1[[#This Row],[Tax 18%]])*Table1[[#This Row],[Quantity]]</f>
        <v>334058</v>
      </c>
      <c r="N636" s="4">
        <f>Table1[[#This Row],[Total]]*(1-12%)</f>
        <v>293971.03999999998</v>
      </c>
      <c r="O636" s="4">
        <f>Table1[[#This Row],[Total]]-Table1[[#This Row],[Cost price]]</f>
        <v>40086.960000000021</v>
      </c>
      <c r="P636">
        <v>5</v>
      </c>
    </row>
    <row r="637" spans="1:16" x14ac:dyDescent="0.5">
      <c r="A637" s="5">
        <v>43480</v>
      </c>
      <c r="B637" s="6" t="s">
        <v>1085</v>
      </c>
      <c r="C637" t="s">
        <v>649</v>
      </c>
      <c r="D637" t="s">
        <v>1016</v>
      </c>
      <c r="E637" t="s">
        <v>1550</v>
      </c>
      <c r="F637" t="s">
        <v>1551</v>
      </c>
      <c r="G637" t="s">
        <v>1018</v>
      </c>
      <c r="H637" t="s">
        <v>1558</v>
      </c>
      <c r="I637" t="s">
        <v>1527</v>
      </c>
      <c r="J637">
        <v>292200</v>
      </c>
      <c r="K637" s="4">
        <f>Table1[[#This Row],[Unit price]]*18%</f>
        <v>52596</v>
      </c>
      <c r="L637">
        <v>1</v>
      </c>
      <c r="M637" s="4">
        <f>(Table1[[#This Row],[Unit price]]+Table1[[#This Row],[Tax 18%]])*Table1[[#This Row],[Quantity]]</f>
        <v>344796</v>
      </c>
      <c r="N637" s="4">
        <f>Table1[[#This Row],[Total]]*(1-12%)</f>
        <v>303420.48</v>
      </c>
      <c r="O637" s="4">
        <f>Table1[[#This Row],[Total]]-Table1[[#This Row],[Cost price]]</f>
        <v>41375.520000000019</v>
      </c>
      <c r="P637">
        <v>5</v>
      </c>
    </row>
    <row r="638" spans="1:16" x14ac:dyDescent="0.5">
      <c r="A638" s="5">
        <v>43527</v>
      </c>
      <c r="B638" s="6" t="s">
        <v>1125</v>
      </c>
      <c r="C638" t="s">
        <v>650</v>
      </c>
      <c r="D638" t="s">
        <v>1014</v>
      </c>
      <c r="E638" t="s">
        <v>1548</v>
      </c>
      <c r="F638" t="s">
        <v>1552</v>
      </c>
      <c r="G638" t="s">
        <v>1018</v>
      </c>
      <c r="H638" t="s">
        <v>1558</v>
      </c>
      <c r="I638" t="s">
        <v>1527</v>
      </c>
      <c r="J638">
        <v>286000</v>
      </c>
      <c r="K638" s="4">
        <f>Table1[[#This Row],[Unit price]]*18%</f>
        <v>51480</v>
      </c>
      <c r="L638">
        <v>1</v>
      </c>
      <c r="M638" s="4">
        <f>(Table1[[#This Row],[Unit price]]+Table1[[#This Row],[Tax 18%]])*Table1[[#This Row],[Quantity]]</f>
        <v>337480</v>
      </c>
      <c r="N638" s="4">
        <f>Table1[[#This Row],[Total]]*(1-12%)</f>
        <v>296982.40000000002</v>
      </c>
      <c r="O638" s="4">
        <f>Table1[[#This Row],[Total]]-Table1[[#This Row],[Cost price]]</f>
        <v>40497.599999999977</v>
      </c>
      <c r="P638">
        <v>6</v>
      </c>
    </row>
    <row r="639" spans="1:16" x14ac:dyDescent="0.5">
      <c r="A639" s="5">
        <v>43543</v>
      </c>
      <c r="B639" s="6" t="s">
        <v>1423</v>
      </c>
      <c r="C639" t="s">
        <v>651</v>
      </c>
      <c r="D639" t="s">
        <v>1015</v>
      </c>
      <c r="E639" t="s">
        <v>1549</v>
      </c>
      <c r="F639" t="s">
        <v>1552</v>
      </c>
      <c r="G639" t="s">
        <v>1017</v>
      </c>
      <c r="H639" t="s">
        <v>1555</v>
      </c>
      <c r="I639" t="s">
        <v>1526</v>
      </c>
      <c r="J639">
        <v>436.2</v>
      </c>
      <c r="K639" s="4">
        <f>Table1[[#This Row],[Unit price]]*18%</f>
        <v>78.515999999999991</v>
      </c>
      <c r="L639">
        <v>1</v>
      </c>
      <c r="M639" s="4">
        <f>(Table1[[#This Row],[Unit price]]+Table1[[#This Row],[Tax 18%]])*Table1[[#This Row],[Quantity]]</f>
        <v>514.71600000000001</v>
      </c>
      <c r="N639" s="4">
        <f>Table1[[#This Row],[Total]]*(1-12%)</f>
        <v>452.95008000000001</v>
      </c>
      <c r="O639" s="4">
        <f>Table1[[#This Row],[Total]]-Table1[[#This Row],[Cost price]]</f>
        <v>61.765919999999994</v>
      </c>
      <c r="P639">
        <v>6.3</v>
      </c>
    </row>
    <row r="640" spans="1:16" x14ac:dyDescent="0.5">
      <c r="A640" s="5">
        <v>43532</v>
      </c>
      <c r="B640" s="6" t="s">
        <v>1417</v>
      </c>
      <c r="C640" t="s">
        <v>652</v>
      </c>
      <c r="D640" t="s">
        <v>1016</v>
      </c>
      <c r="E640" t="s">
        <v>1550</v>
      </c>
      <c r="F640" t="s">
        <v>1551</v>
      </c>
      <c r="G640" t="s">
        <v>1017</v>
      </c>
      <c r="H640" t="s">
        <v>1557</v>
      </c>
      <c r="I640" t="s">
        <v>1526</v>
      </c>
      <c r="J640">
        <v>286325</v>
      </c>
      <c r="K640" s="4">
        <f>Table1[[#This Row],[Unit price]]*18%</f>
        <v>51538.5</v>
      </c>
      <c r="L640">
        <v>1</v>
      </c>
      <c r="M640" s="4">
        <f>(Table1[[#This Row],[Unit price]]+Table1[[#This Row],[Tax 18%]])*Table1[[#This Row],[Quantity]]</f>
        <v>337863.5</v>
      </c>
      <c r="N640" s="4">
        <f>Table1[[#This Row],[Total]]*(1-12%)</f>
        <v>297319.88</v>
      </c>
      <c r="O640" s="4">
        <f>Table1[[#This Row],[Total]]-Table1[[#This Row],[Cost price]]</f>
        <v>40543.619999999995</v>
      </c>
      <c r="P640">
        <v>8.5</v>
      </c>
    </row>
    <row r="641" spans="1:16" x14ac:dyDescent="0.5">
      <c r="A641" s="5">
        <v>43523</v>
      </c>
      <c r="B641" s="6" t="s">
        <v>1043</v>
      </c>
      <c r="C641" t="s">
        <v>653</v>
      </c>
      <c r="D641" t="s">
        <v>1016</v>
      </c>
      <c r="E641" t="s">
        <v>1550</v>
      </c>
      <c r="F641" t="s">
        <v>1552</v>
      </c>
      <c r="G641" t="s">
        <v>1018</v>
      </c>
      <c r="H641" t="s">
        <v>1556</v>
      </c>
      <c r="I641" t="s">
        <v>1561</v>
      </c>
      <c r="J641">
        <v>225000</v>
      </c>
      <c r="K641" s="4">
        <f>Table1[[#This Row],[Unit price]]*18%</f>
        <v>40500</v>
      </c>
      <c r="L641">
        <v>1</v>
      </c>
      <c r="M641" s="4">
        <f>(Table1[[#This Row],[Unit price]]+Table1[[#This Row],[Tax 18%]])*Table1[[#This Row],[Quantity]]</f>
        <v>265500</v>
      </c>
      <c r="N641" s="4">
        <f>Table1[[#This Row],[Total]]*(1-12%)</f>
        <v>233640</v>
      </c>
      <c r="O641" s="4">
        <f>Table1[[#This Row],[Total]]-Table1[[#This Row],[Cost price]]</f>
        <v>31860</v>
      </c>
      <c r="P641">
        <v>7.5</v>
      </c>
    </row>
    <row r="642" spans="1:16" x14ac:dyDescent="0.5">
      <c r="A642" s="5">
        <v>43519</v>
      </c>
      <c r="B642" s="6" t="s">
        <v>1424</v>
      </c>
      <c r="C642" t="s">
        <v>654</v>
      </c>
      <c r="D642" t="s">
        <v>1016</v>
      </c>
      <c r="E642" t="s">
        <v>1550</v>
      </c>
      <c r="F642" t="s">
        <v>1551</v>
      </c>
      <c r="G642" t="s">
        <v>1017</v>
      </c>
      <c r="H642" t="s">
        <v>1557</v>
      </c>
      <c r="I642" t="s">
        <v>1561</v>
      </c>
      <c r="J642">
        <v>287800</v>
      </c>
      <c r="K642" s="4">
        <f>Table1[[#This Row],[Unit price]]*18%</f>
        <v>51804</v>
      </c>
      <c r="L642">
        <v>1</v>
      </c>
      <c r="M642" s="4">
        <f>(Table1[[#This Row],[Unit price]]+Table1[[#This Row],[Tax 18%]])*Table1[[#This Row],[Quantity]]</f>
        <v>339604</v>
      </c>
      <c r="N642" s="4">
        <f>Table1[[#This Row],[Total]]*(1-12%)</f>
        <v>298851.52</v>
      </c>
      <c r="O642" s="4">
        <f>Table1[[#This Row],[Total]]-Table1[[#This Row],[Cost price]]</f>
        <v>40752.479999999981</v>
      </c>
      <c r="P642">
        <v>6.4</v>
      </c>
    </row>
    <row r="643" spans="1:16" x14ac:dyDescent="0.5">
      <c r="A643" s="5">
        <v>43543</v>
      </c>
      <c r="B643" s="6" t="s">
        <v>1425</v>
      </c>
      <c r="C643" t="s">
        <v>655</v>
      </c>
      <c r="D643" t="s">
        <v>1015</v>
      </c>
      <c r="E643" t="s">
        <v>1549</v>
      </c>
      <c r="F643" t="s">
        <v>1551</v>
      </c>
      <c r="G643" t="s">
        <v>1017</v>
      </c>
      <c r="H643" t="s">
        <v>1555</v>
      </c>
      <c r="I643" t="s">
        <v>1525</v>
      </c>
      <c r="J643">
        <v>884.55</v>
      </c>
      <c r="K643" s="4">
        <f>Table1[[#This Row],[Unit price]]*18%</f>
        <v>159.21899999999999</v>
      </c>
      <c r="L643">
        <v>8</v>
      </c>
      <c r="M643" s="4">
        <f>(Table1[[#This Row],[Unit price]]+Table1[[#This Row],[Tax 18%]])*Table1[[#This Row],[Quantity]]</f>
        <v>8350.152</v>
      </c>
      <c r="N643" s="4">
        <f>Table1[[#This Row],[Total]]*(1-12%)</f>
        <v>7348.1337599999997</v>
      </c>
      <c r="O643" s="4">
        <f>Table1[[#This Row],[Total]]-Table1[[#This Row],[Cost price]]</f>
        <v>1002.0182400000003</v>
      </c>
      <c r="P643">
        <v>4.7</v>
      </c>
    </row>
    <row r="644" spans="1:16" x14ac:dyDescent="0.5">
      <c r="A644" s="5">
        <v>43551</v>
      </c>
      <c r="B644" s="6" t="s">
        <v>1283</v>
      </c>
      <c r="C644" t="s">
        <v>656</v>
      </c>
      <c r="D644" t="s">
        <v>1016</v>
      </c>
      <c r="E644" t="s">
        <v>1550</v>
      </c>
      <c r="F644" t="s">
        <v>1551</v>
      </c>
      <c r="G644" t="s">
        <v>1018</v>
      </c>
      <c r="H644" t="s">
        <v>1555</v>
      </c>
      <c r="I644" t="s">
        <v>1525</v>
      </c>
      <c r="J644">
        <v>555.66999999999996</v>
      </c>
      <c r="K644" s="4">
        <f>Table1[[#This Row],[Unit price]]*18%</f>
        <v>100.02059999999999</v>
      </c>
      <c r="L644">
        <v>2</v>
      </c>
      <c r="M644" s="4">
        <f>(Table1[[#This Row],[Unit price]]+Table1[[#This Row],[Tax 18%]])*Table1[[#This Row],[Quantity]]</f>
        <v>1311.3811999999998</v>
      </c>
      <c r="N644" s="4">
        <f>Table1[[#This Row],[Total]]*(1-12%)</f>
        <v>1154.0154559999999</v>
      </c>
      <c r="O644" s="4">
        <f>Table1[[#This Row],[Total]]-Table1[[#This Row],[Cost price]]</f>
        <v>157.36574399999995</v>
      </c>
      <c r="P644">
        <v>6</v>
      </c>
    </row>
    <row r="645" spans="1:16" x14ac:dyDescent="0.5">
      <c r="A645" s="5">
        <v>43554</v>
      </c>
      <c r="B645" s="6" t="s">
        <v>1225</v>
      </c>
      <c r="C645" t="s">
        <v>657</v>
      </c>
      <c r="D645" t="s">
        <v>1015</v>
      </c>
      <c r="E645" t="s">
        <v>1549</v>
      </c>
      <c r="F645" t="s">
        <v>1551</v>
      </c>
      <c r="G645" t="s">
        <v>1017</v>
      </c>
      <c r="H645" t="s">
        <v>1557</v>
      </c>
      <c r="I645" t="s">
        <v>1527</v>
      </c>
      <c r="J645">
        <v>285400</v>
      </c>
      <c r="K645" s="4">
        <f>Table1[[#This Row],[Unit price]]*18%</f>
        <v>51372</v>
      </c>
      <c r="L645">
        <v>1</v>
      </c>
      <c r="M645" s="4">
        <f>(Table1[[#This Row],[Unit price]]+Table1[[#This Row],[Tax 18%]])*Table1[[#This Row],[Quantity]]</f>
        <v>336772</v>
      </c>
      <c r="N645" s="4">
        <f>Table1[[#This Row],[Total]]*(1-12%)</f>
        <v>296359.36</v>
      </c>
      <c r="O645" s="4">
        <f>Table1[[#This Row],[Total]]-Table1[[#This Row],[Cost price]]</f>
        <v>40412.640000000014</v>
      </c>
      <c r="P645">
        <v>4</v>
      </c>
    </row>
    <row r="646" spans="1:16" x14ac:dyDescent="0.5">
      <c r="A646" s="5">
        <v>43512</v>
      </c>
      <c r="B646" s="6" t="s">
        <v>1202</v>
      </c>
      <c r="C646" t="s">
        <v>658</v>
      </c>
      <c r="D646" t="s">
        <v>1015</v>
      </c>
      <c r="E646" t="s">
        <v>1549</v>
      </c>
      <c r="F646" t="s">
        <v>1551</v>
      </c>
      <c r="G646" t="s">
        <v>1018</v>
      </c>
      <c r="H646" t="s">
        <v>1555</v>
      </c>
      <c r="I646" t="s">
        <v>1525</v>
      </c>
      <c r="J646">
        <v>152.05000000000001</v>
      </c>
      <c r="K646" s="4">
        <f>Table1[[#This Row],[Unit price]]*18%</f>
        <v>27.369</v>
      </c>
      <c r="L646">
        <v>5</v>
      </c>
      <c r="M646" s="4">
        <f>(Table1[[#This Row],[Unit price]]+Table1[[#This Row],[Tax 18%]])*Table1[[#This Row],[Quantity]]</f>
        <v>897.09500000000003</v>
      </c>
      <c r="N646" s="4">
        <f>Table1[[#This Row],[Total]]*(1-12%)</f>
        <v>789.44360000000006</v>
      </c>
      <c r="O646" s="4">
        <f>Table1[[#This Row],[Total]]-Table1[[#This Row],[Cost price]]</f>
        <v>107.65139999999997</v>
      </c>
      <c r="P646">
        <v>5.5</v>
      </c>
    </row>
    <row r="647" spans="1:16" x14ac:dyDescent="0.5">
      <c r="A647" s="5">
        <v>43483</v>
      </c>
      <c r="B647" s="6" t="s">
        <v>1381</v>
      </c>
      <c r="C647" t="s">
        <v>659</v>
      </c>
      <c r="D647" t="s">
        <v>1014</v>
      </c>
      <c r="E647" t="s">
        <v>1548</v>
      </c>
      <c r="F647" t="s">
        <v>1551</v>
      </c>
      <c r="G647" t="s">
        <v>1018</v>
      </c>
      <c r="H647" t="s">
        <v>1559</v>
      </c>
      <c r="I647" t="s">
        <v>1525</v>
      </c>
      <c r="J647">
        <v>1319.36</v>
      </c>
      <c r="K647" s="4">
        <f>Table1[[#This Row],[Unit price]]*18%</f>
        <v>237.48479999999998</v>
      </c>
      <c r="L647">
        <v>9</v>
      </c>
      <c r="M647" s="4">
        <f>(Table1[[#This Row],[Unit price]]+Table1[[#This Row],[Tax 18%]])*Table1[[#This Row],[Quantity]]</f>
        <v>14011.603199999998</v>
      </c>
      <c r="N647" s="4">
        <f>Table1[[#This Row],[Total]]*(1-12%)</f>
        <v>12330.210815999999</v>
      </c>
      <c r="O647" s="4">
        <f>Table1[[#This Row],[Total]]-Table1[[#This Row],[Cost price]]</f>
        <v>1681.3923839999989</v>
      </c>
      <c r="P647">
        <v>8.6999999999999993</v>
      </c>
    </row>
    <row r="648" spans="1:16" x14ac:dyDescent="0.5">
      <c r="A648" s="5">
        <v>43554</v>
      </c>
      <c r="B648" s="6" t="s">
        <v>1426</v>
      </c>
      <c r="C648" t="s">
        <v>660</v>
      </c>
      <c r="D648" t="s">
        <v>1015</v>
      </c>
      <c r="E648" t="s">
        <v>1549</v>
      </c>
      <c r="F648" t="s">
        <v>1552</v>
      </c>
      <c r="G648" t="s">
        <v>1018</v>
      </c>
      <c r="H648" t="s">
        <v>1558</v>
      </c>
      <c r="I648" t="s">
        <v>1526</v>
      </c>
      <c r="J648">
        <v>294000</v>
      </c>
      <c r="K648" s="4">
        <f>Table1[[#This Row],[Unit price]]*18%</f>
        <v>52920</v>
      </c>
      <c r="L648">
        <v>1</v>
      </c>
      <c r="M648" s="4">
        <f>(Table1[[#This Row],[Unit price]]+Table1[[#This Row],[Tax 18%]])*Table1[[#This Row],[Quantity]]</f>
        <v>346920</v>
      </c>
      <c r="N648" s="4">
        <f>Table1[[#This Row],[Total]]*(1-12%)</f>
        <v>305289.59999999998</v>
      </c>
      <c r="O648" s="4">
        <f>Table1[[#This Row],[Total]]-Table1[[#This Row],[Cost price]]</f>
        <v>41630.400000000023</v>
      </c>
      <c r="P648">
        <v>7.4</v>
      </c>
    </row>
    <row r="649" spans="1:16" x14ac:dyDescent="0.5">
      <c r="A649" s="5">
        <v>43544</v>
      </c>
      <c r="B649" s="6" t="s">
        <v>1393</v>
      </c>
      <c r="C649" t="s">
        <v>661</v>
      </c>
      <c r="D649" t="s">
        <v>1016</v>
      </c>
      <c r="E649" t="s">
        <v>1550</v>
      </c>
      <c r="F649" t="s">
        <v>1551</v>
      </c>
      <c r="G649" t="s">
        <v>1018</v>
      </c>
      <c r="H649" t="s">
        <v>1556</v>
      </c>
      <c r="I649" t="s">
        <v>1526</v>
      </c>
      <c r="J649">
        <v>223100</v>
      </c>
      <c r="K649" s="4">
        <f>Table1[[#This Row],[Unit price]]*18%</f>
        <v>40158</v>
      </c>
      <c r="L649">
        <v>1</v>
      </c>
      <c r="M649" s="4">
        <f>(Table1[[#This Row],[Unit price]]+Table1[[#This Row],[Tax 18%]])*Table1[[#This Row],[Quantity]]</f>
        <v>263258</v>
      </c>
      <c r="N649" s="4">
        <f>Table1[[#This Row],[Total]]*(1-12%)</f>
        <v>231667.04</v>
      </c>
      <c r="O649" s="4">
        <f>Table1[[#This Row],[Total]]-Table1[[#This Row],[Cost price]]</f>
        <v>31590.959999999992</v>
      </c>
      <c r="P649">
        <v>5.6</v>
      </c>
    </row>
    <row r="650" spans="1:16" x14ac:dyDescent="0.5">
      <c r="A650" s="5">
        <v>43481</v>
      </c>
      <c r="B650" s="6" t="s">
        <v>1069</v>
      </c>
      <c r="C650" t="s">
        <v>662</v>
      </c>
      <c r="D650" t="s">
        <v>1015</v>
      </c>
      <c r="E650" t="s">
        <v>1549</v>
      </c>
      <c r="F650" t="s">
        <v>1551</v>
      </c>
      <c r="G650" t="s">
        <v>1017</v>
      </c>
      <c r="H650" t="s">
        <v>1560</v>
      </c>
      <c r="I650" t="s">
        <v>1526</v>
      </c>
      <c r="J650">
        <v>191500</v>
      </c>
      <c r="K650" s="4">
        <f>Table1[[#This Row],[Unit price]]*18%</f>
        <v>34470</v>
      </c>
      <c r="L650">
        <v>1</v>
      </c>
      <c r="M650" s="4">
        <f>(Table1[[#This Row],[Unit price]]+Table1[[#This Row],[Tax 18%]])*Table1[[#This Row],[Quantity]]</f>
        <v>225970</v>
      </c>
      <c r="N650" s="4">
        <f>Table1[[#This Row],[Total]]*(1-12%)</f>
        <v>198853.6</v>
      </c>
      <c r="O650" s="4">
        <f>Table1[[#This Row],[Total]]-Table1[[#This Row],[Cost price]]</f>
        <v>27116.399999999994</v>
      </c>
      <c r="P650">
        <v>6.3</v>
      </c>
    </row>
    <row r="651" spans="1:16" x14ac:dyDescent="0.5">
      <c r="A651" s="5">
        <v>43520</v>
      </c>
      <c r="B651" s="6" t="s">
        <v>1114</v>
      </c>
      <c r="C651" t="s">
        <v>663</v>
      </c>
      <c r="D651" t="s">
        <v>1015</v>
      </c>
      <c r="E651" t="s">
        <v>1549</v>
      </c>
      <c r="F651" t="s">
        <v>1552</v>
      </c>
      <c r="G651" t="s">
        <v>1018</v>
      </c>
      <c r="H651" t="s">
        <v>1555</v>
      </c>
      <c r="I651" t="s">
        <v>1526</v>
      </c>
      <c r="J651">
        <v>624.74</v>
      </c>
      <c r="K651" s="4">
        <f>Table1[[#This Row],[Unit price]]*18%</f>
        <v>112.4532</v>
      </c>
      <c r="L651">
        <v>10</v>
      </c>
      <c r="M651" s="4">
        <f>(Table1[[#This Row],[Unit price]]+Table1[[#This Row],[Tax 18%]])*Table1[[#This Row],[Quantity]]</f>
        <v>7371.9320000000007</v>
      </c>
      <c r="N651" s="4">
        <f>Table1[[#This Row],[Total]]*(1-12%)</f>
        <v>6487.3001600000007</v>
      </c>
      <c r="O651" s="4">
        <f>Table1[[#This Row],[Total]]-Table1[[#This Row],[Cost price]]</f>
        <v>884.63184000000001</v>
      </c>
      <c r="P651">
        <v>7.1</v>
      </c>
    </row>
    <row r="652" spans="1:16" x14ac:dyDescent="0.5">
      <c r="A652" s="5">
        <v>43480</v>
      </c>
      <c r="B652" s="6" t="s">
        <v>1301</v>
      </c>
      <c r="C652" t="s">
        <v>664</v>
      </c>
      <c r="D652" t="s">
        <v>1016</v>
      </c>
      <c r="E652" t="s">
        <v>1550</v>
      </c>
      <c r="F652" t="s">
        <v>1552</v>
      </c>
      <c r="G652" t="s">
        <v>1018</v>
      </c>
      <c r="H652" t="s">
        <v>1555</v>
      </c>
      <c r="I652" t="s">
        <v>1525</v>
      </c>
      <c r="J652">
        <v>775.66</v>
      </c>
      <c r="K652" s="4">
        <f>Table1[[#This Row],[Unit price]]*18%</f>
        <v>139.61879999999999</v>
      </c>
      <c r="L652">
        <v>5</v>
      </c>
      <c r="M652" s="4">
        <f>(Table1[[#This Row],[Unit price]]+Table1[[#This Row],[Tax 18%]])*Table1[[#This Row],[Quantity]]</f>
        <v>4576.3939999999993</v>
      </c>
      <c r="N652" s="4">
        <f>Table1[[#This Row],[Total]]*(1-12%)</f>
        <v>4027.2267199999992</v>
      </c>
      <c r="O652" s="4">
        <f>Table1[[#This Row],[Total]]-Table1[[#This Row],[Cost price]]</f>
        <v>549.16728000000012</v>
      </c>
      <c r="P652">
        <v>7.8</v>
      </c>
    </row>
    <row r="653" spans="1:16" x14ac:dyDescent="0.5">
      <c r="A653" s="5">
        <v>43487</v>
      </c>
      <c r="B653" s="6" t="s">
        <v>1427</v>
      </c>
      <c r="C653" t="s">
        <v>665</v>
      </c>
      <c r="D653" t="s">
        <v>1016</v>
      </c>
      <c r="E653" t="s">
        <v>1550</v>
      </c>
      <c r="F653" t="s">
        <v>1552</v>
      </c>
      <c r="G653" t="s">
        <v>1017</v>
      </c>
      <c r="H653" t="s">
        <v>1558</v>
      </c>
      <c r="I653" t="s">
        <v>1526</v>
      </c>
      <c r="J653">
        <v>292400</v>
      </c>
      <c r="K653" s="4">
        <f>Table1[[#This Row],[Unit price]]*18%</f>
        <v>52632</v>
      </c>
      <c r="L653">
        <v>1</v>
      </c>
      <c r="M653" s="4">
        <f>(Table1[[#This Row],[Unit price]]+Table1[[#This Row],[Tax 18%]])*Table1[[#This Row],[Quantity]]</f>
        <v>345032</v>
      </c>
      <c r="N653" s="4">
        <f>Table1[[#This Row],[Total]]*(1-12%)</f>
        <v>303628.15999999997</v>
      </c>
      <c r="O653" s="4">
        <f>Table1[[#This Row],[Total]]-Table1[[#This Row],[Cost price]]</f>
        <v>41403.840000000026</v>
      </c>
      <c r="P653">
        <v>9.9</v>
      </c>
    </row>
    <row r="654" spans="1:16" x14ac:dyDescent="0.5">
      <c r="A654" s="5">
        <v>43499</v>
      </c>
      <c r="B654" s="6" t="s">
        <v>1064</v>
      </c>
      <c r="C654" t="s">
        <v>666</v>
      </c>
      <c r="D654" t="s">
        <v>1014</v>
      </c>
      <c r="E654" t="s">
        <v>1548</v>
      </c>
      <c r="F654" t="s">
        <v>1551</v>
      </c>
      <c r="G654" t="s">
        <v>1018</v>
      </c>
      <c r="H654" t="s">
        <v>1559</v>
      </c>
      <c r="I654" t="s">
        <v>1526</v>
      </c>
      <c r="J654">
        <v>2272.7800000000002</v>
      </c>
      <c r="K654" s="4">
        <f>Table1[[#This Row],[Unit price]]*18%</f>
        <v>409.10040000000004</v>
      </c>
      <c r="L654">
        <v>10</v>
      </c>
      <c r="M654" s="4">
        <f>(Table1[[#This Row],[Unit price]]+Table1[[#This Row],[Tax 18%]])*Table1[[#This Row],[Quantity]]</f>
        <v>26818.804</v>
      </c>
      <c r="N654" s="4">
        <f>Table1[[#This Row],[Total]]*(1-12%)</f>
        <v>23600.54752</v>
      </c>
      <c r="O654" s="4">
        <f>Table1[[#This Row],[Total]]-Table1[[#This Row],[Cost price]]</f>
        <v>3218.25648</v>
      </c>
      <c r="P654">
        <v>7.3</v>
      </c>
    </row>
    <row r="655" spans="1:16" x14ac:dyDescent="0.5">
      <c r="A655" s="5">
        <v>43530</v>
      </c>
      <c r="B655" s="6" t="s">
        <v>1045</v>
      </c>
      <c r="C655" t="s">
        <v>667</v>
      </c>
      <c r="D655" t="s">
        <v>1016</v>
      </c>
      <c r="E655" t="s">
        <v>1550</v>
      </c>
      <c r="F655" t="s">
        <v>1551</v>
      </c>
      <c r="G655" t="s">
        <v>1018</v>
      </c>
      <c r="H655" t="s">
        <v>1560</v>
      </c>
      <c r="I655" t="s">
        <v>1561</v>
      </c>
      <c r="J655">
        <v>194500</v>
      </c>
      <c r="K655" s="4">
        <f>Table1[[#This Row],[Unit price]]*18%</f>
        <v>35010</v>
      </c>
      <c r="L655">
        <v>1</v>
      </c>
      <c r="M655" s="4">
        <f>(Table1[[#This Row],[Unit price]]+Table1[[#This Row],[Tax 18%]])*Table1[[#This Row],[Quantity]]</f>
        <v>229510</v>
      </c>
      <c r="N655" s="4">
        <f>Table1[[#This Row],[Total]]*(1-12%)</f>
        <v>201968.8</v>
      </c>
      <c r="O655" s="4">
        <f>Table1[[#This Row],[Total]]-Table1[[#This Row],[Cost price]]</f>
        <v>27541.200000000012</v>
      </c>
      <c r="P655">
        <v>5.0999999999999996</v>
      </c>
    </row>
    <row r="656" spans="1:16" x14ac:dyDescent="0.5">
      <c r="A656" s="5">
        <v>43512</v>
      </c>
      <c r="B656" s="6" t="s">
        <v>1377</v>
      </c>
      <c r="C656" t="s">
        <v>668</v>
      </c>
      <c r="D656" t="s">
        <v>1016</v>
      </c>
      <c r="E656" t="s">
        <v>1550</v>
      </c>
      <c r="F656" t="s">
        <v>1551</v>
      </c>
      <c r="G656" t="s">
        <v>1018</v>
      </c>
      <c r="H656" t="s">
        <v>1556</v>
      </c>
      <c r="I656" t="s">
        <v>1527</v>
      </c>
      <c r="J656">
        <v>221500</v>
      </c>
      <c r="K656" s="4">
        <f>Table1[[#This Row],[Unit price]]*18%</f>
        <v>39870</v>
      </c>
      <c r="L656">
        <v>1</v>
      </c>
      <c r="M656" s="4">
        <f>(Table1[[#This Row],[Unit price]]+Table1[[#This Row],[Tax 18%]])*Table1[[#This Row],[Quantity]]</f>
        <v>261370</v>
      </c>
      <c r="N656" s="4">
        <f>Table1[[#This Row],[Total]]*(1-12%)</f>
        <v>230005.6</v>
      </c>
      <c r="O656" s="4">
        <f>Table1[[#This Row],[Total]]-Table1[[#This Row],[Cost price]]</f>
        <v>31364.399999999994</v>
      </c>
      <c r="P656">
        <v>9.4</v>
      </c>
    </row>
    <row r="657" spans="1:16" x14ac:dyDescent="0.5">
      <c r="A657" s="5">
        <v>43538</v>
      </c>
      <c r="B657" s="6" t="s">
        <v>1404</v>
      </c>
      <c r="C657" t="s">
        <v>669</v>
      </c>
      <c r="D657" t="s">
        <v>1014</v>
      </c>
      <c r="E657" t="s">
        <v>1548</v>
      </c>
      <c r="F657" t="s">
        <v>1552</v>
      </c>
      <c r="G657" t="s">
        <v>1017</v>
      </c>
      <c r="H657" t="s">
        <v>1555</v>
      </c>
      <c r="I657" t="s">
        <v>1527</v>
      </c>
      <c r="J657">
        <v>7715.69</v>
      </c>
      <c r="K657" s="4">
        <f>Table1[[#This Row],[Unit price]]*18%</f>
        <v>1388.8241999999998</v>
      </c>
      <c r="L657">
        <v>3</v>
      </c>
      <c r="M657" s="4">
        <f>(Table1[[#This Row],[Unit price]]+Table1[[#This Row],[Tax 18%]])*Table1[[#This Row],[Quantity]]</f>
        <v>27313.542600000001</v>
      </c>
      <c r="N657" s="4">
        <f>Table1[[#This Row],[Total]]*(1-12%)</f>
        <v>24035.917487999999</v>
      </c>
      <c r="O657" s="4">
        <f>Table1[[#This Row],[Total]]-Table1[[#This Row],[Cost price]]</f>
        <v>3277.6251120000015</v>
      </c>
      <c r="P657">
        <v>5.8</v>
      </c>
    </row>
    <row r="658" spans="1:16" x14ac:dyDescent="0.5">
      <c r="A658" s="5">
        <v>43523</v>
      </c>
      <c r="B658" s="6" t="s">
        <v>1100</v>
      </c>
      <c r="C658" t="s">
        <v>670</v>
      </c>
      <c r="D658" t="s">
        <v>1015</v>
      </c>
      <c r="E658" t="s">
        <v>1549</v>
      </c>
      <c r="F658" t="s">
        <v>1552</v>
      </c>
      <c r="G658" t="s">
        <v>1017</v>
      </c>
      <c r="H658" t="s">
        <v>1555</v>
      </c>
      <c r="I658" t="s">
        <v>1527</v>
      </c>
      <c r="J658">
        <v>979.69</v>
      </c>
      <c r="K658" s="4">
        <f>Table1[[#This Row],[Unit price]]*18%</f>
        <v>176.3442</v>
      </c>
      <c r="L658">
        <v>1</v>
      </c>
      <c r="M658" s="4">
        <f>(Table1[[#This Row],[Unit price]]+Table1[[#This Row],[Tax 18%]])*Table1[[#This Row],[Quantity]]</f>
        <v>1156.0342000000001</v>
      </c>
      <c r="N658" s="4">
        <f>Table1[[#This Row],[Total]]*(1-12%)</f>
        <v>1017.310096</v>
      </c>
      <c r="O658" s="4">
        <f>Table1[[#This Row],[Total]]-Table1[[#This Row],[Cost price]]</f>
        <v>138.72410400000001</v>
      </c>
      <c r="P658">
        <v>8</v>
      </c>
    </row>
    <row r="659" spans="1:16" x14ac:dyDescent="0.5">
      <c r="A659" s="5">
        <v>43483</v>
      </c>
      <c r="B659" s="6" t="s">
        <v>1060</v>
      </c>
      <c r="C659" t="s">
        <v>671</v>
      </c>
      <c r="D659" t="s">
        <v>1014</v>
      </c>
      <c r="E659" t="s">
        <v>1548</v>
      </c>
      <c r="F659" t="s">
        <v>1551</v>
      </c>
      <c r="G659" t="s">
        <v>1017</v>
      </c>
      <c r="H659" t="s">
        <v>1556</v>
      </c>
      <c r="I659" t="s">
        <v>1561</v>
      </c>
      <c r="J659">
        <v>223000</v>
      </c>
      <c r="K659" s="4">
        <f>Table1[[#This Row],[Unit price]]*18%</f>
        <v>40140</v>
      </c>
      <c r="L659">
        <v>1</v>
      </c>
      <c r="M659" s="4">
        <f>(Table1[[#This Row],[Unit price]]+Table1[[#This Row],[Tax 18%]])*Table1[[#This Row],[Quantity]]</f>
        <v>263140</v>
      </c>
      <c r="N659" s="4">
        <f>Table1[[#This Row],[Total]]*(1-12%)</f>
        <v>231563.2</v>
      </c>
      <c r="O659" s="4">
        <f>Table1[[#This Row],[Total]]-Table1[[#This Row],[Cost price]]</f>
        <v>31576.799999999988</v>
      </c>
      <c r="P659">
        <v>7.9</v>
      </c>
    </row>
    <row r="660" spans="1:16" x14ac:dyDescent="0.5">
      <c r="A660" s="5">
        <v>43494</v>
      </c>
      <c r="B660" s="6" t="s">
        <v>1093</v>
      </c>
      <c r="C660" t="s">
        <v>672</v>
      </c>
      <c r="D660" t="s">
        <v>1014</v>
      </c>
      <c r="E660" t="s">
        <v>1548</v>
      </c>
      <c r="F660" t="s">
        <v>1551</v>
      </c>
      <c r="G660" t="s">
        <v>1017</v>
      </c>
      <c r="H660" t="s">
        <v>1560</v>
      </c>
      <c r="I660" t="s">
        <v>1526</v>
      </c>
      <c r="J660">
        <v>185000</v>
      </c>
      <c r="K660" s="4">
        <f>Table1[[#This Row],[Unit price]]*18%</f>
        <v>33300</v>
      </c>
      <c r="L660">
        <v>1</v>
      </c>
      <c r="M660" s="4">
        <f>(Table1[[#This Row],[Unit price]]+Table1[[#This Row],[Tax 18%]])*Table1[[#This Row],[Quantity]]</f>
        <v>218300</v>
      </c>
      <c r="N660" s="4">
        <f>Table1[[#This Row],[Total]]*(1-12%)</f>
        <v>192104</v>
      </c>
      <c r="O660" s="4">
        <f>Table1[[#This Row],[Total]]-Table1[[#This Row],[Cost price]]</f>
        <v>26196</v>
      </c>
      <c r="P660">
        <v>5.9</v>
      </c>
    </row>
    <row r="661" spans="1:16" x14ac:dyDescent="0.5">
      <c r="A661" s="5">
        <v>43522</v>
      </c>
      <c r="B661" s="6" t="s">
        <v>1428</v>
      </c>
      <c r="C661" t="s">
        <v>673</v>
      </c>
      <c r="D661" t="s">
        <v>1014</v>
      </c>
      <c r="E661" t="s">
        <v>1548</v>
      </c>
      <c r="F661" t="s">
        <v>1551</v>
      </c>
      <c r="G661" t="s">
        <v>1018</v>
      </c>
      <c r="H661" t="s">
        <v>1556</v>
      </c>
      <c r="I661" t="s">
        <v>1527</v>
      </c>
      <c r="J661">
        <v>218000</v>
      </c>
      <c r="K661" s="4">
        <f>Table1[[#This Row],[Unit price]]*18%</f>
        <v>39240</v>
      </c>
      <c r="L661">
        <v>1</v>
      </c>
      <c r="M661" s="4">
        <f>(Table1[[#This Row],[Unit price]]+Table1[[#This Row],[Tax 18%]])*Table1[[#This Row],[Quantity]]</f>
        <v>257240</v>
      </c>
      <c r="N661" s="4">
        <f>Table1[[#This Row],[Total]]*(1-12%)</f>
        <v>226371.20000000001</v>
      </c>
      <c r="O661" s="4">
        <f>Table1[[#This Row],[Total]]-Table1[[#This Row],[Cost price]]</f>
        <v>30868.799999999988</v>
      </c>
      <c r="P661">
        <v>4.9000000000000004</v>
      </c>
    </row>
    <row r="662" spans="1:16" x14ac:dyDescent="0.5">
      <c r="A662" s="5">
        <v>43499</v>
      </c>
      <c r="B662" s="6" t="s">
        <v>1265</v>
      </c>
      <c r="C662" t="s">
        <v>674</v>
      </c>
      <c r="D662" t="s">
        <v>1016</v>
      </c>
      <c r="E662" t="s">
        <v>1550</v>
      </c>
      <c r="F662" t="s">
        <v>1552</v>
      </c>
      <c r="G662" t="s">
        <v>1017</v>
      </c>
      <c r="H662" t="s">
        <v>1560</v>
      </c>
      <c r="I662" t="s">
        <v>1526</v>
      </c>
      <c r="J662">
        <v>192000</v>
      </c>
      <c r="K662" s="4">
        <f>Table1[[#This Row],[Unit price]]*18%</f>
        <v>34560</v>
      </c>
      <c r="L662">
        <v>1</v>
      </c>
      <c r="M662" s="4">
        <f>(Table1[[#This Row],[Unit price]]+Table1[[#This Row],[Tax 18%]])*Table1[[#This Row],[Quantity]]</f>
        <v>226560</v>
      </c>
      <c r="N662" s="4">
        <f>Table1[[#This Row],[Total]]*(1-12%)</f>
        <v>199372.79999999999</v>
      </c>
      <c r="O662" s="4">
        <f>Table1[[#This Row],[Total]]-Table1[[#This Row],[Cost price]]</f>
        <v>27187.200000000012</v>
      </c>
      <c r="P662">
        <v>9.3000000000000007</v>
      </c>
    </row>
    <row r="663" spans="1:16" x14ac:dyDescent="0.5">
      <c r="A663" s="5">
        <v>43481</v>
      </c>
      <c r="B663" s="6" t="s">
        <v>1367</v>
      </c>
      <c r="C663" t="s">
        <v>675</v>
      </c>
      <c r="D663" t="s">
        <v>1015</v>
      </c>
      <c r="E663" t="s">
        <v>1549</v>
      </c>
      <c r="F663" t="s">
        <v>1551</v>
      </c>
      <c r="G663" t="s">
        <v>1018</v>
      </c>
      <c r="H663" t="s">
        <v>1560</v>
      </c>
      <c r="I663" t="s">
        <v>1527</v>
      </c>
      <c r="J663">
        <v>190500</v>
      </c>
      <c r="K663" s="4">
        <f>Table1[[#This Row],[Unit price]]*18%</f>
        <v>34290</v>
      </c>
      <c r="L663">
        <v>1</v>
      </c>
      <c r="M663" s="4">
        <f>(Table1[[#This Row],[Unit price]]+Table1[[#This Row],[Tax 18%]])*Table1[[#This Row],[Quantity]]</f>
        <v>224790</v>
      </c>
      <c r="N663" s="4">
        <f>Table1[[#This Row],[Total]]*(1-12%)</f>
        <v>197815.2</v>
      </c>
      <c r="O663" s="4">
        <f>Table1[[#This Row],[Total]]-Table1[[#This Row],[Cost price]]</f>
        <v>26974.799999999988</v>
      </c>
      <c r="P663">
        <v>7.9</v>
      </c>
    </row>
    <row r="664" spans="1:16" x14ac:dyDescent="0.5">
      <c r="A664" s="5">
        <v>43548</v>
      </c>
      <c r="B664" s="6" t="s">
        <v>1111</v>
      </c>
      <c r="C664" t="s">
        <v>676</v>
      </c>
      <c r="D664" t="s">
        <v>1016</v>
      </c>
      <c r="E664" t="s">
        <v>1550</v>
      </c>
      <c r="F664" t="s">
        <v>1551</v>
      </c>
      <c r="G664" t="s">
        <v>1017</v>
      </c>
      <c r="H664" t="s">
        <v>1556</v>
      </c>
      <c r="I664" t="s">
        <v>1527</v>
      </c>
      <c r="J664">
        <v>221500</v>
      </c>
      <c r="K664" s="4">
        <f>Table1[[#This Row],[Unit price]]*18%</f>
        <v>39870</v>
      </c>
      <c r="L664">
        <v>1</v>
      </c>
      <c r="M664" s="4">
        <f>(Table1[[#This Row],[Unit price]]+Table1[[#This Row],[Tax 18%]])*Table1[[#This Row],[Quantity]]</f>
        <v>261370</v>
      </c>
      <c r="N664" s="4">
        <f>Table1[[#This Row],[Total]]*(1-12%)</f>
        <v>230005.6</v>
      </c>
      <c r="O664" s="4">
        <f>Table1[[#This Row],[Total]]-Table1[[#This Row],[Cost price]]</f>
        <v>31364.399999999994</v>
      </c>
      <c r="P664">
        <v>5.9</v>
      </c>
    </row>
    <row r="665" spans="1:16" x14ac:dyDescent="0.5">
      <c r="A665" s="5">
        <v>43508</v>
      </c>
      <c r="B665" s="6" t="s">
        <v>1429</v>
      </c>
      <c r="C665" t="s">
        <v>677</v>
      </c>
      <c r="D665" t="s">
        <v>1015</v>
      </c>
      <c r="E665" t="s">
        <v>1549</v>
      </c>
      <c r="F665" t="s">
        <v>1551</v>
      </c>
      <c r="G665" t="s">
        <v>1017</v>
      </c>
      <c r="H665" t="s">
        <v>1557</v>
      </c>
      <c r="I665" t="s">
        <v>1527</v>
      </c>
      <c r="J665">
        <v>285400</v>
      </c>
      <c r="K665" s="4">
        <f>Table1[[#This Row],[Unit price]]*18%</f>
        <v>51372</v>
      </c>
      <c r="L665">
        <v>1</v>
      </c>
      <c r="M665" s="4">
        <f>(Table1[[#This Row],[Unit price]]+Table1[[#This Row],[Tax 18%]])*Table1[[#This Row],[Quantity]]</f>
        <v>336772</v>
      </c>
      <c r="N665" s="4">
        <f>Table1[[#This Row],[Total]]*(1-12%)</f>
        <v>296359.36</v>
      </c>
      <c r="O665" s="4">
        <f>Table1[[#This Row],[Total]]-Table1[[#This Row],[Cost price]]</f>
        <v>40412.640000000014</v>
      </c>
      <c r="P665">
        <v>9.9</v>
      </c>
    </row>
    <row r="666" spans="1:16" x14ac:dyDescent="0.5">
      <c r="A666" s="5">
        <v>43517</v>
      </c>
      <c r="B666" s="6" t="s">
        <v>1430</v>
      </c>
      <c r="C666" t="s">
        <v>678</v>
      </c>
      <c r="D666" t="s">
        <v>1015</v>
      </c>
      <c r="E666" t="s">
        <v>1549</v>
      </c>
      <c r="F666" t="s">
        <v>1552</v>
      </c>
      <c r="G666" t="s">
        <v>1017</v>
      </c>
      <c r="H666" t="s">
        <v>1560</v>
      </c>
      <c r="I666" t="s">
        <v>1526</v>
      </c>
      <c r="J666">
        <v>191500</v>
      </c>
      <c r="K666" s="4">
        <f>Table1[[#This Row],[Unit price]]*18%</f>
        <v>34470</v>
      </c>
      <c r="L666">
        <v>1</v>
      </c>
      <c r="M666" s="4">
        <f>(Table1[[#This Row],[Unit price]]+Table1[[#This Row],[Tax 18%]])*Table1[[#This Row],[Quantity]]</f>
        <v>225970</v>
      </c>
      <c r="N666" s="4">
        <f>Table1[[#This Row],[Total]]*(1-12%)</f>
        <v>198853.6</v>
      </c>
      <c r="O666" s="4">
        <f>Table1[[#This Row],[Total]]-Table1[[#This Row],[Cost price]]</f>
        <v>27116.399999999994</v>
      </c>
      <c r="P666">
        <v>7.7</v>
      </c>
    </row>
    <row r="667" spans="1:16" x14ac:dyDescent="0.5">
      <c r="A667" s="5">
        <v>43500</v>
      </c>
      <c r="B667" s="6" t="s">
        <v>1303</v>
      </c>
      <c r="C667" t="s">
        <v>679</v>
      </c>
      <c r="D667" t="s">
        <v>1014</v>
      </c>
      <c r="E667" t="s">
        <v>1548</v>
      </c>
      <c r="F667" t="s">
        <v>1552</v>
      </c>
      <c r="G667" t="s">
        <v>1017</v>
      </c>
      <c r="H667" t="s">
        <v>1556</v>
      </c>
      <c r="I667" t="s">
        <v>1561</v>
      </c>
      <c r="J667">
        <v>223000</v>
      </c>
      <c r="K667" s="4">
        <f>Table1[[#This Row],[Unit price]]*18%</f>
        <v>40140</v>
      </c>
      <c r="L667">
        <v>1</v>
      </c>
      <c r="M667" s="4">
        <f>(Table1[[#This Row],[Unit price]]+Table1[[#This Row],[Tax 18%]])*Table1[[#This Row],[Quantity]]</f>
        <v>263140</v>
      </c>
      <c r="N667" s="4">
        <f>Table1[[#This Row],[Total]]*(1-12%)</f>
        <v>231563.2</v>
      </c>
      <c r="O667" s="4">
        <f>Table1[[#This Row],[Total]]-Table1[[#This Row],[Cost price]]</f>
        <v>31576.799999999988</v>
      </c>
      <c r="P667">
        <v>7.6</v>
      </c>
    </row>
    <row r="668" spans="1:16" x14ac:dyDescent="0.5">
      <c r="A668" s="5">
        <v>43516</v>
      </c>
      <c r="B668" s="6" t="s">
        <v>1431</v>
      </c>
      <c r="C668" t="s">
        <v>680</v>
      </c>
      <c r="D668" t="s">
        <v>1016</v>
      </c>
      <c r="E668" t="s">
        <v>1550</v>
      </c>
      <c r="F668" t="s">
        <v>1551</v>
      </c>
      <c r="G668" t="s">
        <v>1018</v>
      </c>
      <c r="H668" t="s">
        <v>1557</v>
      </c>
      <c r="I668" t="s">
        <v>1561</v>
      </c>
      <c r="J668">
        <v>287800</v>
      </c>
      <c r="K668" s="4">
        <f>Table1[[#This Row],[Unit price]]*18%</f>
        <v>51804</v>
      </c>
      <c r="L668">
        <v>1</v>
      </c>
      <c r="M668" s="4">
        <f>(Table1[[#This Row],[Unit price]]+Table1[[#This Row],[Tax 18%]])*Table1[[#This Row],[Quantity]]</f>
        <v>339604</v>
      </c>
      <c r="N668" s="4">
        <f>Table1[[#This Row],[Total]]*(1-12%)</f>
        <v>298851.52</v>
      </c>
      <c r="O668" s="4">
        <f>Table1[[#This Row],[Total]]-Table1[[#This Row],[Cost price]]</f>
        <v>40752.479999999981</v>
      </c>
      <c r="P668">
        <v>7.7</v>
      </c>
    </row>
    <row r="669" spans="1:16" x14ac:dyDescent="0.5">
      <c r="A669" s="5">
        <v>43519</v>
      </c>
      <c r="B669" s="6" t="s">
        <v>1432</v>
      </c>
      <c r="C669" t="s">
        <v>681</v>
      </c>
      <c r="D669" t="s">
        <v>1016</v>
      </c>
      <c r="E669" t="s">
        <v>1550</v>
      </c>
      <c r="F669" t="s">
        <v>1552</v>
      </c>
      <c r="G669" t="s">
        <v>1017</v>
      </c>
      <c r="H669" t="s">
        <v>1558</v>
      </c>
      <c r="I669" t="s">
        <v>1561</v>
      </c>
      <c r="J669">
        <v>295000</v>
      </c>
      <c r="K669" s="4">
        <f>Table1[[#This Row],[Unit price]]*18%</f>
        <v>53100</v>
      </c>
      <c r="L669">
        <v>1</v>
      </c>
      <c r="M669" s="4">
        <f>(Table1[[#This Row],[Unit price]]+Table1[[#This Row],[Tax 18%]])*Table1[[#This Row],[Quantity]]</f>
        <v>348100</v>
      </c>
      <c r="N669" s="4">
        <f>Table1[[#This Row],[Total]]*(1-12%)</f>
        <v>306328</v>
      </c>
      <c r="O669" s="4">
        <f>Table1[[#This Row],[Total]]-Table1[[#This Row],[Cost price]]</f>
        <v>41772</v>
      </c>
      <c r="P669">
        <v>6.4</v>
      </c>
    </row>
    <row r="670" spans="1:16" x14ac:dyDescent="0.5">
      <c r="A670" s="5">
        <v>43512</v>
      </c>
      <c r="B670" s="6" t="s">
        <v>1420</v>
      </c>
      <c r="C670" t="s">
        <v>682</v>
      </c>
      <c r="D670" t="s">
        <v>1015</v>
      </c>
      <c r="E670" t="s">
        <v>1549</v>
      </c>
      <c r="F670" t="s">
        <v>1551</v>
      </c>
      <c r="G670" t="s">
        <v>1017</v>
      </c>
      <c r="H670" t="s">
        <v>1558</v>
      </c>
      <c r="I670" t="s">
        <v>1561</v>
      </c>
      <c r="J670">
        <v>295200</v>
      </c>
      <c r="K670" s="4">
        <f>Table1[[#This Row],[Unit price]]*18%</f>
        <v>53136</v>
      </c>
      <c r="L670">
        <v>1</v>
      </c>
      <c r="M670" s="4">
        <f>(Table1[[#This Row],[Unit price]]+Table1[[#This Row],[Tax 18%]])*Table1[[#This Row],[Quantity]]</f>
        <v>348336</v>
      </c>
      <c r="N670" s="4">
        <f>Table1[[#This Row],[Total]]*(1-12%)</f>
        <v>306535.67999999999</v>
      </c>
      <c r="O670" s="4">
        <f>Table1[[#This Row],[Total]]-Table1[[#This Row],[Cost price]]</f>
        <v>41800.320000000007</v>
      </c>
      <c r="P670">
        <v>4.4000000000000004</v>
      </c>
    </row>
    <row r="671" spans="1:16" x14ac:dyDescent="0.5">
      <c r="A671" s="5">
        <v>43482</v>
      </c>
      <c r="B671" s="6" t="s">
        <v>1194</v>
      </c>
      <c r="C671" t="s">
        <v>683</v>
      </c>
      <c r="D671" t="s">
        <v>1016</v>
      </c>
      <c r="E671" t="s">
        <v>1550</v>
      </c>
      <c r="F671" t="s">
        <v>1552</v>
      </c>
      <c r="G671" t="s">
        <v>1017</v>
      </c>
      <c r="H671" t="s">
        <v>1560</v>
      </c>
      <c r="I671" t="s">
        <v>1527</v>
      </c>
      <c r="J671">
        <v>189000</v>
      </c>
      <c r="K671" s="4">
        <f>Table1[[#This Row],[Unit price]]*18%</f>
        <v>34020</v>
      </c>
      <c r="L671">
        <v>1</v>
      </c>
      <c r="M671" s="4">
        <f>(Table1[[#This Row],[Unit price]]+Table1[[#This Row],[Tax 18%]])*Table1[[#This Row],[Quantity]]</f>
        <v>223020</v>
      </c>
      <c r="N671" s="4">
        <f>Table1[[#This Row],[Total]]*(1-12%)</f>
        <v>196257.6</v>
      </c>
      <c r="O671" s="4">
        <f>Table1[[#This Row],[Total]]-Table1[[#This Row],[Cost price]]</f>
        <v>26762.399999999994</v>
      </c>
      <c r="P671">
        <v>4.0999999999999996</v>
      </c>
    </row>
    <row r="672" spans="1:16" x14ac:dyDescent="0.5">
      <c r="A672" s="5">
        <v>43479</v>
      </c>
      <c r="B672" s="6" t="s">
        <v>1190</v>
      </c>
      <c r="C672" t="s">
        <v>684</v>
      </c>
      <c r="D672" t="s">
        <v>1014</v>
      </c>
      <c r="E672" t="s">
        <v>1548</v>
      </c>
      <c r="F672" t="s">
        <v>1551</v>
      </c>
      <c r="G672" t="s">
        <v>1018</v>
      </c>
      <c r="H672" t="s">
        <v>1556</v>
      </c>
      <c r="I672" t="s">
        <v>1561</v>
      </c>
      <c r="J672">
        <v>223000</v>
      </c>
      <c r="K672" s="4">
        <f>Table1[[#This Row],[Unit price]]*18%</f>
        <v>40140</v>
      </c>
      <c r="L672">
        <v>1</v>
      </c>
      <c r="M672" s="4">
        <f>(Table1[[#This Row],[Unit price]]+Table1[[#This Row],[Tax 18%]])*Table1[[#This Row],[Quantity]]</f>
        <v>263140</v>
      </c>
      <c r="N672" s="4">
        <f>Table1[[#This Row],[Total]]*(1-12%)</f>
        <v>231563.2</v>
      </c>
      <c r="O672" s="4">
        <f>Table1[[#This Row],[Total]]-Table1[[#This Row],[Cost price]]</f>
        <v>31576.799999999988</v>
      </c>
      <c r="P672">
        <v>4.4000000000000004</v>
      </c>
    </row>
    <row r="673" spans="1:16" x14ac:dyDescent="0.5">
      <c r="A673" s="5">
        <v>43554</v>
      </c>
      <c r="B673" s="6" t="s">
        <v>1433</v>
      </c>
      <c r="C673" t="s">
        <v>685</v>
      </c>
      <c r="D673" t="s">
        <v>1016</v>
      </c>
      <c r="E673" t="s">
        <v>1550</v>
      </c>
      <c r="F673" t="s">
        <v>1551</v>
      </c>
      <c r="G673" t="s">
        <v>1018</v>
      </c>
      <c r="H673" t="s">
        <v>1557</v>
      </c>
      <c r="I673" t="s">
        <v>1526</v>
      </c>
      <c r="J673">
        <v>286325</v>
      </c>
      <c r="K673" s="4">
        <f>Table1[[#This Row],[Unit price]]*18%</f>
        <v>51538.5</v>
      </c>
      <c r="L673">
        <v>1</v>
      </c>
      <c r="M673" s="4">
        <f>(Table1[[#This Row],[Unit price]]+Table1[[#This Row],[Tax 18%]])*Table1[[#This Row],[Quantity]]</f>
        <v>337863.5</v>
      </c>
      <c r="N673" s="4">
        <f>Table1[[#This Row],[Total]]*(1-12%)</f>
        <v>297319.88</v>
      </c>
      <c r="O673" s="4">
        <f>Table1[[#This Row],[Total]]-Table1[[#This Row],[Cost price]]</f>
        <v>40543.619999999995</v>
      </c>
      <c r="P673">
        <v>5.5</v>
      </c>
    </row>
    <row r="674" spans="1:16" x14ac:dyDescent="0.5">
      <c r="A674" s="5">
        <v>43526</v>
      </c>
      <c r="B674" s="6" t="s">
        <v>1434</v>
      </c>
      <c r="C674" t="s">
        <v>686</v>
      </c>
      <c r="D674" t="s">
        <v>1016</v>
      </c>
      <c r="E674" t="s">
        <v>1550</v>
      </c>
      <c r="F674" t="s">
        <v>1552</v>
      </c>
      <c r="G674" t="s">
        <v>1017</v>
      </c>
      <c r="H674" t="s">
        <v>1558</v>
      </c>
      <c r="I674" t="s">
        <v>1561</v>
      </c>
      <c r="J674">
        <v>295000</v>
      </c>
      <c r="K674" s="4">
        <f>Table1[[#This Row],[Unit price]]*18%</f>
        <v>53100</v>
      </c>
      <c r="L674">
        <v>1</v>
      </c>
      <c r="M674" s="4">
        <f>(Table1[[#This Row],[Unit price]]+Table1[[#This Row],[Tax 18%]])*Table1[[#This Row],[Quantity]]</f>
        <v>348100</v>
      </c>
      <c r="N674" s="4">
        <f>Table1[[#This Row],[Total]]*(1-12%)</f>
        <v>306328</v>
      </c>
      <c r="O674" s="4">
        <f>Table1[[#This Row],[Total]]-Table1[[#This Row],[Cost price]]</f>
        <v>41772</v>
      </c>
      <c r="P674">
        <v>4</v>
      </c>
    </row>
    <row r="675" spans="1:16" x14ac:dyDescent="0.5">
      <c r="A675" s="5">
        <v>43511</v>
      </c>
      <c r="B675" s="6" t="s">
        <v>1435</v>
      </c>
      <c r="C675" t="s">
        <v>687</v>
      </c>
      <c r="D675" t="s">
        <v>1015</v>
      </c>
      <c r="E675" t="s">
        <v>1549</v>
      </c>
      <c r="F675" t="s">
        <v>1552</v>
      </c>
      <c r="G675" t="s">
        <v>1018</v>
      </c>
      <c r="H675" t="s">
        <v>1558</v>
      </c>
      <c r="I675" t="s">
        <v>1527</v>
      </c>
      <c r="J675">
        <v>292500</v>
      </c>
      <c r="K675" s="4">
        <f>Table1[[#This Row],[Unit price]]*18%</f>
        <v>52650</v>
      </c>
      <c r="L675">
        <v>1</v>
      </c>
      <c r="M675" s="4">
        <f>(Table1[[#This Row],[Unit price]]+Table1[[#This Row],[Tax 18%]])*Table1[[#This Row],[Quantity]]</f>
        <v>345150</v>
      </c>
      <c r="N675" s="4">
        <f>Table1[[#This Row],[Total]]*(1-12%)</f>
        <v>303732</v>
      </c>
      <c r="O675" s="4">
        <f>Table1[[#This Row],[Total]]-Table1[[#This Row],[Cost price]]</f>
        <v>41418</v>
      </c>
      <c r="P675">
        <v>9.3000000000000007</v>
      </c>
    </row>
    <row r="676" spans="1:16" x14ac:dyDescent="0.5">
      <c r="A676" s="5">
        <v>43525</v>
      </c>
      <c r="B676" s="6" t="s">
        <v>1436</v>
      </c>
      <c r="C676" t="s">
        <v>688</v>
      </c>
      <c r="D676" t="s">
        <v>1014</v>
      </c>
      <c r="E676" t="s">
        <v>1548</v>
      </c>
      <c r="F676" t="s">
        <v>1552</v>
      </c>
      <c r="G676" t="s">
        <v>1017</v>
      </c>
      <c r="H676" t="s">
        <v>1555</v>
      </c>
      <c r="I676" t="s">
        <v>1527</v>
      </c>
      <c r="J676">
        <v>1445.48</v>
      </c>
      <c r="K676" s="4">
        <f>Table1[[#This Row],[Unit price]]*18%</f>
        <v>260.18639999999999</v>
      </c>
      <c r="L676">
        <v>10</v>
      </c>
      <c r="M676" s="4">
        <f>(Table1[[#This Row],[Unit price]]+Table1[[#This Row],[Tax 18%]])*Table1[[#This Row],[Quantity]]</f>
        <v>17056.664000000001</v>
      </c>
      <c r="N676" s="4">
        <f>Table1[[#This Row],[Total]]*(1-12%)</f>
        <v>15009.864320000001</v>
      </c>
      <c r="O676" s="4">
        <f>Table1[[#This Row],[Total]]-Table1[[#This Row],[Cost price]]</f>
        <v>2046.7996800000001</v>
      </c>
      <c r="P676">
        <v>4.8</v>
      </c>
    </row>
    <row r="677" spans="1:16" x14ac:dyDescent="0.5">
      <c r="A677" s="5">
        <v>43520</v>
      </c>
      <c r="B677" s="6" t="s">
        <v>1148</v>
      </c>
      <c r="C677" t="s">
        <v>689</v>
      </c>
      <c r="D677" t="s">
        <v>1016</v>
      </c>
      <c r="E677" t="s">
        <v>1550</v>
      </c>
      <c r="F677" t="s">
        <v>1551</v>
      </c>
      <c r="G677" t="s">
        <v>1018</v>
      </c>
      <c r="H677" t="s">
        <v>1556</v>
      </c>
      <c r="I677" t="s">
        <v>1526</v>
      </c>
      <c r="J677">
        <v>223100</v>
      </c>
      <c r="K677" s="4">
        <f>Table1[[#This Row],[Unit price]]*18%</f>
        <v>40158</v>
      </c>
      <c r="L677">
        <v>1</v>
      </c>
      <c r="M677" s="4">
        <f>(Table1[[#This Row],[Unit price]]+Table1[[#This Row],[Tax 18%]])*Table1[[#This Row],[Quantity]]</f>
        <v>263258</v>
      </c>
      <c r="N677" s="4">
        <f>Table1[[#This Row],[Total]]*(1-12%)</f>
        <v>231667.04</v>
      </c>
      <c r="O677" s="4">
        <f>Table1[[#This Row],[Total]]-Table1[[#This Row],[Cost price]]</f>
        <v>31590.959999999992</v>
      </c>
      <c r="P677">
        <v>4.5999999999999996</v>
      </c>
    </row>
    <row r="678" spans="1:16" x14ac:dyDescent="0.5">
      <c r="A678" s="5">
        <v>43515</v>
      </c>
      <c r="B678" s="6" t="s">
        <v>1437</v>
      </c>
      <c r="C678" t="s">
        <v>690</v>
      </c>
      <c r="D678" t="s">
        <v>1016</v>
      </c>
      <c r="E678" t="s">
        <v>1550</v>
      </c>
      <c r="F678" t="s">
        <v>1551</v>
      </c>
      <c r="G678" t="s">
        <v>1017</v>
      </c>
      <c r="H678" t="s">
        <v>1560</v>
      </c>
      <c r="I678" t="s">
        <v>1527</v>
      </c>
      <c r="J678">
        <v>189000</v>
      </c>
      <c r="K678" s="4">
        <f>Table1[[#This Row],[Unit price]]*18%</f>
        <v>34020</v>
      </c>
      <c r="L678">
        <v>1</v>
      </c>
      <c r="M678" s="4">
        <f>(Table1[[#This Row],[Unit price]]+Table1[[#This Row],[Tax 18%]])*Table1[[#This Row],[Quantity]]</f>
        <v>223020</v>
      </c>
      <c r="N678" s="4">
        <f>Table1[[#This Row],[Total]]*(1-12%)</f>
        <v>196257.6</v>
      </c>
      <c r="O678" s="4">
        <f>Table1[[#This Row],[Total]]-Table1[[#This Row],[Cost price]]</f>
        <v>26762.399999999994</v>
      </c>
      <c r="P678">
        <v>7.3</v>
      </c>
    </row>
    <row r="679" spans="1:16" x14ac:dyDescent="0.5">
      <c r="A679" s="5">
        <v>43519</v>
      </c>
      <c r="B679" s="6" t="s">
        <v>1024</v>
      </c>
      <c r="C679" t="s">
        <v>691</v>
      </c>
      <c r="D679" t="s">
        <v>1014</v>
      </c>
      <c r="E679" t="s">
        <v>1548</v>
      </c>
      <c r="F679" t="s">
        <v>1551</v>
      </c>
      <c r="G679" t="s">
        <v>1017</v>
      </c>
      <c r="H679" t="s">
        <v>1557</v>
      </c>
      <c r="I679" t="s">
        <v>1526</v>
      </c>
      <c r="J679">
        <v>280000</v>
      </c>
      <c r="K679" s="4">
        <f>Table1[[#This Row],[Unit price]]*18%</f>
        <v>50400</v>
      </c>
      <c r="L679">
        <v>1</v>
      </c>
      <c r="M679" s="4">
        <f>(Table1[[#This Row],[Unit price]]+Table1[[#This Row],[Tax 18%]])*Table1[[#This Row],[Quantity]]</f>
        <v>330400</v>
      </c>
      <c r="N679" s="4">
        <f>Table1[[#This Row],[Total]]*(1-12%)</f>
        <v>290752</v>
      </c>
      <c r="O679" s="4">
        <f>Table1[[#This Row],[Total]]-Table1[[#This Row],[Cost price]]</f>
        <v>39648</v>
      </c>
      <c r="P679">
        <v>6</v>
      </c>
    </row>
    <row r="680" spans="1:16" x14ac:dyDescent="0.5">
      <c r="A680" s="5">
        <v>43503</v>
      </c>
      <c r="B680" s="6" t="s">
        <v>1438</v>
      </c>
      <c r="C680" t="s">
        <v>692</v>
      </c>
      <c r="D680" t="s">
        <v>1015</v>
      </c>
      <c r="E680" t="s">
        <v>1549</v>
      </c>
      <c r="F680" t="s">
        <v>1552</v>
      </c>
      <c r="G680" t="s">
        <v>1018</v>
      </c>
      <c r="H680" t="s">
        <v>1558</v>
      </c>
      <c r="I680" t="s">
        <v>1561</v>
      </c>
      <c r="J680">
        <v>295200</v>
      </c>
      <c r="K680" s="4">
        <f>Table1[[#This Row],[Unit price]]*18%</f>
        <v>53136</v>
      </c>
      <c r="L680">
        <v>1</v>
      </c>
      <c r="M680" s="4">
        <f>(Table1[[#This Row],[Unit price]]+Table1[[#This Row],[Tax 18%]])*Table1[[#This Row],[Quantity]]</f>
        <v>348336</v>
      </c>
      <c r="N680" s="4">
        <f>Table1[[#This Row],[Total]]*(1-12%)</f>
        <v>306535.67999999999</v>
      </c>
      <c r="O680" s="4">
        <f>Table1[[#This Row],[Total]]-Table1[[#This Row],[Cost price]]</f>
        <v>41800.320000000007</v>
      </c>
      <c r="P680">
        <v>8.1</v>
      </c>
    </row>
    <row r="681" spans="1:16" x14ac:dyDescent="0.5">
      <c r="A681" s="5">
        <v>43476</v>
      </c>
      <c r="B681" s="6" t="s">
        <v>1336</v>
      </c>
      <c r="C681" t="s">
        <v>693</v>
      </c>
      <c r="D681" t="s">
        <v>1014</v>
      </c>
      <c r="E681" t="s">
        <v>1548</v>
      </c>
      <c r="F681" t="s">
        <v>1551</v>
      </c>
      <c r="G681" t="s">
        <v>1018</v>
      </c>
      <c r="H681" t="s">
        <v>1557</v>
      </c>
      <c r="I681" t="s">
        <v>1561</v>
      </c>
      <c r="J681">
        <v>281500</v>
      </c>
      <c r="K681" s="4">
        <f>Table1[[#This Row],[Unit price]]*18%</f>
        <v>50670</v>
      </c>
      <c r="L681">
        <v>1</v>
      </c>
      <c r="M681" s="4">
        <f>(Table1[[#This Row],[Unit price]]+Table1[[#This Row],[Tax 18%]])*Table1[[#This Row],[Quantity]]</f>
        <v>332170</v>
      </c>
      <c r="N681" s="4">
        <f>Table1[[#This Row],[Total]]*(1-12%)</f>
        <v>292309.59999999998</v>
      </c>
      <c r="O681" s="4">
        <f>Table1[[#This Row],[Total]]-Table1[[#This Row],[Cost price]]</f>
        <v>39860.400000000023</v>
      </c>
      <c r="P681">
        <v>9.4</v>
      </c>
    </row>
    <row r="682" spans="1:16" x14ac:dyDescent="0.5">
      <c r="A682" s="5">
        <v>43508</v>
      </c>
      <c r="B682" s="6" t="s">
        <v>1232</v>
      </c>
      <c r="C682" t="s">
        <v>694</v>
      </c>
      <c r="D682" t="s">
        <v>1016</v>
      </c>
      <c r="E682" t="s">
        <v>1550</v>
      </c>
      <c r="F682" t="s">
        <v>1551</v>
      </c>
      <c r="G682" t="s">
        <v>1017</v>
      </c>
      <c r="H682" t="s">
        <v>1555</v>
      </c>
      <c r="I682" t="s">
        <v>1526</v>
      </c>
      <c r="J682">
        <v>339.48</v>
      </c>
      <c r="K682" s="4">
        <f>Table1[[#This Row],[Unit price]]*18%</f>
        <v>61.106400000000001</v>
      </c>
      <c r="L682">
        <v>1</v>
      </c>
      <c r="M682" s="4">
        <f>(Table1[[#This Row],[Unit price]]+Table1[[#This Row],[Tax 18%]])*Table1[[#This Row],[Quantity]]</f>
        <v>400.58640000000003</v>
      </c>
      <c r="N682" s="4">
        <f>Table1[[#This Row],[Total]]*(1-12%)</f>
        <v>352.51603200000005</v>
      </c>
      <c r="O682" s="4">
        <f>Table1[[#This Row],[Total]]-Table1[[#This Row],[Cost price]]</f>
        <v>48.070367999999974</v>
      </c>
      <c r="P682">
        <v>6.5</v>
      </c>
    </row>
    <row r="683" spans="1:16" x14ac:dyDescent="0.5">
      <c r="A683" s="5">
        <v>43479</v>
      </c>
      <c r="B683" s="6" t="s">
        <v>1060</v>
      </c>
      <c r="C683" t="s">
        <v>695</v>
      </c>
      <c r="D683" t="s">
        <v>1016</v>
      </c>
      <c r="E683" t="s">
        <v>1550</v>
      </c>
      <c r="F683" t="s">
        <v>1552</v>
      </c>
      <c r="G683" t="s">
        <v>1017</v>
      </c>
      <c r="H683" t="s">
        <v>1560</v>
      </c>
      <c r="I683" t="s">
        <v>1527</v>
      </c>
      <c r="J683">
        <v>189000</v>
      </c>
      <c r="K683" s="4">
        <f>Table1[[#This Row],[Unit price]]*18%</f>
        <v>34020</v>
      </c>
      <c r="L683">
        <v>1</v>
      </c>
      <c r="M683" s="4">
        <f>(Table1[[#This Row],[Unit price]]+Table1[[#This Row],[Tax 18%]])*Table1[[#This Row],[Quantity]]</f>
        <v>223020</v>
      </c>
      <c r="N683" s="4">
        <f>Table1[[#This Row],[Total]]*(1-12%)</f>
        <v>196257.6</v>
      </c>
      <c r="O683" s="4">
        <f>Table1[[#This Row],[Total]]-Table1[[#This Row],[Cost price]]</f>
        <v>26762.399999999994</v>
      </c>
      <c r="P683">
        <v>7</v>
      </c>
    </row>
    <row r="684" spans="1:16" x14ac:dyDescent="0.5">
      <c r="A684" s="5">
        <v>43474</v>
      </c>
      <c r="B684" s="6" t="s">
        <v>1209</v>
      </c>
      <c r="C684" t="s">
        <v>696</v>
      </c>
      <c r="D684" t="s">
        <v>1015</v>
      </c>
      <c r="E684" t="s">
        <v>1549</v>
      </c>
      <c r="F684" t="s">
        <v>1552</v>
      </c>
      <c r="G684" t="s">
        <v>1017</v>
      </c>
      <c r="H684" t="s">
        <v>1556</v>
      </c>
      <c r="I684" t="s">
        <v>1561</v>
      </c>
      <c r="J684">
        <v>224200</v>
      </c>
      <c r="K684" s="4">
        <f>Table1[[#This Row],[Unit price]]*18%</f>
        <v>40356</v>
      </c>
      <c r="L684">
        <v>1</v>
      </c>
      <c r="M684" s="4">
        <f>(Table1[[#This Row],[Unit price]]+Table1[[#This Row],[Tax 18%]])*Table1[[#This Row],[Quantity]]</f>
        <v>264556</v>
      </c>
      <c r="N684" s="4">
        <f>Table1[[#This Row],[Total]]*(1-12%)</f>
        <v>232809.28</v>
      </c>
      <c r="O684" s="4">
        <f>Table1[[#This Row],[Total]]-Table1[[#This Row],[Cost price]]</f>
        <v>31746.720000000001</v>
      </c>
      <c r="P684">
        <v>7.1</v>
      </c>
    </row>
    <row r="685" spans="1:16" x14ac:dyDescent="0.5">
      <c r="A685" s="5">
        <v>43523</v>
      </c>
      <c r="B685" s="6" t="s">
        <v>1439</v>
      </c>
      <c r="C685" t="s">
        <v>697</v>
      </c>
      <c r="D685" t="s">
        <v>1014</v>
      </c>
      <c r="E685" t="s">
        <v>1548</v>
      </c>
      <c r="F685" t="s">
        <v>1551</v>
      </c>
      <c r="G685" t="s">
        <v>1018</v>
      </c>
      <c r="H685" t="s">
        <v>1556</v>
      </c>
      <c r="I685" t="s">
        <v>1561</v>
      </c>
      <c r="J685">
        <v>223000</v>
      </c>
      <c r="K685" s="4">
        <f>Table1[[#This Row],[Unit price]]*18%</f>
        <v>40140</v>
      </c>
      <c r="L685">
        <v>1</v>
      </c>
      <c r="M685" s="4">
        <f>(Table1[[#This Row],[Unit price]]+Table1[[#This Row],[Tax 18%]])*Table1[[#This Row],[Quantity]]</f>
        <v>263140</v>
      </c>
      <c r="N685" s="4">
        <f>Table1[[#This Row],[Total]]*(1-12%)</f>
        <v>231563.2</v>
      </c>
      <c r="O685" s="4">
        <f>Table1[[#This Row],[Total]]-Table1[[#This Row],[Cost price]]</f>
        <v>31576.799999999988</v>
      </c>
      <c r="P685">
        <v>6.6</v>
      </c>
    </row>
    <row r="686" spans="1:16" x14ac:dyDescent="0.5">
      <c r="A686" s="5">
        <v>43489</v>
      </c>
      <c r="B686" s="6" t="s">
        <v>1044</v>
      </c>
      <c r="C686" t="s">
        <v>698</v>
      </c>
      <c r="D686" t="s">
        <v>1016</v>
      </c>
      <c r="E686" t="s">
        <v>1550</v>
      </c>
      <c r="F686" t="s">
        <v>1551</v>
      </c>
      <c r="G686" t="s">
        <v>1017</v>
      </c>
      <c r="H686" t="s">
        <v>1560</v>
      </c>
      <c r="I686" t="s">
        <v>1561</v>
      </c>
      <c r="J686">
        <v>194500</v>
      </c>
      <c r="K686" s="4">
        <f>Table1[[#This Row],[Unit price]]*18%</f>
        <v>35010</v>
      </c>
      <c r="L686">
        <v>1</v>
      </c>
      <c r="M686" s="4">
        <f>(Table1[[#This Row],[Unit price]]+Table1[[#This Row],[Tax 18%]])*Table1[[#This Row],[Quantity]]</f>
        <v>229510</v>
      </c>
      <c r="N686" s="4">
        <f>Table1[[#This Row],[Total]]*(1-12%)</f>
        <v>201968.8</v>
      </c>
      <c r="O686" s="4">
        <f>Table1[[#This Row],[Total]]-Table1[[#This Row],[Cost price]]</f>
        <v>27541.200000000012</v>
      </c>
      <c r="P686">
        <v>4.9000000000000004</v>
      </c>
    </row>
    <row r="687" spans="1:16" x14ac:dyDescent="0.5">
      <c r="A687" s="5">
        <v>43473</v>
      </c>
      <c r="B687" s="6" t="s">
        <v>1206</v>
      </c>
      <c r="C687" t="s">
        <v>699</v>
      </c>
      <c r="D687" t="s">
        <v>1016</v>
      </c>
      <c r="E687" t="s">
        <v>1550</v>
      </c>
      <c r="F687" t="s">
        <v>1551</v>
      </c>
      <c r="G687" t="s">
        <v>1017</v>
      </c>
      <c r="H687" t="s">
        <v>1559</v>
      </c>
      <c r="I687" t="s">
        <v>1527</v>
      </c>
      <c r="J687">
        <v>449.1</v>
      </c>
      <c r="K687" s="4">
        <f>Table1[[#This Row],[Unit price]]*18%</f>
        <v>80.838000000000008</v>
      </c>
      <c r="L687">
        <v>2</v>
      </c>
      <c r="M687" s="4">
        <f>(Table1[[#This Row],[Unit price]]+Table1[[#This Row],[Tax 18%]])*Table1[[#This Row],[Quantity]]</f>
        <v>1059.876</v>
      </c>
      <c r="N687" s="4">
        <f>Table1[[#This Row],[Total]]*(1-12%)</f>
        <v>932.69087999999999</v>
      </c>
      <c r="O687" s="4">
        <f>Table1[[#This Row],[Total]]-Table1[[#This Row],[Cost price]]</f>
        <v>127.18511999999998</v>
      </c>
      <c r="P687">
        <v>6.4</v>
      </c>
    </row>
    <row r="688" spans="1:16" x14ac:dyDescent="0.5">
      <c r="A688" s="5">
        <v>43473</v>
      </c>
      <c r="B688" s="6" t="s">
        <v>1440</v>
      </c>
      <c r="C688" t="s">
        <v>700</v>
      </c>
      <c r="D688" t="s">
        <v>1016</v>
      </c>
      <c r="E688" t="s">
        <v>1550</v>
      </c>
      <c r="F688" t="s">
        <v>1551</v>
      </c>
      <c r="G688" t="s">
        <v>1017</v>
      </c>
      <c r="H688" t="s">
        <v>1560</v>
      </c>
      <c r="I688" t="s">
        <v>1527</v>
      </c>
      <c r="J688">
        <v>189000</v>
      </c>
      <c r="K688" s="4">
        <f>Table1[[#This Row],[Unit price]]*18%</f>
        <v>34020</v>
      </c>
      <c r="L688">
        <v>1</v>
      </c>
      <c r="M688" s="4">
        <f>(Table1[[#This Row],[Unit price]]+Table1[[#This Row],[Tax 18%]])*Table1[[#This Row],[Quantity]]</f>
        <v>223020</v>
      </c>
      <c r="N688" s="4">
        <f>Table1[[#This Row],[Total]]*(1-12%)</f>
        <v>196257.6</v>
      </c>
      <c r="O688" s="4">
        <f>Table1[[#This Row],[Total]]-Table1[[#This Row],[Cost price]]</f>
        <v>26762.399999999994</v>
      </c>
      <c r="P688">
        <v>8</v>
      </c>
    </row>
    <row r="689" spans="1:16" x14ac:dyDescent="0.5">
      <c r="A689" s="5">
        <v>43481</v>
      </c>
      <c r="B689" s="6" t="s">
        <v>1441</v>
      </c>
      <c r="C689" t="s">
        <v>701</v>
      </c>
      <c r="D689" t="s">
        <v>1014</v>
      </c>
      <c r="E689" t="s">
        <v>1548</v>
      </c>
      <c r="F689" t="s">
        <v>1551</v>
      </c>
      <c r="G689" t="s">
        <v>1018</v>
      </c>
      <c r="H689" t="s">
        <v>1559</v>
      </c>
      <c r="I689" t="s">
        <v>1526</v>
      </c>
      <c r="J689">
        <v>613.55999999999995</v>
      </c>
      <c r="K689" s="4">
        <f>Table1[[#This Row],[Unit price]]*18%</f>
        <v>110.44079999999998</v>
      </c>
      <c r="L689">
        <v>10</v>
      </c>
      <c r="M689" s="4">
        <f>(Table1[[#This Row],[Unit price]]+Table1[[#This Row],[Tax 18%]])*Table1[[#This Row],[Quantity]]</f>
        <v>7240.0079999999989</v>
      </c>
      <c r="N689" s="4">
        <f>Table1[[#This Row],[Total]]*(1-12%)</f>
        <v>6371.2070399999993</v>
      </c>
      <c r="O689" s="4">
        <f>Table1[[#This Row],[Total]]-Table1[[#This Row],[Cost price]]</f>
        <v>868.80095999999958</v>
      </c>
      <c r="P689">
        <v>4.3</v>
      </c>
    </row>
    <row r="690" spans="1:16" x14ac:dyDescent="0.5">
      <c r="A690" s="5">
        <v>43537</v>
      </c>
      <c r="B690" s="6" t="s">
        <v>1442</v>
      </c>
      <c r="C690" t="s">
        <v>702</v>
      </c>
      <c r="D690" t="s">
        <v>1015</v>
      </c>
      <c r="E690" t="s">
        <v>1549</v>
      </c>
      <c r="F690" t="s">
        <v>1551</v>
      </c>
      <c r="G690" t="s">
        <v>1018</v>
      </c>
      <c r="H690" t="s">
        <v>1560</v>
      </c>
      <c r="I690" t="s">
        <v>1526</v>
      </c>
      <c r="J690">
        <v>191500</v>
      </c>
      <c r="K690" s="4">
        <f>Table1[[#This Row],[Unit price]]*18%</f>
        <v>34470</v>
      </c>
      <c r="L690">
        <v>1</v>
      </c>
      <c r="M690" s="4">
        <f>(Table1[[#This Row],[Unit price]]+Table1[[#This Row],[Tax 18%]])*Table1[[#This Row],[Quantity]]</f>
        <v>225970</v>
      </c>
      <c r="N690" s="4">
        <f>Table1[[#This Row],[Total]]*(1-12%)</f>
        <v>198853.6</v>
      </c>
      <c r="O690" s="4">
        <f>Table1[[#This Row],[Total]]-Table1[[#This Row],[Cost price]]</f>
        <v>27116.399999999994</v>
      </c>
      <c r="P690">
        <v>6.1</v>
      </c>
    </row>
    <row r="691" spans="1:16" x14ac:dyDescent="0.5">
      <c r="A691" s="5">
        <v>43511</v>
      </c>
      <c r="B691" s="6" t="s">
        <v>1149</v>
      </c>
      <c r="C691" t="s">
        <v>703</v>
      </c>
      <c r="D691" t="s">
        <v>1014</v>
      </c>
      <c r="E691" t="s">
        <v>1548</v>
      </c>
      <c r="F691" t="s">
        <v>1552</v>
      </c>
      <c r="G691" t="s">
        <v>1017</v>
      </c>
      <c r="H691" t="s">
        <v>1557</v>
      </c>
      <c r="I691" t="s">
        <v>1526</v>
      </c>
      <c r="J691">
        <v>280000</v>
      </c>
      <c r="K691" s="4">
        <f>Table1[[#This Row],[Unit price]]*18%</f>
        <v>50400</v>
      </c>
      <c r="L691">
        <v>1</v>
      </c>
      <c r="M691" s="4">
        <f>(Table1[[#This Row],[Unit price]]+Table1[[#This Row],[Tax 18%]])*Table1[[#This Row],[Quantity]]</f>
        <v>330400</v>
      </c>
      <c r="N691" s="4">
        <f>Table1[[#This Row],[Total]]*(1-12%)</f>
        <v>290752</v>
      </c>
      <c r="O691" s="4">
        <f>Table1[[#This Row],[Total]]-Table1[[#This Row],[Cost price]]</f>
        <v>39648</v>
      </c>
      <c r="P691">
        <v>7.5</v>
      </c>
    </row>
    <row r="692" spans="1:16" x14ac:dyDescent="0.5">
      <c r="A692" s="5">
        <v>43490</v>
      </c>
      <c r="B692" s="6" t="s">
        <v>1328</v>
      </c>
      <c r="C692" t="s">
        <v>704</v>
      </c>
      <c r="D692" t="s">
        <v>1015</v>
      </c>
      <c r="E692" t="s">
        <v>1549</v>
      </c>
      <c r="F692" t="s">
        <v>1551</v>
      </c>
      <c r="G692" t="s">
        <v>1017</v>
      </c>
      <c r="H692" t="s">
        <v>1560</v>
      </c>
      <c r="I692" t="s">
        <v>1526</v>
      </c>
      <c r="J692">
        <v>191500</v>
      </c>
      <c r="K692" s="4">
        <f>Table1[[#This Row],[Unit price]]*18%</f>
        <v>34470</v>
      </c>
      <c r="L692">
        <v>1</v>
      </c>
      <c r="M692" s="4">
        <f>(Table1[[#This Row],[Unit price]]+Table1[[#This Row],[Tax 18%]])*Table1[[#This Row],[Quantity]]</f>
        <v>225970</v>
      </c>
      <c r="N692" s="4">
        <f>Table1[[#This Row],[Total]]*(1-12%)</f>
        <v>198853.6</v>
      </c>
      <c r="O692" s="4">
        <f>Table1[[#This Row],[Total]]-Table1[[#This Row],[Cost price]]</f>
        <v>27116.399999999994</v>
      </c>
      <c r="P692">
        <v>6.7</v>
      </c>
    </row>
    <row r="693" spans="1:16" x14ac:dyDescent="0.5">
      <c r="A693" s="5">
        <v>43536</v>
      </c>
      <c r="B693" s="6" t="s">
        <v>1049</v>
      </c>
      <c r="C693" t="s">
        <v>705</v>
      </c>
      <c r="D693" t="s">
        <v>1015</v>
      </c>
      <c r="E693" t="s">
        <v>1549</v>
      </c>
      <c r="F693" t="s">
        <v>1551</v>
      </c>
      <c r="G693" t="s">
        <v>1018</v>
      </c>
      <c r="H693" t="s">
        <v>1557</v>
      </c>
      <c r="I693" t="s">
        <v>1561</v>
      </c>
      <c r="J693">
        <v>288500</v>
      </c>
      <c r="K693" s="4">
        <f>Table1[[#This Row],[Unit price]]*18%</f>
        <v>51930</v>
      </c>
      <c r="L693">
        <v>1</v>
      </c>
      <c r="M693" s="4">
        <f>(Table1[[#This Row],[Unit price]]+Table1[[#This Row],[Tax 18%]])*Table1[[#This Row],[Quantity]]</f>
        <v>340430</v>
      </c>
      <c r="N693" s="4">
        <f>Table1[[#This Row],[Total]]*(1-12%)</f>
        <v>299578.40000000002</v>
      </c>
      <c r="O693" s="4">
        <f>Table1[[#This Row],[Total]]-Table1[[#This Row],[Cost price]]</f>
        <v>40851.599999999977</v>
      </c>
      <c r="P693">
        <v>5.2</v>
      </c>
    </row>
    <row r="694" spans="1:16" x14ac:dyDescent="0.5">
      <c r="A694" s="5">
        <v>43528</v>
      </c>
      <c r="B694" s="6" t="s">
        <v>1123</v>
      </c>
      <c r="C694" t="s">
        <v>706</v>
      </c>
      <c r="D694" t="s">
        <v>1014</v>
      </c>
      <c r="E694" t="s">
        <v>1548</v>
      </c>
      <c r="F694" t="s">
        <v>1551</v>
      </c>
      <c r="G694" t="s">
        <v>1018</v>
      </c>
      <c r="H694" t="s">
        <v>1558</v>
      </c>
      <c r="I694" t="s">
        <v>1526</v>
      </c>
      <c r="J694">
        <v>288000</v>
      </c>
      <c r="K694" s="4">
        <f>Table1[[#This Row],[Unit price]]*18%</f>
        <v>51840</v>
      </c>
      <c r="L694">
        <v>1</v>
      </c>
      <c r="M694" s="4">
        <f>(Table1[[#This Row],[Unit price]]+Table1[[#This Row],[Tax 18%]])*Table1[[#This Row],[Quantity]]</f>
        <v>339840</v>
      </c>
      <c r="N694" s="4">
        <f>Table1[[#This Row],[Total]]*(1-12%)</f>
        <v>299059.20000000001</v>
      </c>
      <c r="O694" s="4">
        <f>Table1[[#This Row],[Total]]-Table1[[#This Row],[Cost price]]</f>
        <v>40780.799999999988</v>
      </c>
      <c r="P694">
        <v>8.8000000000000007</v>
      </c>
    </row>
    <row r="695" spans="1:16" x14ac:dyDescent="0.5">
      <c r="A695" s="5">
        <v>43506</v>
      </c>
      <c r="B695" s="6" t="s">
        <v>1443</v>
      </c>
      <c r="C695" t="s">
        <v>707</v>
      </c>
      <c r="D695" t="s">
        <v>1015</v>
      </c>
      <c r="E695" t="s">
        <v>1549</v>
      </c>
      <c r="F695" t="s">
        <v>1551</v>
      </c>
      <c r="G695" t="s">
        <v>1017</v>
      </c>
      <c r="H695" t="s">
        <v>1556</v>
      </c>
      <c r="I695" t="s">
        <v>1526</v>
      </c>
      <c r="J695">
        <v>223200</v>
      </c>
      <c r="K695" s="4">
        <f>Table1[[#This Row],[Unit price]]*18%</f>
        <v>40176</v>
      </c>
      <c r="L695">
        <v>1</v>
      </c>
      <c r="M695" s="4">
        <f>(Table1[[#This Row],[Unit price]]+Table1[[#This Row],[Tax 18%]])*Table1[[#This Row],[Quantity]]</f>
        <v>263376</v>
      </c>
      <c r="N695" s="4">
        <f>Table1[[#This Row],[Total]]*(1-12%)</f>
        <v>231770.88</v>
      </c>
      <c r="O695" s="4">
        <f>Table1[[#This Row],[Total]]-Table1[[#This Row],[Cost price]]</f>
        <v>31605.119999999995</v>
      </c>
      <c r="P695">
        <v>9.5</v>
      </c>
    </row>
    <row r="696" spans="1:16" x14ac:dyDescent="0.5">
      <c r="A696" s="5">
        <v>43481</v>
      </c>
      <c r="B696" s="6" t="s">
        <v>1070</v>
      </c>
      <c r="C696" t="s">
        <v>708</v>
      </c>
      <c r="D696" t="s">
        <v>1015</v>
      </c>
      <c r="E696" t="s">
        <v>1549</v>
      </c>
      <c r="F696" t="s">
        <v>1552</v>
      </c>
      <c r="G696" t="s">
        <v>1017</v>
      </c>
      <c r="H696" t="s">
        <v>1557</v>
      </c>
      <c r="I696" t="s">
        <v>1526</v>
      </c>
      <c r="J696">
        <v>286700</v>
      </c>
      <c r="K696" s="4">
        <f>Table1[[#This Row],[Unit price]]*18%</f>
        <v>51606</v>
      </c>
      <c r="L696">
        <v>1</v>
      </c>
      <c r="M696" s="4">
        <f>(Table1[[#This Row],[Unit price]]+Table1[[#This Row],[Tax 18%]])*Table1[[#This Row],[Quantity]]</f>
        <v>338306</v>
      </c>
      <c r="N696" s="4">
        <f>Table1[[#This Row],[Total]]*(1-12%)</f>
        <v>297709.28000000003</v>
      </c>
      <c r="O696" s="4">
        <f>Table1[[#This Row],[Total]]-Table1[[#This Row],[Cost price]]</f>
        <v>40596.719999999972</v>
      </c>
      <c r="P696">
        <v>7.6</v>
      </c>
    </row>
    <row r="697" spans="1:16" x14ac:dyDescent="0.5">
      <c r="A697" s="5">
        <v>43494</v>
      </c>
      <c r="B697" s="6" t="s">
        <v>1444</v>
      </c>
      <c r="C697" t="s">
        <v>709</v>
      </c>
      <c r="D697" t="s">
        <v>1014</v>
      </c>
      <c r="E697" t="s">
        <v>1548</v>
      </c>
      <c r="F697" t="s">
        <v>1551</v>
      </c>
      <c r="G697" t="s">
        <v>1017</v>
      </c>
      <c r="H697" t="s">
        <v>1559</v>
      </c>
      <c r="I697" t="s">
        <v>1526</v>
      </c>
      <c r="J697">
        <v>870.37</v>
      </c>
      <c r="K697" s="4">
        <f>Table1[[#This Row],[Unit price]]*18%</f>
        <v>156.66659999999999</v>
      </c>
      <c r="L697">
        <v>5</v>
      </c>
      <c r="M697" s="4">
        <f>(Table1[[#This Row],[Unit price]]+Table1[[#This Row],[Tax 18%]])*Table1[[#This Row],[Quantity]]</f>
        <v>5135.1829999999991</v>
      </c>
      <c r="N697" s="4">
        <f>Table1[[#This Row],[Total]]*(1-12%)</f>
        <v>4518.9610399999992</v>
      </c>
      <c r="O697" s="4">
        <f>Table1[[#This Row],[Total]]-Table1[[#This Row],[Cost price]]</f>
        <v>616.22195999999985</v>
      </c>
      <c r="P697">
        <v>6.6</v>
      </c>
    </row>
    <row r="698" spans="1:16" x14ac:dyDescent="0.5">
      <c r="A698" s="5">
        <v>43466</v>
      </c>
      <c r="B698" s="6" t="s">
        <v>1282</v>
      </c>
      <c r="C698" t="s">
        <v>710</v>
      </c>
      <c r="D698" t="s">
        <v>1014</v>
      </c>
      <c r="E698" t="s">
        <v>1548</v>
      </c>
      <c r="F698" t="s">
        <v>1551</v>
      </c>
      <c r="G698" t="s">
        <v>1017</v>
      </c>
      <c r="H698" t="s">
        <v>1560</v>
      </c>
      <c r="I698" t="s">
        <v>1561</v>
      </c>
      <c r="J698">
        <v>186000</v>
      </c>
      <c r="K698" s="4">
        <f>Table1[[#This Row],[Unit price]]*18%</f>
        <v>33480</v>
      </c>
      <c r="L698">
        <v>1</v>
      </c>
      <c r="M698" s="4">
        <f>(Table1[[#This Row],[Unit price]]+Table1[[#This Row],[Tax 18%]])*Table1[[#This Row],[Quantity]]</f>
        <v>219480</v>
      </c>
      <c r="N698" s="4">
        <f>Table1[[#This Row],[Total]]*(1-12%)</f>
        <v>193142.39999999999</v>
      </c>
      <c r="O698" s="4">
        <f>Table1[[#This Row],[Total]]-Table1[[#This Row],[Cost price]]</f>
        <v>26337.600000000006</v>
      </c>
      <c r="P698">
        <v>6.9</v>
      </c>
    </row>
    <row r="699" spans="1:16" x14ac:dyDescent="0.5">
      <c r="A699" s="5">
        <v>43471</v>
      </c>
      <c r="B699" s="6" t="s">
        <v>1181</v>
      </c>
      <c r="C699" t="s">
        <v>711</v>
      </c>
      <c r="D699" t="s">
        <v>1016</v>
      </c>
      <c r="E699" t="s">
        <v>1550</v>
      </c>
      <c r="F699" t="s">
        <v>1552</v>
      </c>
      <c r="G699" t="s">
        <v>1018</v>
      </c>
      <c r="H699" t="s">
        <v>1559</v>
      </c>
      <c r="I699" t="s">
        <v>1525</v>
      </c>
      <c r="J699">
        <v>662.19</v>
      </c>
      <c r="K699" s="4">
        <f>Table1[[#This Row],[Unit price]]*18%</f>
        <v>119.19420000000001</v>
      </c>
      <c r="L699">
        <v>4</v>
      </c>
      <c r="M699" s="4">
        <f>(Table1[[#This Row],[Unit price]]+Table1[[#This Row],[Tax 18%]])*Table1[[#This Row],[Quantity]]</f>
        <v>3125.5368000000003</v>
      </c>
      <c r="N699" s="4">
        <f>Table1[[#This Row],[Total]]*(1-12%)</f>
        <v>2750.4723840000001</v>
      </c>
      <c r="O699" s="4">
        <f>Table1[[#This Row],[Total]]-Table1[[#This Row],[Cost price]]</f>
        <v>375.06441600000016</v>
      </c>
      <c r="P699">
        <v>4.3</v>
      </c>
    </row>
    <row r="700" spans="1:16" x14ac:dyDescent="0.5">
      <c r="A700" s="5">
        <v>43515</v>
      </c>
      <c r="B700" s="6" t="s">
        <v>1390</v>
      </c>
      <c r="C700" t="s">
        <v>712</v>
      </c>
      <c r="D700" t="s">
        <v>1014</v>
      </c>
      <c r="E700" t="s">
        <v>1548</v>
      </c>
      <c r="F700" t="s">
        <v>1551</v>
      </c>
      <c r="G700" t="s">
        <v>1018</v>
      </c>
      <c r="H700" t="s">
        <v>1555</v>
      </c>
      <c r="I700" t="s">
        <v>1527</v>
      </c>
      <c r="J700">
        <v>669.58</v>
      </c>
      <c r="K700" s="4">
        <f>Table1[[#This Row],[Unit price]]*18%</f>
        <v>120.5244</v>
      </c>
      <c r="L700">
        <v>9</v>
      </c>
      <c r="M700" s="4">
        <f>(Table1[[#This Row],[Unit price]]+Table1[[#This Row],[Tax 18%]])*Table1[[#This Row],[Quantity]]</f>
        <v>7110.9396000000006</v>
      </c>
      <c r="N700" s="4">
        <f>Table1[[#This Row],[Total]]*(1-12%)</f>
        <v>6257.6268480000008</v>
      </c>
      <c r="O700" s="4">
        <f>Table1[[#This Row],[Total]]-Table1[[#This Row],[Cost price]]</f>
        <v>853.31275199999982</v>
      </c>
      <c r="P700">
        <v>7.8</v>
      </c>
    </row>
    <row r="701" spans="1:16" x14ac:dyDescent="0.5">
      <c r="A701" s="5">
        <v>43477</v>
      </c>
      <c r="B701" s="6" t="s">
        <v>1445</v>
      </c>
      <c r="C701" t="s">
        <v>713</v>
      </c>
      <c r="D701" t="s">
        <v>1015</v>
      </c>
      <c r="E701" t="s">
        <v>1549</v>
      </c>
      <c r="F701" t="s">
        <v>1552</v>
      </c>
      <c r="G701" t="s">
        <v>1018</v>
      </c>
      <c r="H701" t="s">
        <v>1559</v>
      </c>
      <c r="I701" t="s">
        <v>1525</v>
      </c>
      <c r="J701">
        <v>979.5</v>
      </c>
      <c r="K701" s="4">
        <f>Table1[[#This Row],[Unit price]]*18%</f>
        <v>176.31</v>
      </c>
      <c r="L701">
        <v>10</v>
      </c>
      <c r="M701" s="4">
        <f>(Table1[[#This Row],[Unit price]]+Table1[[#This Row],[Tax 18%]])*Table1[[#This Row],[Quantity]]</f>
        <v>11558.099999999999</v>
      </c>
      <c r="N701" s="4">
        <f>Table1[[#This Row],[Total]]*(1-12%)</f>
        <v>10171.127999999999</v>
      </c>
      <c r="O701" s="4">
        <f>Table1[[#This Row],[Total]]-Table1[[#This Row],[Cost price]]</f>
        <v>1386.9719999999998</v>
      </c>
      <c r="P701">
        <v>8</v>
      </c>
    </row>
    <row r="702" spans="1:16" x14ac:dyDescent="0.5">
      <c r="A702" s="5">
        <v>43503</v>
      </c>
      <c r="B702" s="6" t="s">
        <v>1403</v>
      </c>
      <c r="C702" t="s">
        <v>714</v>
      </c>
      <c r="D702" t="s">
        <v>1015</v>
      </c>
      <c r="E702" t="s">
        <v>1549</v>
      </c>
      <c r="F702" t="s">
        <v>1552</v>
      </c>
      <c r="G702" t="s">
        <v>1017</v>
      </c>
      <c r="H702" t="s">
        <v>1556</v>
      </c>
      <c r="I702" t="s">
        <v>1561</v>
      </c>
      <c r="J702">
        <v>224200</v>
      </c>
      <c r="K702" s="4">
        <f>Table1[[#This Row],[Unit price]]*18%</f>
        <v>40356</v>
      </c>
      <c r="L702">
        <v>1</v>
      </c>
      <c r="M702" s="4">
        <f>(Table1[[#This Row],[Unit price]]+Table1[[#This Row],[Tax 18%]])*Table1[[#This Row],[Quantity]]</f>
        <v>264556</v>
      </c>
      <c r="N702" s="4">
        <f>Table1[[#This Row],[Total]]*(1-12%)</f>
        <v>232809.28</v>
      </c>
      <c r="O702" s="4">
        <f>Table1[[#This Row],[Total]]-Table1[[#This Row],[Cost price]]</f>
        <v>31746.720000000001</v>
      </c>
      <c r="P702">
        <v>9.6</v>
      </c>
    </row>
    <row r="703" spans="1:16" x14ac:dyDescent="0.5">
      <c r="A703" s="5">
        <v>43551</v>
      </c>
      <c r="B703" s="6" t="s">
        <v>1405</v>
      </c>
      <c r="C703" t="s">
        <v>715</v>
      </c>
      <c r="D703" t="s">
        <v>1016</v>
      </c>
      <c r="E703" t="s">
        <v>1550</v>
      </c>
      <c r="F703" t="s">
        <v>1552</v>
      </c>
      <c r="G703" t="s">
        <v>1018</v>
      </c>
      <c r="H703" t="s">
        <v>1557</v>
      </c>
      <c r="I703" t="s">
        <v>1527</v>
      </c>
      <c r="J703">
        <v>283100</v>
      </c>
      <c r="K703" s="4">
        <f>Table1[[#This Row],[Unit price]]*18%</f>
        <v>50958</v>
      </c>
      <c r="L703">
        <v>1</v>
      </c>
      <c r="M703" s="4">
        <f>(Table1[[#This Row],[Unit price]]+Table1[[#This Row],[Tax 18%]])*Table1[[#This Row],[Quantity]]</f>
        <v>334058</v>
      </c>
      <c r="N703" s="4">
        <f>Table1[[#This Row],[Total]]*(1-12%)</f>
        <v>293971.03999999998</v>
      </c>
      <c r="O703" s="4">
        <f>Table1[[#This Row],[Total]]-Table1[[#This Row],[Cost price]]</f>
        <v>40086.960000000021</v>
      </c>
      <c r="P703">
        <v>4.3</v>
      </c>
    </row>
    <row r="704" spans="1:16" x14ac:dyDescent="0.5">
      <c r="A704" s="5">
        <v>43523</v>
      </c>
      <c r="B704" s="6" t="s">
        <v>1446</v>
      </c>
      <c r="C704" t="s">
        <v>716</v>
      </c>
      <c r="D704" t="s">
        <v>1016</v>
      </c>
      <c r="E704" t="s">
        <v>1550</v>
      </c>
      <c r="F704" t="s">
        <v>1551</v>
      </c>
      <c r="G704" t="s">
        <v>1017</v>
      </c>
      <c r="H704" t="s">
        <v>1556</v>
      </c>
      <c r="I704" t="s">
        <v>1527</v>
      </c>
      <c r="J704">
        <v>221500</v>
      </c>
      <c r="K704" s="4">
        <f>Table1[[#This Row],[Unit price]]*18%</f>
        <v>39870</v>
      </c>
      <c r="L704">
        <v>1</v>
      </c>
      <c r="M704" s="4">
        <f>(Table1[[#This Row],[Unit price]]+Table1[[#This Row],[Tax 18%]])*Table1[[#This Row],[Quantity]]</f>
        <v>261370</v>
      </c>
      <c r="N704" s="4">
        <f>Table1[[#This Row],[Total]]*(1-12%)</f>
        <v>230005.6</v>
      </c>
      <c r="O704" s="4">
        <f>Table1[[#This Row],[Total]]-Table1[[#This Row],[Cost price]]</f>
        <v>31364.399999999994</v>
      </c>
      <c r="P704">
        <v>5</v>
      </c>
    </row>
    <row r="705" spans="1:16" x14ac:dyDescent="0.5">
      <c r="A705" s="5">
        <v>43471</v>
      </c>
      <c r="B705" s="6" t="s">
        <v>1447</v>
      </c>
      <c r="C705" t="s">
        <v>717</v>
      </c>
      <c r="D705" t="s">
        <v>1016</v>
      </c>
      <c r="E705" t="s">
        <v>1550</v>
      </c>
      <c r="F705" t="s">
        <v>1551</v>
      </c>
      <c r="G705" t="s">
        <v>1018</v>
      </c>
      <c r="H705" t="s">
        <v>1558</v>
      </c>
      <c r="I705" t="s">
        <v>1526</v>
      </c>
      <c r="J705">
        <v>292400</v>
      </c>
      <c r="K705" s="4">
        <f>Table1[[#This Row],[Unit price]]*18%</f>
        <v>52632</v>
      </c>
      <c r="L705">
        <v>1</v>
      </c>
      <c r="M705" s="4">
        <f>(Table1[[#This Row],[Unit price]]+Table1[[#This Row],[Tax 18%]])*Table1[[#This Row],[Quantity]]</f>
        <v>345032</v>
      </c>
      <c r="N705" s="4">
        <f>Table1[[#This Row],[Total]]*(1-12%)</f>
        <v>303628.15999999997</v>
      </c>
      <c r="O705" s="4">
        <f>Table1[[#This Row],[Total]]-Table1[[#This Row],[Cost price]]</f>
        <v>41403.840000000026</v>
      </c>
      <c r="P705">
        <v>9.1999999999999993</v>
      </c>
    </row>
    <row r="706" spans="1:16" x14ac:dyDescent="0.5">
      <c r="A706" s="5">
        <v>43526</v>
      </c>
      <c r="B706" s="6" t="s">
        <v>1362</v>
      </c>
      <c r="C706" t="s">
        <v>718</v>
      </c>
      <c r="D706" t="s">
        <v>1016</v>
      </c>
      <c r="E706" t="s">
        <v>1550</v>
      </c>
      <c r="F706" t="s">
        <v>1551</v>
      </c>
      <c r="G706" t="s">
        <v>1017</v>
      </c>
      <c r="H706" t="s">
        <v>1559</v>
      </c>
      <c r="I706" t="s">
        <v>1526</v>
      </c>
      <c r="J706">
        <v>788.39</v>
      </c>
      <c r="K706" s="4">
        <f>Table1[[#This Row],[Unit price]]*18%</f>
        <v>141.9102</v>
      </c>
      <c r="L706">
        <v>9</v>
      </c>
      <c r="M706" s="4">
        <f>(Table1[[#This Row],[Unit price]]+Table1[[#This Row],[Tax 18%]])*Table1[[#This Row],[Quantity]]</f>
        <v>8372.7018000000007</v>
      </c>
      <c r="N706" s="4">
        <f>Table1[[#This Row],[Total]]*(1-12%)</f>
        <v>7367.9775840000011</v>
      </c>
      <c r="O706" s="4">
        <f>Table1[[#This Row],[Total]]-Table1[[#This Row],[Cost price]]</f>
        <v>1004.7242159999996</v>
      </c>
      <c r="P706">
        <v>6.3</v>
      </c>
    </row>
    <row r="707" spans="1:16" x14ac:dyDescent="0.5">
      <c r="A707" s="5">
        <v>43553</v>
      </c>
      <c r="B707" s="6" t="s">
        <v>1448</v>
      </c>
      <c r="C707" t="s">
        <v>719</v>
      </c>
      <c r="D707" t="s">
        <v>1016</v>
      </c>
      <c r="E707" t="s">
        <v>1550</v>
      </c>
      <c r="F707" t="s">
        <v>1552</v>
      </c>
      <c r="G707" t="s">
        <v>1018</v>
      </c>
      <c r="H707" t="s">
        <v>1558</v>
      </c>
      <c r="I707" t="s">
        <v>1526</v>
      </c>
      <c r="J707">
        <v>292400</v>
      </c>
      <c r="K707" s="4">
        <f>Table1[[#This Row],[Unit price]]*18%</f>
        <v>52632</v>
      </c>
      <c r="L707">
        <v>1</v>
      </c>
      <c r="M707" s="4">
        <f>(Table1[[#This Row],[Unit price]]+Table1[[#This Row],[Tax 18%]])*Table1[[#This Row],[Quantity]]</f>
        <v>345032</v>
      </c>
      <c r="N707" s="4">
        <f>Table1[[#This Row],[Total]]*(1-12%)</f>
        <v>303628.15999999997</v>
      </c>
      <c r="O707" s="4">
        <f>Table1[[#This Row],[Total]]-Table1[[#This Row],[Cost price]]</f>
        <v>41403.840000000026</v>
      </c>
      <c r="P707">
        <v>8.9</v>
      </c>
    </row>
    <row r="708" spans="1:16" x14ac:dyDescent="0.5">
      <c r="A708" s="5">
        <v>43496</v>
      </c>
      <c r="B708" s="6" t="s">
        <v>1128</v>
      </c>
      <c r="C708" t="s">
        <v>720</v>
      </c>
      <c r="D708" t="s">
        <v>1016</v>
      </c>
      <c r="E708" t="s">
        <v>1550</v>
      </c>
      <c r="F708" t="s">
        <v>1552</v>
      </c>
      <c r="G708" t="s">
        <v>1017</v>
      </c>
      <c r="H708" t="s">
        <v>1555</v>
      </c>
      <c r="I708" t="s">
        <v>1525</v>
      </c>
      <c r="J708">
        <v>743</v>
      </c>
      <c r="K708" s="4">
        <f>Table1[[#This Row],[Unit price]]*18%</f>
        <v>133.74</v>
      </c>
      <c r="L708">
        <v>4</v>
      </c>
      <c r="M708" s="4">
        <f>(Table1[[#This Row],[Unit price]]+Table1[[#This Row],[Tax 18%]])*Table1[[#This Row],[Quantity]]</f>
        <v>3506.96</v>
      </c>
      <c r="N708" s="4">
        <f>Table1[[#This Row],[Total]]*(1-12%)</f>
        <v>3086.1248000000001</v>
      </c>
      <c r="O708" s="4">
        <f>Table1[[#This Row],[Total]]-Table1[[#This Row],[Cost price]]</f>
        <v>420.83519999999999</v>
      </c>
      <c r="P708">
        <v>7.6</v>
      </c>
    </row>
    <row r="709" spans="1:16" x14ac:dyDescent="0.5">
      <c r="A709" s="5">
        <v>43486</v>
      </c>
      <c r="B709" s="6" t="s">
        <v>1449</v>
      </c>
      <c r="C709" t="s">
        <v>721</v>
      </c>
      <c r="D709" t="s">
        <v>1015</v>
      </c>
      <c r="E709" t="s">
        <v>1549</v>
      </c>
      <c r="F709" t="s">
        <v>1551</v>
      </c>
      <c r="G709" t="s">
        <v>1018</v>
      </c>
      <c r="H709" t="s">
        <v>1557</v>
      </c>
      <c r="I709" t="s">
        <v>1526</v>
      </c>
      <c r="J709">
        <v>286700</v>
      </c>
      <c r="K709" s="4">
        <f>Table1[[#This Row],[Unit price]]*18%</f>
        <v>51606</v>
      </c>
      <c r="L709">
        <v>1</v>
      </c>
      <c r="M709" s="4">
        <f>(Table1[[#This Row],[Unit price]]+Table1[[#This Row],[Tax 18%]])*Table1[[#This Row],[Quantity]]</f>
        <v>338306</v>
      </c>
      <c r="N709" s="4">
        <f>Table1[[#This Row],[Total]]*(1-12%)</f>
        <v>297709.28000000003</v>
      </c>
      <c r="O709" s="4">
        <f>Table1[[#This Row],[Total]]-Table1[[#This Row],[Cost price]]</f>
        <v>40596.719999999972</v>
      </c>
      <c r="P709">
        <v>4.8</v>
      </c>
    </row>
    <row r="710" spans="1:16" x14ac:dyDescent="0.5">
      <c r="A710" s="5">
        <v>43485</v>
      </c>
      <c r="B710" s="6" t="s">
        <v>1310</v>
      </c>
      <c r="C710" t="s">
        <v>722</v>
      </c>
      <c r="D710" t="s">
        <v>1015</v>
      </c>
      <c r="E710" t="s">
        <v>1549</v>
      </c>
      <c r="F710" t="s">
        <v>1552</v>
      </c>
      <c r="G710" t="s">
        <v>1018</v>
      </c>
      <c r="H710" t="s">
        <v>1556</v>
      </c>
      <c r="I710" t="s">
        <v>1561</v>
      </c>
      <c r="J710">
        <v>224200</v>
      </c>
      <c r="K710" s="4">
        <f>Table1[[#This Row],[Unit price]]*18%</f>
        <v>40356</v>
      </c>
      <c r="L710">
        <v>1</v>
      </c>
      <c r="M710" s="4">
        <f>(Table1[[#This Row],[Unit price]]+Table1[[#This Row],[Tax 18%]])*Table1[[#This Row],[Quantity]]</f>
        <v>264556</v>
      </c>
      <c r="N710" s="4">
        <f>Table1[[#This Row],[Total]]*(1-12%)</f>
        <v>232809.28</v>
      </c>
      <c r="O710" s="4">
        <f>Table1[[#This Row],[Total]]-Table1[[#This Row],[Cost price]]</f>
        <v>31746.720000000001</v>
      </c>
      <c r="P710">
        <v>9.1</v>
      </c>
    </row>
    <row r="711" spans="1:16" x14ac:dyDescent="0.5">
      <c r="A711" s="5">
        <v>43482</v>
      </c>
      <c r="B711" s="6" t="s">
        <v>1441</v>
      </c>
      <c r="C711" t="s">
        <v>723</v>
      </c>
      <c r="D711" t="s">
        <v>1014</v>
      </c>
      <c r="E711" t="s">
        <v>1548</v>
      </c>
      <c r="F711" t="s">
        <v>1552</v>
      </c>
      <c r="G711" t="s">
        <v>1018</v>
      </c>
      <c r="H711" t="s">
        <v>1560</v>
      </c>
      <c r="I711" t="s">
        <v>1561</v>
      </c>
      <c r="J711">
        <v>186000</v>
      </c>
      <c r="K711" s="4">
        <f>Table1[[#This Row],[Unit price]]*18%</f>
        <v>33480</v>
      </c>
      <c r="L711">
        <v>1</v>
      </c>
      <c r="M711" s="4">
        <f>(Table1[[#This Row],[Unit price]]+Table1[[#This Row],[Tax 18%]])*Table1[[#This Row],[Quantity]]</f>
        <v>219480</v>
      </c>
      <c r="N711" s="4">
        <f>Table1[[#This Row],[Total]]*(1-12%)</f>
        <v>193142.39999999999</v>
      </c>
      <c r="O711" s="4">
        <f>Table1[[#This Row],[Total]]-Table1[[#This Row],[Cost price]]</f>
        <v>26337.600000000006</v>
      </c>
      <c r="P711">
        <v>6.1</v>
      </c>
    </row>
    <row r="712" spans="1:16" x14ac:dyDescent="0.5">
      <c r="A712" s="5">
        <v>43524</v>
      </c>
      <c r="B712" s="6" t="s">
        <v>1326</v>
      </c>
      <c r="C712" t="s">
        <v>724</v>
      </c>
      <c r="D712" t="s">
        <v>1014</v>
      </c>
      <c r="E712" t="s">
        <v>1548</v>
      </c>
      <c r="F712" t="s">
        <v>1551</v>
      </c>
      <c r="G712" t="s">
        <v>1018</v>
      </c>
      <c r="H712" t="s">
        <v>1557</v>
      </c>
      <c r="I712" t="s">
        <v>1526</v>
      </c>
      <c r="J712">
        <v>280000</v>
      </c>
      <c r="K712" s="4">
        <f>Table1[[#This Row],[Unit price]]*18%</f>
        <v>50400</v>
      </c>
      <c r="L712">
        <v>1</v>
      </c>
      <c r="M712" s="4">
        <f>(Table1[[#This Row],[Unit price]]+Table1[[#This Row],[Tax 18%]])*Table1[[#This Row],[Quantity]]</f>
        <v>330400</v>
      </c>
      <c r="N712" s="4">
        <f>Table1[[#This Row],[Total]]*(1-12%)</f>
        <v>290752</v>
      </c>
      <c r="O712" s="4">
        <f>Table1[[#This Row],[Total]]-Table1[[#This Row],[Cost price]]</f>
        <v>39648</v>
      </c>
      <c r="P712">
        <v>9.1</v>
      </c>
    </row>
    <row r="713" spans="1:16" x14ac:dyDescent="0.5">
      <c r="A713" s="5">
        <v>43543</v>
      </c>
      <c r="B713" s="6" t="s">
        <v>1369</v>
      </c>
      <c r="C713" t="s">
        <v>725</v>
      </c>
      <c r="D713" t="s">
        <v>1015</v>
      </c>
      <c r="E713" t="s">
        <v>1549</v>
      </c>
      <c r="F713" t="s">
        <v>1551</v>
      </c>
      <c r="G713" t="s">
        <v>1017</v>
      </c>
      <c r="H713" t="s">
        <v>1559</v>
      </c>
      <c r="I713" t="s">
        <v>1525</v>
      </c>
      <c r="J713">
        <v>758.53</v>
      </c>
      <c r="K713" s="4">
        <f>Table1[[#This Row],[Unit price]]*18%</f>
        <v>136.53539999999998</v>
      </c>
      <c r="L713">
        <v>4</v>
      </c>
      <c r="M713" s="4">
        <f>(Table1[[#This Row],[Unit price]]+Table1[[#This Row],[Tax 18%]])*Table1[[#This Row],[Quantity]]</f>
        <v>3580.2615999999998</v>
      </c>
      <c r="N713" s="4">
        <f>Table1[[#This Row],[Total]]*(1-12%)</f>
        <v>3150.630208</v>
      </c>
      <c r="O713" s="4">
        <f>Table1[[#This Row],[Total]]-Table1[[#This Row],[Cost price]]</f>
        <v>429.63139199999978</v>
      </c>
      <c r="P713">
        <v>8.3000000000000007</v>
      </c>
    </row>
    <row r="714" spans="1:16" x14ac:dyDescent="0.5">
      <c r="A714" s="5">
        <v>43515</v>
      </c>
      <c r="B714" s="6" t="s">
        <v>1450</v>
      </c>
      <c r="C714" t="s">
        <v>726</v>
      </c>
      <c r="D714" t="s">
        <v>1015</v>
      </c>
      <c r="E714" t="s">
        <v>1549</v>
      </c>
      <c r="F714" t="s">
        <v>1552</v>
      </c>
      <c r="G714" t="s">
        <v>1017</v>
      </c>
      <c r="H714" t="s">
        <v>1555</v>
      </c>
      <c r="I714" t="s">
        <v>1525</v>
      </c>
      <c r="J714">
        <v>778.63</v>
      </c>
      <c r="K714" s="4">
        <f>Table1[[#This Row],[Unit price]]*18%</f>
        <v>140.1534</v>
      </c>
      <c r="L714">
        <v>9</v>
      </c>
      <c r="M714" s="4">
        <f>(Table1[[#This Row],[Unit price]]+Table1[[#This Row],[Tax 18%]])*Table1[[#This Row],[Quantity]]</f>
        <v>8269.0506000000005</v>
      </c>
      <c r="N714" s="4">
        <f>Table1[[#This Row],[Total]]*(1-12%)</f>
        <v>7276.7645280000006</v>
      </c>
      <c r="O714" s="4">
        <f>Table1[[#This Row],[Total]]-Table1[[#This Row],[Cost price]]</f>
        <v>992.28607199999988</v>
      </c>
      <c r="P714">
        <v>7.2</v>
      </c>
    </row>
    <row r="715" spans="1:16" x14ac:dyDescent="0.5">
      <c r="A715" s="5">
        <v>43500</v>
      </c>
      <c r="B715" s="6" t="s">
        <v>1184</v>
      </c>
      <c r="C715" t="s">
        <v>727</v>
      </c>
      <c r="D715" t="s">
        <v>1015</v>
      </c>
      <c r="E715" t="s">
        <v>1549</v>
      </c>
      <c r="F715" t="s">
        <v>1552</v>
      </c>
      <c r="G715" t="s">
        <v>1017</v>
      </c>
      <c r="H715" t="s">
        <v>1558</v>
      </c>
      <c r="I715" t="s">
        <v>1561</v>
      </c>
      <c r="J715">
        <v>295200</v>
      </c>
      <c r="K715" s="4">
        <f>Table1[[#This Row],[Unit price]]*18%</f>
        <v>53136</v>
      </c>
      <c r="L715">
        <v>1</v>
      </c>
      <c r="M715" s="4">
        <f>(Table1[[#This Row],[Unit price]]+Table1[[#This Row],[Tax 18%]])*Table1[[#This Row],[Quantity]]</f>
        <v>348336</v>
      </c>
      <c r="N715" s="4">
        <f>Table1[[#This Row],[Total]]*(1-12%)</f>
        <v>306535.67999999999</v>
      </c>
      <c r="O715" s="4">
        <f>Table1[[#This Row],[Total]]-Table1[[#This Row],[Cost price]]</f>
        <v>41800.320000000007</v>
      </c>
      <c r="P715">
        <v>6</v>
      </c>
    </row>
    <row r="716" spans="1:16" x14ac:dyDescent="0.5">
      <c r="A716" s="5">
        <v>43496</v>
      </c>
      <c r="B716" s="6" t="s">
        <v>1149</v>
      </c>
      <c r="C716" t="s">
        <v>728</v>
      </c>
      <c r="D716" t="s">
        <v>1015</v>
      </c>
      <c r="E716" t="s">
        <v>1549</v>
      </c>
      <c r="F716" t="s">
        <v>1551</v>
      </c>
      <c r="G716" t="s">
        <v>1018</v>
      </c>
      <c r="H716" t="s">
        <v>1556</v>
      </c>
      <c r="I716" t="s">
        <v>1561</v>
      </c>
      <c r="J716">
        <v>224200</v>
      </c>
      <c r="K716" s="4">
        <f>Table1[[#This Row],[Unit price]]*18%</f>
        <v>40356</v>
      </c>
      <c r="L716">
        <v>1</v>
      </c>
      <c r="M716" s="4">
        <f>(Table1[[#This Row],[Unit price]]+Table1[[#This Row],[Tax 18%]])*Table1[[#This Row],[Quantity]]</f>
        <v>264556</v>
      </c>
      <c r="N716" s="4">
        <f>Table1[[#This Row],[Total]]*(1-12%)</f>
        <v>232809.28</v>
      </c>
      <c r="O716" s="4">
        <f>Table1[[#This Row],[Total]]-Table1[[#This Row],[Cost price]]</f>
        <v>31746.720000000001</v>
      </c>
      <c r="P716">
        <v>8.5</v>
      </c>
    </row>
    <row r="717" spans="1:16" x14ac:dyDescent="0.5">
      <c r="A717" s="5">
        <v>43502</v>
      </c>
      <c r="B717" s="6" t="s">
        <v>1352</v>
      </c>
      <c r="C717" t="s">
        <v>729</v>
      </c>
      <c r="D717" t="s">
        <v>1014</v>
      </c>
      <c r="E717" t="s">
        <v>1548</v>
      </c>
      <c r="F717" t="s">
        <v>1552</v>
      </c>
      <c r="G717" t="s">
        <v>1017</v>
      </c>
      <c r="H717" t="s">
        <v>1558</v>
      </c>
      <c r="I717" t="s">
        <v>1527</v>
      </c>
      <c r="J717">
        <v>286000</v>
      </c>
      <c r="K717" s="4">
        <f>Table1[[#This Row],[Unit price]]*18%</f>
        <v>51480</v>
      </c>
      <c r="L717">
        <v>1</v>
      </c>
      <c r="M717" s="4">
        <f>(Table1[[#This Row],[Unit price]]+Table1[[#This Row],[Tax 18%]])*Table1[[#This Row],[Quantity]]</f>
        <v>337480</v>
      </c>
      <c r="N717" s="4">
        <f>Table1[[#This Row],[Total]]*(1-12%)</f>
        <v>296982.40000000002</v>
      </c>
      <c r="O717" s="4">
        <f>Table1[[#This Row],[Total]]-Table1[[#This Row],[Cost price]]</f>
        <v>40497.599999999977</v>
      </c>
      <c r="P717">
        <v>6.6</v>
      </c>
    </row>
    <row r="718" spans="1:16" x14ac:dyDescent="0.5">
      <c r="A718" s="5">
        <v>43552</v>
      </c>
      <c r="B718" s="6" t="s">
        <v>1451</v>
      </c>
      <c r="C718" t="s">
        <v>730</v>
      </c>
      <c r="D718" t="s">
        <v>1014</v>
      </c>
      <c r="E718" t="s">
        <v>1548</v>
      </c>
      <c r="F718" t="s">
        <v>1551</v>
      </c>
      <c r="G718" t="s">
        <v>1017</v>
      </c>
      <c r="H718" t="s">
        <v>1556</v>
      </c>
      <c r="I718" t="s">
        <v>1561</v>
      </c>
      <c r="J718">
        <v>223000</v>
      </c>
      <c r="K718" s="4">
        <f>Table1[[#This Row],[Unit price]]*18%</f>
        <v>40140</v>
      </c>
      <c r="L718">
        <v>1</v>
      </c>
      <c r="M718" s="4">
        <f>(Table1[[#This Row],[Unit price]]+Table1[[#This Row],[Tax 18%]])*Table1[[#This Row],[Quantity]]</f>
        <v>263140</v>
      </c>
      <c r="N718" s="4">
        <f>Table1[[#This Row],[Total]]*(1-12%)</f>
        <v>231563.2</v>
      </c>
      <c r="O718" s="4">
        <f>Table1[[#This Row],[Total]]-Table1[[#This Row],[Cost price]]</f>
        <v>31576.799999999988</v>
      </c>
      <c r="P718">
        <v>4.5</v>
      </c>
    </row>
    <row r="719" spans="1:16" x14ac:dyDescent="0.5">
      <c r="A719" s="5">
        <v>43484</v>
      </c>
      <c r="B719" s="6" t="s">
        <v>1452</v>
      </c>
      <c r="C719" t="s">
        <v>731</v>
      </c>
      <c r="D719" t="s">
        <v>1014</v>
      </c>
      <c r="E719" t="s">
        <v>1548</v>
      </c>
      <c r="F719" t="s">
        <v>1551</v>
      </c>
      <c r="G719" t="s">
        <v>1018</v>
      </c>
      <c r="H719" t="s">
        <v>1555</v>
      </c>
      <c r="I719" t="s">
        <v>1527</v>
      </c>
      <c r="J719">
        <v>2111.94</v>
      </c>
      <c r="K719" s="4">
        <f>Table1[[#This Row],[Unit price]]*18%</f>
        <v>380.14920000000001</v>
      </c>
      <c r="L719">
        <v>3</v>
      </c>
      <c r="M719" s="4">
        <f>(Table1[[#This Row],[Unit price]]+Table1[[#This Row],[Tax 18%]])*Table1[[#This Row],[Quantity]]</f>
        <v>7476.2675999999992</v>
      </c>
      <c r="N719" s="4">
        <f>Table1[[#This Row],[Total]]*(1-12%)</f>
        <v>6579.1154879999995</v>
      </c>
      <c r="O719" s="4">
        <f>Table1[[#This Row],[Total]]-Table1[[#This Row],[Cost price]]</f>
        <v>897.15211199999976</v>
      </c>
      <c r="P719">
        <v>8.1</v>
      </c>
    </row>
    <row r="720" spans="1:16" x14ac:dyDescent="0.5">
      <c r="A720" s="5">
        <v>43513</v>
      </c>
      <c r="B720" s="6" t="s">
        <v>1248</v>
      </c>
      <c r="C720" t="s">
        <v>732</v>
      </c>
      <c r="D720" t="s">
        <v>1014</v>
      </c>
      <c r="E720" t="s">
        <v>1548</v>
      </c>
      <c r="F720" t="s">
        <v>1552</v>
      </c>
      <c r="G720" t="s">
        <v>1018</v>
      </c>
      <c r="H720" t="s">
        <v>1556</v>
      </c>
      <c r="I720" t="s">
        <v>1527</v>
      </c>
      <c r="J720">
        <v>218000</v>
      </c>
      <c r="K720" s="4">
        <f>Table1[[#This Row],[Unit price]]*18%</f>
        <v>39240</v>
      </c>
      <c r="L720">
        <v>1</v>
      </c>
      <c r="M720" s="4">
        <f>(Table1[[#This Row],[Unit price]]+Table1[[#This Row],[Tax 18%]])*Table1[[#This Row],[Quantity]]</f>
        <v>257240</v>
      </c>
      <c r="N720" s="4">
        <f>Table1[[#This Row],[Total]]*(1-12%)</f>
        <v>226371.20000000001</v>
      </c>
      <c r="O720" s="4">
        <f>Table1[[#This Row],[Total]]-Table1[[#This Row],[Cost price]]</f>
        <v>30868.799999999988</v>
      </c>
      <c r="P720">
        <v>7.2</v>
      </c>
    </row>
    <row r="721" spans="1:16" x14ac:dyDescent="0.5">
      <c r="A721" s="5">
        <v>43483</v>
      </c>
      <c r="B721" s="6" t="s">
        <v>1297</v>
      </c>
      <c r="C721" t="s">
        <v>733</v>
      </c>
      <c r="D721" t="s">
        <v>1016</v>
      </c>
      <c r="E721" t="s">
        <v>1550</v>
      </c>
      <c r="F721" t="s">
        <v>1551</v>
      </c>
      <c r="G721" t="s">
        <v>1017</v>
      </c>
      <c r="H721" t="s">
        <v>1556</v>
      </c>
      <c r="I721" t="s">
        <v>1527</v>
      </c>
      <c r="J721">
        <v>221500</v>
      </c>
      <c r="K721" s="4">
        <f>Table1[[#This Row],[Unit price]]*18%</f>
        <v>39870</v>
      </c>
      <c r="L721">
        <v>1</v>
      </c>
      <c r="M721" s="4">
        <f>(Table1[[#This Row],[Unit price]]+Table1[[#This Row],[Tax 18%]])*Table1[[#This Row],[Quantity]]</f>
        <v>261370</v>
      </c>
      <c r="N721" s="4">
        <f>Table1[[#This Row],[Total]]*(1-12%)</f>
        <v>230005.6</v>
      </c>
      <c r="O721" s="4">
        <f>Table1[[#This Row],[Total]]-Table1[[#This Row],[Cost price]]</f>
        <v>31364.399999999994</v>
      </c>
      <c r="P721">
        <v>6.1</v>
      </c>
    </row>
    <row r="722" spans="1:16" x14ac:dyDescent="0.5">
      <c r="A722" s="5">
        <v>43498</v>
      </c>
      <c r="B722" s="6" t="s">
        <v>1453</v>
      </c>
      <c r="C722" t="s">
        <v>734</v>
      </c>
      <c r="D722" t="s">
        <v>1016</v>
      </c>
      <c r="E722" t="s">
        <v>1550</v>
      </c>
      <c r="F722" t="s">
        <v>1552</v>
      </c>
      <c r="G722" t="s">
        <v>1017</v>
      </c>
      <c r="H722" t="s">
        <v>1556</v>
      </c>
      <c r="I722" t="s">
        <v>1526</v>
      </c>
      <c r="J722">
        <v>223100</v>
      </c>
      <c r="K722" s="4">
        <f>Table1[[#This Row],[Unit price]]*18%</f>
        <v>40158</v>
      </c>
      <c r="L722">
        <v>1</v>
      </c>
      <c r="M722" s="4">
        <f>(Table1[[#This Row],[Unit price]]+Table1[[#This Row],[Tax 18%]])*Table1[[#This Row],[Quantity]]</f>
        <v>263258</v>
      </c>
      <c r="N722" s="4">
        <f>Table1[[#This Row],[Total]]*(1-12%)</f>
        <v>231667.04</v>
      </c>
      <c r="O722" s="4">
        <f>Table1[[#This Row],[Total]]-Table1[[#This Row],[Cost price]]</f>
        <v>31590.959999999992</v>
      </c>
      <c r="P722">
        <v>7.1</v>
      </c>
    </row>
    <row r="723" spans="1:16" x14ac:dyDescent="0.5">
      <c r="A723" s="5">
        <v>43483</v>
      </c>
      <c r="B723" s="6" t="s">
        <v>1330</v>
      </c>
      <c r="C723" t="s">
        <v>735</v>
      </c>
      <c r="D723" t="s">
        <v>1015</v>
      </c>
      <c r="E723" t="s">
        <v>1549</v>
      </c>
      <c r="F723" t="s">
        <v>1551</v>
      </c>
      <c r="G723" t="s">
        <v>1017</v>
      </c>
      <c r="H723" t="s">
        <v>1560</v>
      </c>
      <c r="I723" t="s">
        <v>1526</v>
      </c>
      <c r="J723">
        <v>191500</v>
      </c>
      <c r="K723" s="4">
        <f>Table1[[#This Row],[Unit price]]*18%</f>
        <v>34470</v>
      </c>
      <c r="L723">
        <v>1</v>
      </c>
      <c r="M723" s="4">
        <f>(Table1[[#This Row],[Unit price]]+Table1[[#This Row],[Tax 18%]])*Table1[[#This Row],[Quantity]]</f>
        <v>225970</v>
      </c>
      <c r="N723" s="4">
        <f>Table1[[#This Row],[Total]]*(1-12%)</f>
        <v>198853.6</v>
      </c>
      <c r="O723" s="4">
        <f>Table1[[#This Row],[Total]]-Table1[[#This Row],[Cost price]]</f>
        <v>27116.399999999994</v>
      </c>
      <c r="P723">
        <v>5.0999999999999996</v>
      </c>
    </row>
    <row r="724" spans="1:16" x14ac:dyDescent="0.5">
      <c r="A724" s="5">
        <v>43542</v>
      </c>
      <c r="B724" s="6" t="s">
        <v>1305</v>
      </c>
      <c r="C724" t="s">
        <v>736</v>
      </c>
      <c r="D724" t="s">
        <v>1016</v>
      </c>
      <c r="E724" t="s">
        <v>1550</v>
      </c>
      <c r="F724" t="s">
        <v>1552</v>
      </c>
      <c r="G724" t="s">
        <v>1018</v>
      </c>
      <c r="H724" t="s">
        <v>1559</v>
      </c>
      <c r="I724" t="s">
        <v>1527</v>
      </c>
      <c r="J724">
        <v>344.12</v>
      </c>
      <c r="K724" s="4">
        <f>Table1[[#This Row],[Unit price]]*18%</f>
        <v>61.941600000000001</v>
      </c>
      <c r="L724">
        <v>3</v>
      </c>
      <c r="M724" s="4">
        <f>(Table1[[#This Row],[Unit price]]+Table1[[#This Row],[Tax 18%]])*Table1[[#This Row],[Quantity]]</f>
        <v>1218.1848</v>
      </c>
      <c r="N724" s="4">
        <f>Table1[[#This Row],[Total]]*(1-12%)</f>
        <v>1072.002624</v>
      </c>
      <c r="O724" s="4">
        <f>Table1[[#This Row],[Total]]-Table1[[#This Row],[Cost price]]</f>
        <v>146.18217600000003</v>
      </c>
      <c r="P724">
        <v>7.9</v>
      </c>
    </row>
    <row r="725" spans="1:16" x14ac:dyDescent="0.5">
      <c r="A725" s="5">
        <v>43476</v>
      </c>
      <c r="B725" s="6" t="s">
        <v>1454</v>
      </c>
      <c r="C725" t="s">
        <v>737</v>
      </c>
      <c r="D725" t="s">
        <v>1015</v>
      </c>
      <c r="E725" t="s">
        <v>1549</v>
      </c>
      <c r="F725" t="s">
        <v>1551</v>
      </c>
      <c r="G725" t="s">
        <v>1017</v>
      </c>
      <c r="H725" t="s">
        <v>1557</v>
      </c>
      <c r="I725" t="s">
        <v>1526</v>
      </c>
      <c r="J725">
        <v>286700</v>
      </c>
      <c r="K725" s="4">
        <f>Table1[[#This Row],[Unit price]]*18%</f>
        <v>51606</v>
      </c>
      <c r="L725">
        <v>1</v>
      </c>
      <c r="M725" s="4">
        <f>(Table1[[#This Row],[Unit price]]+Table1[[#This Row],[Tax 18%]])*Table1[[#This Row],[Quantity]]</f>
        <v>338306</v>
      </c>
      <c r="N725" s="4">
        <f>Table1[[#This Row],[Total]]*(1-12%)</f>
        <v>297709.28000000003</v>
      </c>
      <c r="O725" s="4">
        <f>Table1[[#This Row],[Total]]-Table1[[#This Row],[Cost price]]</f>
        <v>40596.719999999972</v>
      </c>
      <c r="P725">
        <v>7.4</v>
      </c>
    </row>
    <row r="726" spans="1:16" x14ac:dyDescent="0.5">
      <c r="A726" s="5">
        <v>43500</v>
      </c>
      <c r="B726" s="6" t="s">
        <v>1406</v>
      </c>
      <c r="C726" t="s">
        <v>738</v>
      </c>
      <c r="D726" t="s">
        <v>1016</v>
      </c>
      <c r="E726" t="s">
        <v>1550</v>
      </c>
      <c r="F726" t="s">
        <v>1551</v>
      </c>
      <c r="G726" t="s">
        <v>1018</v>
      </c>
      <c r="H726" t="s">
        <v>1557</v>
      </c>
      <c r="I726" t="s">
        <v>1561</v>
      </c>
      <c r="J726">
        <v>287800</v>
      </c>
      <c r="K726" s="4">
        <f>Table1[[#This Row],[Unit price]]*18%</f>
        <v>51804</v>
      </c>
      <c r="L726">
        <v>1</v>
      </c>
      <c r="M726" s="4">
        <f>(Table1[[#This Row],[Unit price]]+Table1[[#This Row],[Tax 18%]])*Table1[[#This Row],[Quantity]]</f>
        <v>339604</v>
      </c>
      <c r="N726" s="4">
        <f>Table1[[#This Row],[Total]]*(1-12%)</f>
        <v>298851.52</v>
      </c>
      <c r="O726" s="4">
        <f>Table1[[#This Row],[Total]]-Table1[[#This Row],[Cost price]]</f>
        <v>40752.479999999981</v>
      </c>
      <c r="P726">
        <v>7.4</v>
      </c>
    </row>
    <row r="727" spans="1:16" x14ac:dyDescent="0.5">
      <c r="A727" s="5">
        <v>43502</v>
      </c>
      <c r="B727" s="6" t="s">
        <v>1455</v>
      </c>
      <c r="C727" t="s">
        <v>739</v>
      </c>
      <c r="D727" t="s">
        <v>1015</v>
      </c>
      <c r="E727" t="s">
        <v>1549</v>
      </c>
      <c r="F727" t="s">
        <v>1551</v>
      </c>
      <c r="G727" t="s">
        <v>1017</v>
      </c>
      <c r="H727" t="s">
        <v>1558</v>
      </c>
      <c r="I727" t="s">
        <v>1526</v>
      </c>
      <c r="J727">
        <v>294000</v>
      </c>
      <c r="K727" s="4">
        <f>Table1[[#This Row],[Unit price]]*18%</f>
        <v>52920</v>
      </c>
      <c r="L727">
        <v>1</v>
      </c>
      <c r="M727" s="4">
        <f>(Table1[[#This Row],[Unit price]]+Table1[[#This Row],[Tax 18%]])*Table1[[#This Row],[Quantity]]</f>
        <v>346920</v>
      </c>
      <c r="N727" s="4">
        <f>Table1[[#This Row],[Total]]*(1-12%)</f>
        <v>305289.59999999998</v>
      </c>
      <c r="O727" s="4">
        <f>Table1[[#This Row],[Total]]-Table1[[#This Row],[Cost price]]</f>
        <v>41630.400000000023</v>
      </c>
      <c r="P727">
        <v>6.6</v>
      </c>
    </row>
    <row r="728" spans="1:16" x14ac:dyDescent="0.5">
      <c r="A728" s="5">
        <v>43473</v>
      </c>
      <c r="B728" s="6" t="s">
        <v>1456</v>
      </c>
      <c r="C728" t="s">
        <v>740</v>
      </c>
      <c r="D728" t="s">
        <v>1015</v>
      </c>
      <c r="E728" t="s">
        <v>1549</v>
      </c>
      <c r="F728" t="s">
        <v>1551</v>
      </c>
      <c r="G728" t="s">
        <v>1018</v>
      </c>
      <c r="H728" t="s">
        <v>1559</v>
      </c>
      <c r="I728" t="s">
        <v>1527</v>
      </c>
      <c r="J728">
        <v>655.57</v>
      </c>
      <c r="K728" s="4">
        <f>Table1[[#This Row],[Unit price]]*18%</f>
        <v>118.0026</v>
      </c>
      <c r="L728">
        <v>3</v>
      </c>
      <c r="M728" s="4">
        <f>(Table1[[#This Row],[Unit price]]+Table1[[#This Row],[Tax 18%]])*Table1[[#This Row],[Quantity]]</f>
        <v>2320.7178000000004</v>
      </c>
      <c r="N728" s="4">
        <f>Table1[[#This Row],[Total]]*(1-12%)</f>
        <v>2042.2316640000004</v>
      </c>
      <c r="O728" s="4">
        <f>Table1[[#This Row],[Total]]-Table1[[#This Row],[Cost price]]</f>
        <v>278.48613599999999</v>
      </c>
      <c r="P728">
        <v>5.9</v>
      </c>
    </row>
    <row r="729" spans="1:16" x14ac:dyDescent="0.5">
      <c r="A729" s="5">
        <v>43529</v>
      </c>
      <c r="B729" s="6" t="s">
        <v>1457</v>
      </c>
      <c r="C729" t="s">
        <v>741</v>
      </c>
      <c r="D729" t="s">
        <v>1016</v>
      </c>
      <c r="E729" t="s">
        <v>1550</v>
      </c>
      <c r="F729" t="s">
        <v>1552</v>
      </c>
      <c r="G729" t="s">
        <v>1018</v>
      </c>
      <c r="H729" t="s">
        <v>1560</v>
      </c>
      <c r="I729" t="s">
        <v>1527</v>
      </c>
      <c r="J729">
        <v>189000</v>
      </c>
      <c r="K729" s="4">
        <f>Table1[[#This Row],[Unit price]]*18%</f>
        <v>34020</v>
      </c>
      <c r="L729">
        <v>1</v>
      </c>
      <c r="M729" s="4">
        <f>(Table1[[#This Row],[Unit price]]+Table1[[#This Row],[Tax 18%]])*Table1[[#This Row],[Quantity]]</f>
        <v>223020</v>
      </c>
      <c r="N729" s="4">
        <f>Table1[[#This Row],[Total]]*(1-12%)</f>
        <v>196257.6</v>
      </c>
      <c r="O729" s="4">
        <f>Table1[[#This Row],[Total]]-Table1[[#This Row],[Cost price]]</f>
        <v>26762.399999999994</v>
      </c>
      <c r="P729">
        <v>8.9</v>
      </c>
    </row>
    <row r="730" spans="1:16" x14ac:dyDescent="0.5">
      <c r="A730" s="5">
        <v>43540</v>
      </c>
      <c r="B730" s="6" t="s">
        <v>1458</v>
      </c>
      <c r="C730" t="s">
        <v>742</v>
      </c>
      <c r="D730" t="s">
        <v>1015</v>
      </c>
      <c r="E730" t="s">
        <v>1549</v>
      </c>
      <c r="F730" t="s">
        <v>1552</v>
      </c>
      <c r="G730" t="s">
        <v>1018</v>
      </c>
      <c r="H730" t="s">
        <v>1556</v>
      </c>
      <c r="I730" t="s">
        <v>1561</v>
      </c>
      <c r="J730">
        <v>224200</v>
      </c>
      <c r="K730" s="4">
        <f>Table1[[#This Row],[Unit price]]*18%</f>
        <v>40356</v>
      </c>
      <c r="L730">
        <v>1</v>
      </c>
      <c r="M730" s="4">
        <f>(Table1[[#This Row],[Unit price]]+Table1[[#This Row],[Tax 18%]])*Table1[[#This Row],[Quantity]]</f>
        <v>264556</v>
      </c>
      <c r="N730" s="4">
        <f>Table1[[#This Row],[Total]]*(1-12%)</f>
        <v>232809.28</v>
      </c>
      <c r="O730" s="4">
        <f>Table1[[#This Row],[Total]]-Table1[[#This Row],[Cost price]]</f>
        <v>31746.720000000001</v>
      </c>
      <c r="P730">
        <v>6.8</v>
      </c>
    </row>
    <row r="731" spans="1:16" x14ac:dyDescent="0.5">
      <c r="A731" s="5">
        <v>43533</v>
      </c>
      <c r="B731" s="6" t="s">
        <v>1219</v>
      </c>
      <c r="C731" t="s">
        <v>743</v>
      </c>
      <c r="D731" t="s">
        <v>1016</v>
      </c>
      <c r="E731" t="s">
        <v>1550</v>
      </c>
      <c r="F731" t="s">
        <v>1551</v>
      </c>
      <c r="G731" t="s">
        <v>1017</v>
      </c>
      <c r="H731" t="s">
        <v>1559</v>
      </c>
      <c r="I731" t="s">
        <v>1526</v>
      </c>
      <c r="J731">
        <v>952.18</v>
      </c>
      <c r="K731" s="4">
        <f>Table1[[#This Row],[Unit price]]*18%</f>
        <v>171.39239999999998</v>
      </c>
      <c r="L731">
        <v>7</v>
      </c>
      <c r="M731" s="4">
        <f>(Table1[[#This Row],[Unit price]]+Table1[[#This Row],[Tax 18%]])*Table1[[#This Row],[Quantity]]</f>
        <v>7865.0068000000001</v>
      </c>
      <c r="N731" s="4">
        <f>Table1[[#This Row],[Total]]*(1-12%)</f>
        <v>6921.2059840000002</v>
      </c>
      <c r="O731" s="4">
        <f>Table1[[#This Row],[Total]]-Table1[[#This Row],[Cost price]]</f>
        <v>943.80081599999994</v>
      </c>
      <c r="P731">
        <v>9.3000000000000007</v>
      </c>
    </row>
    <row r="732" spans="1:16" x14ac:dyDescent="0.5">
      <c r="A732" s="5">
        <v>43525</v>
      </c>
      <c r="B732" s="6" t="s">
        <v>1312</v>
      </c>
      <c r="C732" t="s">
        <v>744</v>
      </c>
      <c r="D732" t="s">
        <v>1014</v>
      </c>
      <c r="E732" t="s">
        <v>1548</v>
      </c>
      <c r="F732" t="s">
        <v>1551</v>
      </c>
      <c r="G732" t="s">
        <v>1017</v>
      </c>
      <c r="H732" t="s">
        <v>1556</v>
      </c>
      <c r="I732" t="s">
        <v>1527</v>
      </c>
      <c r="J732">
        <v>218000</v>
      </c>
      <c r="K732" s="4">
        <f>Table1[[#This Row],[Unit price]]*18%</f>
        <v>39240</v>
      </c>
      <c r="L732">
        <v>1</v>
      </c>
      <c r="M732" s="4">
        <f>(Table1[[#This Row],[Unit price]]+Table1[[#This Row],[Tax 18%]])*Table1[[#This Row],[Quantity]]</f>
        <v>257240</v>
      </c>
      <c r="N732" s="4">
        <f>Table1[[#This Row],[Total]]*(1-12%)</f>
        <v>226371.20000000001</v>
      </c>
      <c r="O732" s="4">
        <f>Table1[[#This Row],[Total]]-Table1[[#This Row],[Cost price]]</f>
        <v>30868.799999999988</v>
      </c>
      <c r="P732">
        <v>4.4000000000000004</v>
      </c>
    </row>
    <row r="733" spans="1:16" x14ac:dyDescent="0.5">
      <c r="A733" s="5">
        <v>43524</v>
      </c>
      <c r="B733" s="6" t="s">
        <v>1314</v>
      </c>
      <c r="C733" t="s">
        <v>745</v>
      </c>
      <c r="D733" t="s">
        <v>1014</v>
      </c>
      <c r="E733" t="s">
        <v>1548</v>
      </c>
      <c r="F733" t="s">
        <v>1552</v>
      </c>
      <c r="G733" t="s">
        <v>1018</v>
      </c>
      <c r="H733" t="s">
        <v>1558</v>
      </c>
      <c r="I733" t="s">
        <v>1561</v>
      </c>
      <c r="J733">
        <v>290000</v>
      </c>
      <c r="K733" s="4">
        <f>Table1[[#This Row],[Unit price]]*18%</f>
        <v>52200</v>
      </c>
      <c r="L733">
        <v>1</v>
      </c>
      <c r="M733" s="4">
        <f>(Table1[[#This Row],[Unit price]]+Table1[[#This Row],[Tax 18%]])*Table1[[#This Row],[Quantity]]</f>
        <v>342200</v>
      </c>
      <c r="N733" s="4">
        <f>Table1[[#This Row],[Total]]*(1-12%)</f>
        <v>301136</v>
      </c>
      <c r="O733" s="4">
        <f>Table1[[#This Row],[Total]]-Table1[[#This Row],[Cost price]]</f>
        <v>41064</v>
      </c>
      <c r="P733">
        <v>4.8</v>
      </c>
    </row>
    <row r="734" spans="1:16" x14ac:dyDescent="0.5">
      <c r="A734" s="5">
        <v>43504</v>
      </c>
      <c r="B734" s="6" t="s">
        <v>1430</v>
      </c>
      <c r="C734" t="s">
        <v>746</v>
      </c>
      <c r="D734" t="s">
        <v>1014</v>
      </c>
      <c r="E734" t="s">
        <v>1548</v>
      </c>
      <c r="F734" t="s">
        <v>1551</v>
      </c>
      <c r="G734" t="s">
        <v>1018</v>
      </c>
      <c r="H734" t="s">
        <v>1556</v>
      </c>
      <c r="I734" t="s">
        <v>1561</v>
      </c>
      <c r="J734">
        <v>223000</v>
      </c>
      <c r="K734" s="4">
        <f>Table1[[#This Row],[Unit price]]*18%</f>
        <v>40140</v>
      </c>
      <c r="L734">
        <v>1</v>
      </c>
      <c r="M734" s="4">
        <f>(Table1[[#This Row],[Unit price]]+Table1[[#This Row],[Tax 18%]])*Table1[[#This Row],[Quantity]]</f>
        <v>263140</v>
      </c>
      <c r="N734" s="4">
        <f>Table1[[#This Row],[Total]]*(1-12%)</f>
        <v>231563.2</v>
      </c>
      <c r="O734" s="4">
        <f>Table1[[#This Row],[Total]]-Table1[[#This Row],[Cost price]]</f>
        <v>31576.799999999988</v>
      </c>
      <c r="P734">
        <v>9.5</v>
      </c>
    </row>
    <row r="735" spans="1:16" x14ac:dyDescent="0.5">
      <c r="A735" s="5">
        <v>43489</v>
      </c>
      <c r="B735" s="6" t="s">
        <v>1459</v>
      </c>
      <c r="C735" t="s">
        <v>747</v>
      </c>
      <c r="D735" t="s">
        <v>1016</v>
      </c>
      <c r="E735" t="s">
        <v>1550</v>
      </c>
      <c r="F735" t="s">
        <v>1552</v>
      </c>
      <c r="G735" t="s">
        <v>1018</v>
      </c>
      <c r="H735" t="s">
        <v>1555</v>
      </c>
      <c r="I735" t="s">
        <v>1525</v>
      </c>
      <c r="J735">
        <v>1175.8800000000001</v>
      </c>
      <c r="K735" s="4">
        <f>Table1[[#This Row],[Unit price]]*18%</f>
        <v>211.6584</v>
      </c>
      <c r="L735">
        <v>7</v>
      </c>
      <c r="M735" s="4">
        <f>(Table1[[#This Row],[Unit price]]+Table1[[#This Row],[Tax 18%]])*Table1[[#This Row],[Quantity]]</f>
        <v>9712.7688000000016</v>
      </c>
      <c r="N735" s="4">
        <f>Table1[[#This Row],[Total]]*(1-12%)</f>
        <v>8547.2365440000012</v>
      </c>
      <c r="O735" s="4">
        <f>Table1[[#This Row],[Total]]-Table1[[#This Row],[Cost price]]</f>
        <v>1165.5322560000004</v>
      </c>
      <c r="P735">
        <v>8.9</v>
      </c>
    </row>
    <row r="736" spans="1:16" x14ac:dyDescent="0.5">
      <c r="A736" s="5">
        <v>43525</v>
      </c>
      <c r="B736" s="6" t="s">
        <v>1375</v>
      </c>
      <c r="C736" t="s">
        <v>748</v>
      </c>
      <c r="D736" t="s">
        <v>1016</v>
      </c>
      <c r="E736" t="s">
        <v>1550</v>
      </c>
      <c r="F736" t="s">
        <v>1551</v>
      </c>
      <c r="G736" t="s">
        <v>1018</v>
      </c>
      <c r="H736" t="s">
        <v>1557</v>
      </c>
      <c r="I736" t="s">
        <v>1561</v>
      </c>
      <c r="J736">
        <v>287800</v>
      </c>
      <c r="K736" s="4">
        <f>Table1[[#This Row],[Unit price]]*18%</f>
        <v>51804</v>
      </c>
      <c r="L736">
        <v>1</v>
      </c>
      <c r="M736" s="4">
        <f>(Table1[[#This Row],[Unit price]]+Table1[[#This Row],[Tax 18%]])*Table1[[#This Row],[Quantity]]</f>
        <v>339604</v>
      </c>
      <c r="N736" s="4">
        <f>Table1[[#This Row],[Total]]*(1-12%)</f>
        <v>298851.52</v>
      </c>
      <c r="O736" s="4">
        <f>Table1[[#This Row],[Total]]-Table1[[#This Row],[Cost price]]</f>
        <v>40752.479999999981</v>
      </c>
      <c r="P736">
        <v>6.4</v>
      </c>
    </row>
    <row r="737" spans="1:16" x14ac:dyDescent="0.5">
      <c r="A737" s="5">
        <v>43534</v>
      </c>
      <c r="B737" s="6" t="s">
        <v>1460</v>
      </c>
      <c r="C737" t="s">
        <v>749</v>
      </c>
      <c r="D737" t="s">
        <v>1015</v>
      </c>
      <c r="E737" t="s">
        <v>1549</v>
      </c>
      <c r="F737" t="s">
        <v>1551</v>
      </c>
      <c r="G737" t="s">
        <v>1018</v>
      </c>
      <c r="H737" t="s">
        <v>1558</v>
      </c>
      <c r="I737" t="s">
        <v>1527</v>
      </c>
      <c r="J737">
        <v>292500</v>
      </c>
      <c r="K737" s="4">
        <f>Table1[[#This Row],[Unit price]]*18%</f>
        <v>52650</v>
      </c>
      <c r="L737">
        <v>1</v>
      </c>
      <c r="M737" s="4">
        <f>(Table1[[#This Row],[Unit price]]+Table1[[#This Row],[Tax 18%]])*Table1[[#This Row],[Quantity]]</f>
        <v>345150</v>
      </c>
      <c r="N737" s="4">
        <f>Table1[[#This Row],[Total]]*(1-12%)</f>
        <v>303732</v>
      </c>
      <c r="O737" s="4">
        <f>Table1[[#This Row],[Total]]-Table1[[#This Row],[Cost price]]</f>
        <v>41418</v>
      </c>
      <c r="P737">
        <v>6</v>
      </c>
    </row>
    <row r="738" spans="1:16" x14ac:dyDescent="0.5">
      <c r="A738" s="5">
        <v>43547</v>
      </c>
      <c r="B738" s="6" t="s">
        <v>1292</v>
      </c>
      <c r="C738" t="s">
        <v>750</v>
      </c>
      <c r="D738" t="s">
        <v>1015</v>
      </c>
      <c r="E738" t="s">
        <v>1549</v>
      </c>
      <c r="F738" t="s">
        <v>1551</v>
      </c>
      <c r="G738" t="s">
        <v>1017</v>
      </c>
      <c r="H738" t="s">
        <v>1559</v>
      </c>
      <c r="I738" t="s">
        <v>1527</v>
      </c>
      <c r="J738">
        <v>851.2</v>
      </c>
      <c r="K738" s="4">
        <f>Table1[[#This Row],[Unit price]]*18%</f>
        <v>153.21600000000001</v>
      </c>
      <c r="L738">
        <v>7</v>
      </c>
      <c r="M738" s="4">
        <f>(Table1[[#This Row],[Unit price]]+Table1[[#This Row],[Tax 18%]])*Table1[[#This Row],[Quantity]]</f>
        <v>7030.9120000000003</v>
      </c>
      <c r="N738" s="4">
        <f>Table1[[#This Row],[Total]]*(1-12%)</f>
        <v>6187.2025600000006</v>
      </c>
      <c r="O738" s="4">
        <f>Table1[[#This Row],[Total]]-Table1[[#This Row],[Cost price]]</f>
        <v>843.70943999999963</v>
      </c>
      <c r="P738">
        <v>8.1</v>
      </c>
    </row>
    <row r="739" spans="1:16" x14ac:dyDescent="0.5">
      <c r="A739" s="5">
        <v>43494</v>
      </c>
      <c r="B739" s="6" t="s">
        <v>1461</v>
      </c>
      <c r="C739" t="s">
        <v>751</v>
      </c>
      <c r="D739" t="s">
        <v>1015</v>
      </c>
      <c r="E739" t="s">
        <v>1549</v>
      </c>
      <c r="F739" t="s">
        <v>1552</v>
      </c>
      <c r="G739" t="s">
        <v>1018</v>
      </c>
      <c r="H739" t="s">
        <v>1555</v>
      </c>
      <c r="I739" t="s">
        <v>1525</v>
      </c>
      <c r="J739">
        <v>598.76</v>
      </c>
      <c r="K739" s="4">
        <f>Table1[[#This Row],[Unit price]]*18%</f>
        <v>107.77679999999999</v>
      </c>
      <c r="L739">
        <v>10</v>
      </c>
      <c r="M739" s="4">
        <f>(Table1[[#This Row],[Unit price]]+Table1[[#This Row],[Tax 18%]])*Table1[[#This Row],[Quantity]]</f>
        <v>7065.3679999999995</v>
      </c>
      <c r="N739" s="4">
        <f>Table1[[#This Row],[Total]]*(1-12%)</f>
        <v>6217.5238399999998</v>
      </c>
      <c r="O739" s="4">
        <f>Table1[[#This Row],[Total]]-Table1[[#This Row],[Cost price]]</f>
        <v>847.84415999999965</v>
      </c>
      <c r="P739">
        <v>9</v>
      </c>
    </row>
    <row r="740" spans="1:16" x14ac:dyDescent="0.5">
      <c r="A740" s="5">
        <v>43477</v>
      </c>
      <c r="B740" s="6" t="s">
        <v>1301</v>
      </c>
      <c r="C740" t="s">
        <v>752</v>
      </c>
      <c r="D740" t="s">
        <v>1016</v>
      </c>
      <c r="E740" t="s">
        <v>1550</v>
      </c>
      <c r="F740" t="s">
        <v>1551</v>
      </c>
      <c r="G740" t="s">
        <v>1018</v>
      </c>
      <c r="H740" t="s">
        <v>1555</v>
      </c>
      <c r="I740" t="s">
        <v>1525</v>
      </c>
      <c r="J740">
        <v>1091.56</v>
      </c>
      <c r="K740" s="4">
        <f>Table1[[#This Row],[Unit price]]*18%</f>
        <v>196.48079999999999</v>
      </c>
      <c r="L740">
        <v>8</v>
      </c>
      <c r="M740" s="4">
        <f>(Table1[[#This Row],[Unit price]]+Table1[[#This Row],[Tax 18%]])*Table1[[#This Row],[Quantity]]</f>
        <v>10304.3264</v>
      </c>
      <c r="N740" s="4">
        <f>Table1[[#This Row],[Total]]*(1-12%)</f>
        <v>9067.8072319999992</v>
      </c>
      <c r="O740" s="4">
        <f>Table1[[#This Row],[Total]]-Table1[[#This Row],[Cost price]]</f>
        <v>1236.5191680000007</v>
      </c>
      <c r="P740">
        <v>6</v>
      </c>
    </row>
    <row r="741" spans="1:16" x14ac:dyDescent="0.5">
      <c r="A741" s="5">
        <v>43544</v>
      </c>
      <c r="B741" s="6" t="s">
        <v>1121</v>
      </c>
      <c r="C741" t="s">
        <v>753</v>
      </c>
      <c r="D741" t="s">
        <v>1014</v>
      </c>
      <c r="E741" t="s">
        <v>1548</v>
      </c>
      <c r="F741" t="s">
        <v>1552</v>
      </c>
      <c r="G741" t="s">
        <v>1018</v>
      </c>
      <c r="H741" t="s">
        <v>1559</v>
      </c>
      <c r="I741" t="s">
        <v>1526</v>
      </c>
      <c r="J741">
        <v>943.96</v>
      </c>
      <c r="K741" s="4">
        <f>Table1[[#This Row],[Unit price]]*18%</f>
        <v>169.9128</v>
      </c>
      <c r="L741">
        <v>9</v>
      </c>
      <c r="M741" s="4">
        <f>(Table1[[#This Row],[Unit price]]+Table1[[#This Row],[Tax 18%]])*Table1[[#This Row],[Quantity]]</f>
        <v>10024.855200000002</v>
      </c>
      <c r="N741" s="4">
        <f>Table1[[#This Row],[Total]]*(1-12%)</f>
        <v>8821.8725760000016</v>
      </c>
      <c r="O741" s="4">
        <f>Table1[[#This Row],[Total]]-Table1[[#This Row],[Cost price]]</f>
        <v>1202.9826240000002</v>
      </c>
      <c r="P741">
        <v>9.8000000000000007</v>
      </c>
    </row>
    <row r="742" spans="1:16" x14ac:dyDescent="0.5">
      <c r="A742" s="5">
        <v>43547</v>
      </c>
      <c r="B742" s="6" t="s">
        <v>1462</v>
      </c>
      <c r="C742" t="s">
        <v>754</v>
      </c>
      <c r="D742" t="s">
        <v>1015</v>
      </c>
      <c r="E742" t="s">
        <v>1549</v>
      </c>
      <c r="F742" t="s">
        <v>1552</v>
      </c>
      <c r="G742" t="s">
        <v>1018</v>
      </c>
      <c r="H742" t="s">
        <v>1559</v>
      </c>
      <c r="I742" t="s">
        <v>1526</v>
      </c>
      <c r="J742">
        <v>553.61</v>
      </c>
      <c r="K742" s="4">
        <f>Table1[[#This Row],[Unit price]]*18%</f>
        <v>99.649799999999999</v>
      </c>
      <c r="L742">
        <v>7</v>
      </c>
      <c r="M742" s="4">
        <f>(Table1[[#This Row],[Unit price]]+Table1[[#This Row],[Tax 18%]])*Table1[[#This Row],[Quantity]]</f>
        <v>4572.8186000000005</v>
      </c>
      <c r="N742" s="4">
        <f>Table1[[#This Row],[Total]]*(1-12%)</f>
        <v>4024.0803680000004</v>
      </c>
      <c r="O742" s="4">
        <f>Table1[[#This Row],[Total]]-Table1[[#This Row],[Cost price]]</f>
        <v>548.73823200000015</v>
      </c>
      <c r="P742">
        <v>8.5</v>
      </c>
    </row>
    <row r="743" spans="1:16" x14ac:dyDescent="0.5">
      <c r="A743" s="5">
        <v>43479</v>
      </c>
      <c r="B743" s="6" t="s">
        <v>1463</v>
      </c>
      <c r="C743" t="s">
        <v>755</v>
      </c>
      <c r="D743" t="s">
        <v>1015</v>
      </c>
      <c r="E743" t="s">
        <v>1549</v>
      </c>
      <c r="F743" t="s">
        <v>1552</v>
      </c>
      <c r="G743" t="s">
        <v>1018</v>
      </c>
      <c r="H743" t="s">
        <v>1557</v>
      </c>
      <c r="I743" t="s">
        <v>1561</v>
      </c>
      <c r="J743">
        <v>288500</v>
      </c>
      <c r="K743" s="4">
        <f>Table1[[#This Row],[Unit price]]*18%</f>
        <v>51930</v>
      </c>
      <c r="L743">
        <v>1</v>
      </c>
      <c r="M743" s="4">
        <f>(Table1[[#This Row],[Unit price]]+Table1[[#This Row],[Tax 18%]])*Table1[[#This Row],[Quantity]]</f>
        <v>340430</v>
      </c>
      <c r="N743" s="4">
        <f>Table1[[#This Row],[Total]]*(1-12%)</f>
        <v>299578.40000000002</v>
      </c>
      <c r="O743" s="4">
        <f>Table1[[#This Row],[Total]]-Table1[[#This Row],[Cost price]]</f>
        <v>40851.599999999977</v>
      </c>
      <c r="P743">
        <v>8.8000000000000007</v>
      </c>
    </row>
    <row r="744" spans="1:16" x14ac:dyDescent="0.5">
      <c r="A744" s="5">
        <v>43508</v>
      </c>
      <c r="B744" s="6" t="s">
        <v>1394</v>
      </c>
      <c r="C744" t="s">
        <v>756</v>
      </c>
      <c r="D744" t="s">
        <v>1014</v>
      </c>
      <c r="E744" t="s">
        <v>1548</v>
      </c>
      <c r="F744" t="s">
        <v>1551</v>
      </c>
      <c r="G744" t="s">
        <v>1017</v>
      </c>
      <c r="H744" t="s">
        <v>1560</v>
      </c>
      <c r="I744" t="s">
        <v>1561</v>
      </c>
      <c r="J744">
        <v>186000</v>
      </c>
      <c r="K744" s="4">
        <f>Table1[[#This Row],[Unit price]]*18%</f>
        <v>33480</v>
      </c>
      <c r="L744">
        <v>1</v>
      </c>
      <c r="M744" s="4">
        <f>(Table1[[#This Row],[Unit price]]+Table1[[#This Row],[Tax 18%]])*Table1[[#This Row],[Quantity]]</f>
        <v>219480</v>
      </c>
      <c r="N744" s="4">
        <f>Table1[[#This Row],[Total]]*(1-12%)</f>
        <v>193142.39999999999</v>
      </c>
      <c r="O744" s="4">
        <f>Table1[[#This Row],[Total]]-Table1[[#This Row],[Cost price]]</f>
        <v>26337.600000000006</v>
      </c>
      <c r="P744">
        <v>8.8000000000000007</v>
      </c>
    </row>
    <row r="745" spans="1:16" x14ac:dyDescent="0.5">
      <c r="A745" s="5">
        <v>43516</v>
      </c>
      <c r="B745" s="6" t="s">
        <v>1425</v>
      </c>
      <c r="C745" t="s">
        <v>757</v>
      </c>
      <c r="D745" t="s">
        <v>1014</v>
      </c>
      <c r="E745" t="s">
        <v>1548</v>
      </c>
      <c r="F745" t="s">
        <v>1551</v>
      </c>
      <c r="G745" t="s">
        <v>1018</v>
      </c>
      <c r="H745" t="s">
        <v>1559</v>
      </c>
      <c r="I745" t="s">
        <v>1525</v>
      </c>
      <c r="J745">
        <v>372.69</v>
      </c>
      <c r="K745" s="4">
        <f>Table1[[#This Row],[Unit price]]*18%</f>
        <v>67.084199999999996</v>
      </c>
      <c r="L745">
        <v>2</v>
      </c>
      <c r="M745" s="4">
        <f>(Table1[[#This Row],[Unit price]]+Table1[[#This Row],[Tax 18%]])*Table1[[#This Row],[Quantity]]</f>
        <v>879.54840000000002</v>
      </c>
      <c r="N745" s="4">
        <f>Table1[[#This Row],[Total]]*(1-12%)</f>
        <v>774.00259200000005</v>
      </c>
      <c r="O745" s="4">
        <f>Table1[[#This Row],[Total]]-Table1[[#This Row],[Cost price]]</f>
        <v>105.54580799999997</v>
      </c>
      <c r="P745">
        <v>9.5</v>
      </c>
    </row>
    <row r="746" spans="1:16" x14ac:dyDescent="0.5">
      <c r="A746" s="5">
        <v>43467</v>
      </c>
      <c r="B746" s="6" t="s">
        <v>1034</v>
      </c>
      <c r="C746" t="s">
        <v>758</v>
      </c>
      <c r="D746" t="s">
        <v>1015</v>
      </c>
      <c r="E746" t="s">
        <v>1549</v>
      </c>
      <c r="F746" t="s">
        <v>1551</v>
      </c>
      <c r="G746" t="s">
        <v>1017</v>
      </c>
      <c r="H746" t="s">
        <v>1560</v>
      </c>
      <c r="I746" t="s">
        <v>1527</v>
      </c>
      <c r="J746">
        <v>190500</v>
      </c>
      <c r="K746" s="4">
        <f>Table1[[#This Row],[Unit price]]*18%</f>
        <v>34290</v>
      </c>
      <c r="L746">
        <v>1</v>
      </c>
      <c r="M746" s="4">
        <f>(Table1[[#This Row],[Unit price]]+Table1[[#This Row],[Tax 18%]])*Table1[[#This Row],[Quantity]]</f>
        <v>224790</v>
      </c>
      <c r="N746" s="4">
        <f>Table1[[#This Row],[Total]]*(1-12%)</f>
        <v>197815.2</v>
      </c>
      <c r="O746" s="4">
        <f>Table1[[#This Row],[Total]]-Table1[[#This Row],[Cost price]]</f>
        <v>26974.799999999988</v>
      </c>
      <c r="P746">
        <v>5.6</v>
      </c>
    </row>
    <row r="747" spans="1:16" x14ac:dyDescent="0.5">
      <c r="A747" s="5">
        <v>43498</v>
      </c>
      <c r="B747" s="6" t="s">
        <v>1464</v>
      </c>
      <c r="C747" t="s">
        <v>759</v>
      </c>
      <c r="D747" t="s">
        <v>1015</v>
      </c>
      <c r="E747" t="s">
        <v>1549</v>
      </c>
      <c r="F747" t="s">
        <v>1551</v>
      </c>
      <c r="G747" t="s">
        <v>1017</v>
      </c>
      <c r="H747" t="s">
        <v>1557</v>
      </c>
      <c r="I747" t="s">
        <v>1526</v>
      </c>
      <c r="J747">
        <v>286700</v>
      </c>
      <c r="K747" s="4">
        <f>Table1[[#This Row],[Unit price]]*18%</f>
        <v>51606</v>
      </c>
      <c r="L747">
        <v>1</v>
      </c>
      <c r="M747" s="4">
        <f>(Table1[[#This Row],[Unit price]]+Table1[[#This Row],[Tax 18%]])*Table1[[#This Row],[Quantity]]</f>
        <v>338306</v>
      </c>
      <c r="N747" s="4">
        <f>Table1[[#This Row],[Total]]*(1-12%)</f>
        <v>297709.28000000003</v>
      </c>
      <c r="O747" s="4">
        <f>Table1[[#This Row],[Total]]-Table1[[#This Row],[Cost price]]</f>
        <v>40596.719999999972</v>
      </c>
      <c r="P747">
        <v>8.6</v>
      </c>
    </row>
    <row r="748" spans="1:16" x14ac:dyDescent="0.5">
      <c r="A748" s="5">
        <v>43473</v>
      </c>
      <c r="B748" s="6" t="s">
        <v>1331</v>
      </c>
      <c r="C748" t="s">
        <v>760</v>
      </c>
      <c r="D748" t="s">
        <v>1016</v>
      </c>
      <c r="E748" t="s">
        <v>1550</v>
      </c>
      <c r="F748" t="s">
        <v>1551</v>
      </c>
      <c r="G748" t="s">
        <v>1018</v>
      </c>
      <c r="H748" t="s">
        <v>1556</v>
      </c>
      <c r="I748" t="s">
        <v>1527</v>
      </c>
      <c r="J748">
        <v>221500</v>
      </c>
      <c r="K748" s="4">
        <f>Table1[[#This Row],[Unit price]]*18%</f>
        <v>39870</v>
      </c>
      <c r="L748">
        <v>1</v>
      </c>
      <c r="M748" s="4">
        <f>(Table1[[#This Row],[Unit price]]+Table1[[#This Row],[Tax 18%]])*Table1[[#This Row],[Quantity]]</f>
        <v>261370</v>
      </c>
      <c r="N748" s="4">
        <f>Table1[[#This Row],[Total]]*(1-12%)</f>
        <v>230005.6</v>
      </c>
      <c r="O748" s="4">
        <f>Table1[[#This Row],[Total]]-Table1[[#This Row],[Cost price]]</f>
        <v>31364.399999999994</v>
      </c>
      <c r="P748">
        <v>5.2</v>
      </c>
    </row>
    <row r="749" spans="1:16" x14ac:dyDescent="0.5">
      <c r="A749" s="5">
        <v>43495</v>
      </c>
      <c r="B749" s="6" t="s">
        <v>1159</v>
      </c>
      <c r="C749" t="s">
        <v>761</v>
      </c>
      <c r="D749" t="s">
        <v>1015</v>
      </c>
      <c r="E749" t="s">
        <v>1549</v>
      </c>
      <c r="F749" t="s">
        <v>1551</v>
      </c>
      <c r="G749" t="s">
        <v>1017</v>
      </c>
      <c r="H749" t="s">
        <v>1559</v>
      </c>
      <c r="I749" t="s">
        <v>1527</v>
      </c>
      <c r="J749">
        <v>110.53</v>
      </c>
      <c r="K749" s="4">
        <f>Table1[[#This Row],[Unit price]]*18%</f>
        <v>19.895399999999999</v>
      </c>
      <c r="L749">
        <v>5</v>
      </c>
      <c r="M749" s="4">
        <f>(Table1[[#This Row],[Unit price]]+Table1[[#This Row],[Tax 18%]])*Table1[[#This Row],[Quantity]]</f>
        <v>652.12699999999995</v>
      </c>
      <c r="N749" s="4">
        <f>Table1[[#This Row],[Total]]*(1-12%)</f>
        <v>573.87175999999999</v>
      </c>
      <c r="O749" s="4">
        <f>Table1[[#This Row],[Total]]-Table1[[#This Row],[Cost price]]</f>
        <v>78.255239999999958</v>
      </c>
      <c r="P749">
        <v>5.8</v>
      </c>
    </row>
    <row r="750" spans="1:16" x14ac:dyDescent="0.5">
      <c r="A750" s="5">
        <v>43550</v>
      </c>
      <c r="B750" s="6" t="s">
        <v>1217</v>
      </c>
      <c r="C750" t="s">
        <v>762</v>
      </c>
      <c r="D750" t="s">
        <v>1016</v>
      </c>
      <c r="E750" t="s">
        <v>1550</v>
      </c>
      <c r="F750" t="s">
        <v>1551</v>
      </c>
      <c r="G750" t="s">
        <v>1017</v>
      </c>
      <c r="H750" t="s">
        <v>1559</v>
      </c>
      <c r="I750" t="s">
        <v>1527</v>
      </c>
      <c r="J750">
        <v>8812.2900000000009</v>
      </c>
      <c r="K750" s="4">
        <f>Table1[[#This Row],[Unit price]]*18%</f>
        <v>1586.2122000000002</v>
      </c>
      <c r="L750">
        <v>9</v>
      </c>
      <c r="M750" s="4">
        <f>(Table1[[#This Row],[Unit price]]+Table1[[#This Row],[Tax 18%]])*Table1[[#This Row],[Quantity]]</f>
        <v>93586.519800000009</v>
      </c>
      <c r="N750" s="4">
        <f>Table1[[#This Row],[Total]]*(1-12%)</f>
        <v>82356.137424000015</v>
      </c>
      <c r="O750" s="4">
        <f>Table1[[#This Row],[Total]]-Table1[[#This Row],[Cost price]]</f>
        <v>11230.382375999994</v>
      </c>
      <c r="P750">
        <v>8</v>
      </c>
    </row>
    <row r="751" spans="1:16" x14ac:dyDescent="0.5">
      <c r="A751" s="5">
        <v>43480</v>
      </c>
      <c r="B751" s="6" t="s">
        <v>1465</v>
      </c>
      <c r="C751" t="s">
        <v>763</v>
      </c>
      <c r="D751" t="s">
        <v>1015</v>
      </c>
      <c r="E751" t="s">
        <v>1549</v>
      </c>
      <c r="F751" t="s">
        <v>1551</v>
      </c>
      <c r="G751" t="s">
        <v>1018</v>
      </c>
      <c r="H751" t="s">
        <v>1558</v>
      </c>
      <c r="I751" t="s">
        <v>1526</v>
      </c>
      <c r="J751">
        <v>294000</v>
      </c>
      <c r="K751" s="4">
        <f>Table1[[#This Row],[Unit price]]*18%</f>
        <v>52920</v>
      </c>
      <c r="L751">
        <v>1</v>
      </c>
      <c r="M751" s="4">
        <f>(Table1[[#This Row],[Unit price]]+Table1[[#This Row],[Tax 18%]])*Table1[[#This Row],[Quantity]]</f>
        <v>346920</v>
      </c>
      <c r="N751" s="4">
        <f>Table1[[#This Row],[Total]]*(1-12%)</f>
        <v>305289.59999999998</v>
      </c>
      <c r="O751" s="4">
        <f>Table1[[#This Row],[Total]]-Table1[[#This Row],[Cost price]]</f>
        <v>41630.400000000023</v>
      </c>
      <c r="P751">
        <v>9</v>
      </c>
    </row>
    <row r="752" spans="1:16" x14ac:dyDescent="0.5">
      <c r="A752" s="5">
        <v>43538</v>
      </c>
      <c r="B752" s="6" t="s">
        <v>1466</v>
      </c>
      <c r="C752" t="s">
        <v>764</v>
      </c>
      <c r="D752" t="s">
        <v>1016</v>
      </c>
      <c r="E752" t="s">
        <v>1550</v>
      </c>
      <c r="F752" t="s">
        <v>1551</v>
      </c>
      <c r="G752" t="s">
        <v>1017</v>
      </c>
      <c r="H752" t="s">
        <v>1556</v>
      </c>
      <c r="I752" t="s">
        <v>1561</v>
      </c>
      <c r="J752">
        <v>225000</v>
      </c>
      <c r="K752" s="4">
        <f>Table1[[#This Row],[Unit price]]*18%</f>
        <v>40500</v>
      </c>
      <c r="L752">
        <v>1</v>
      </c>
      <c r="M752" s="4">
        <f>(Table1[[#This Row],[Unit price]]+Table1[[#This Row],[Tax 18%]])*Table1[[#This Row],[Quantity]]</f>
        <v>265500</v>
      </c>
      <c r="N752" s="4">
        <f>Table1[[#This Row],[Total]]*(1-12%)</f>
        <v>233640</v>
      </c>
      <c r="O752" s="4">
        <f>Table1[[#This Row],[Total]]-Table1[[#This Row],[Cost price]]</f>
        <v>31860</v>
      </c>
      <c r="P752">
        <v>4.0999999999999996</v>
      </c>
    </row>
    <row r="753" spans="1:16" x14ac:dyDescent="0.5">
      <c r="A753" s="5">
        <v>43499</v>
      </c>
      <c r="B753" s="6" t="s">
        <v>1378</v>
      </c>
      <c r="C753" t="s">
        <v>765</v>
      </c>
      <c r="D753" t="s">
        <v>1014</v>
      </c>
      <c r="E753" t="s">
        <v>1548</v>
      </c>
      <c r="F753" t="s">
        <v>1552</v>
      </c>
      <c r="G753" t="s">
        <v>1017</v>
      </c>
      <c r="H753" t="s">
        <v>1557</v>
      </c>
      <c r="I753" t="s">
        <v>1527</v>
      </c>
      <c r="J753">
        <v>278000</v>
      </c>
      <c r="K753" s="4">
        <f>Table1[[#This Row],[Unit price]]*18%</f>
        <v>50040</v>
      </c>
      <c r="L753">
        <v>1</v>
      </c>
      <c r="M753" s="4">
        <f>(Table1[[#This Row],[Unit price]]+Table1[[#This Row],[Tax 18%]])*Table1[[#This Row],[Quantity]]</f>
        <v>328040</v>
      </c>
      <c r="N753" s="4">
        <f>Table1[[#This Row],[Total]]*(1-12%)</f>
        <v>288675.20000000001</v>
      </c>
      <c r="O753" s="4">
        <f>Table1[[#This Row],[Total]]-Table1[[#This Row],[Cost price]]</f>
        <v>39364.799999999988</v>
      </c>
      <c r="P753">
        <v>8.6</v>
      </c>
    </row>
    <row r="754" spans="1:16" x14ac:dyDescent="0.5">
      <c r="A754" s="5">
        <v>43518</v>
      </c>
      <c r="B754" s="6" t="s">
        <v>1467</v>
      </c>
      <c r="C754" t="s">
        <v>766</v>
      </c>
      <c r="D754" t="s">
        <v>1014</v>
      </c>
      <c r="E754" t="s">
        <v>1548</v>
      </c>
      <c r="F754" t="s">
        <v>1551</v>
      </c>
      <c r="G754" t="s">
        <v>1017</v>
      </c>
      <c r="H754" t="s">
        <v>1555</v>
      </c>
      <c r="I754" t="s">
        <v>1525</v>
      </c>
      <c r="J754">
        <v>1117.42</v>
      </c>
      <c r="K754" s="4">
        <f>Table1[[#This Row],[Unit price]]*18%</f>
        <v>201.13560000000001</v>
      </c>
      <c r="L754">
        <v>10</v>
      </c>
      <c r="M754" s="4">
        <f>(Table1[[#This Row],[Unit price]]+Table1[[#This Row],[Tax 18%]])*Table1[[#This Row],[Quantity]]</f>
        <v>13185.556</v>
      </c>
      <c r="N754" s="4">
        <f>Table1[[#This Row],[Total]]*(1-12%)</f>
        <v>11603.289280000001</v>
      </c>
      <c r="O754" s="4">
        <f>Table1[[#This Row],[Total]]-Table1[[#This Row],[Cost price]]</f>
        <v>1582.2667199999996</v>
      </c>
      <c r="P754">
        <v>7</v>
      </c>
    </row>
    <row r="755" spans="1:16" x14ac:dyDescent="0.5">
      <c r="A755" s="5">
        <v>43489</v>
      </c>
      <c r="B755" s="6" t="s">
        <v>1203</v>
      </c>
      <c r="C755" t="s">
        <v>767</v>
      </c>
      <c r="D755" t="s">
        <v>1016</v>
      </c>
      <c r="E755" t="s">
        <v>1550</v>
      </c>
      <c r="F755" t="s">
        <v>1552</v>
      </c>
      <c r="G755" t="s">
        <v>1018</v>
      </c>
      <c r="H755" t="s">
        <v>1559</v>
      </c>
      <c r="I755" t="s">
        <v>1525</v>
      </c>
      <c r="J755">
        <v>773.28</v>
      </c>
      <c r="K755" s="4">
        <f>Table1[[#This Row],[Unit price]]*18%</f>
        <v>139.19039999999998</v>
      </c>
      <c r="L755">
        <v>5</v>
      </c>
      <c r="M755" s="4">
        <f>(Table1[[#This Row],[Unit price]]+Table1[[#This Row],[Tax 18%]])*Table1[[#This Row],[Quantity]]</f>
        <v>4562.3519999999999</v>
      </c>
      <c r="N755" s="4">
        <f>Table1[[#This Row],[Total]]*(1-12%)</f>
        <v>4014.86976</v>
      </c>
      <c r="O755" s="4">
        <f>Table1[[#This Row],[Total]]-Table1[[#This Row],[Cost price]]</f>
        <v>547.48223999999982</v>
      </c>
      <c r="P755">
        <v>8.4</v>
      </c>
    </row>
    <row r="756" spans="1:16" x14ac:dyDescent="0.5">
      <c r="A756" s="5">
        <v>43490</v>
      </c>
      <c r="B756" s="6" t="s">
        <v>1024</v>
      </c>
      <c r="C756" t="s">
        <v>768</v>
      </c>
      <c r="D756" t="s">
        <v>1015</v>
      </c>
      <c r="E756" t="s">
        <v>1549</v>
      </c>
      <c r="F756" t="s">
        <v>1551</v>
      </c>
      <c r="G756" t="s">
        <v>1017</v>
      </c>
      <c r="H756" t="s">
        <v>1556</v>
      </c>
      <c r="I756" t="s">
        <v>1561</v>
      </c>
      <c r="J756">
        <v>224200</v>
      </c>
      <c r="K756" s="4">
        <f>Table1[[#This Row],[Unit price]]*18%</f>
        <v>40356</v>
      </c>
      <c r="L756">
        <v>1</v>
      </c>
      <c r="M756" s="4">
        <f>(Table1[[#This Row],[Unit price]]+Table1[[#This Row],[Tax 18%]])*Table1[[#This Row],[Quantity]]</f>
        <v>264556</v>
      </c>
      <c r="N756" s="4">
        <f>Table1[[#This Row],[Total]]*(1-12%)</f>
        <v>232809.28</v>
      </c>
      <c r="O756" s="4">
        <f>Table1[[#This Row],[Total]]-Table1[[#This Row],[Cost price]]</f>
        <v>31746.720000000001</v>
      </c>
      <c r="P756">
        <v>7.4</v>
      </c>
    </row>
    <row r="757" spans="1:16" x14ac:dyDescent="0.5">
      <c r="A757" s="5">
        <v>43533</v>
      </c>
      <c r="B757" s="6" t="s">
        <v>1137</v>
      </c>
      <c r="C757" t="s">
        <v>769</v>
      </c>
      <c r="D757" t="s">
        <v>1014</v>
      </c>
      <c r="E757" t="s">
        <v>1548</v>
      </c>
      <c r="F757" t="s">
        <v>1552</v>
      </c>
      <c r="G757" t="s">
        <v>1017</v>
      </c>
      <c r="H757" t="s">
        <v>1556</v>
      </c>
      <c r="I757" t="s">
        <v>1527</v>
      </c>
      <c r="J757">
        <v>218000</v>
      </c>
      <c r="K757" s="4">
        <f>Table1[[#This Row],[Unit price]]*18%</f>
        <v>39240</v>
      </c>
      <c r="L757">
        <v>1</v>
      </c>
      <c r="M757" s="4">
        <f>(Table1[[#This Row],[Unit price]]+Table1[[#This Row],[Tax 18%]])*Table1[[#This Row],[Quantity]]</f>
        <v>257240</v>
      </c>
      <c r="N757" s="4">
        <f>Table1[[#This Row],[Total]]*(1-12%)</f>
        <v>226371.20000000001</v>
      </c>
      <c r="O757" s="4">
        <f>Table1[[#This Row],[Total]]-Table1[[#This Row],[Cost price]]</f>
        <v>30868.799999999988</v>
      </c>
      <c r="P757">
        <v>6.2</v>
      </c>
    </row>
    <row r="758" spans="1:16" x14ac:dyDescent="0.5">
      <c r="A758" s="5">
        <v>43513</v>
      </c>
      <c r="B758" s="6" t="s">
        <v>1330</v>
      </c>
      <c r="C758" t="s">
        <v>770</v>
      </c>
      <c r="D758" t="s">
        <v>1016</v>
      </c>
      <c r="E758" t="s">
        <v>1550</v>
      </c>
      <c r="F758" t="s">
        <v>1551</v>
      </c>
      <c r="G758" t="s">
        <v>1017</v>
      </c>
      <c r="H758" t="s">
        <v>1555</v>
      </c>
      <c r="I758" t="s">
        <v>1525</v>
      </c>
      <c r="J758">
        <v>1835.74</v>
      </c>
      <c r="K758" s="4">
        <f>Table1[[#This Row],[Unit price]]*18%</f>
        <v>330.4332</v>
      </c>
      <c r="L758">
        <v>8</v>
      </c>
      <c r="M758" s="4">
        <f>(Table1[[#This Row],[Unit price]]+Table1[[#This Row],[Tax 18%]])*Table1[[#This Row],[Quantity]]</f>
        <v>17329.385600000001</v>
      </c>
      <c r="N758" s="4">
        <f>Table1[[#This Row],[Total]]*(1-12%)</f>
        <v>15249.859328</v>
      </c>
      <c r="O758" s="4">
        <f>Table1[[#This Row],[Total]]-Table1[[#This Row],[Cost price]]</f>
        <v>2079.526272000001</v>
      </c>
      <c r="P758">
        <v>4.9000000000000004</v>
      </c>
    </row>
    <row r="759" spans="1:16" x14ac:dyDescent="0.5">
      <c r="A759" s="5">
        <v>43476</v>
      </c>
      <c r="B759" s="6" t="s">
        <v>1427</v>
      </c>
      <c r="C759" t="s">
        <v>771</v>
      </c>
      <c r="D759" t="s">
        <v>1014</v>
      </c>
      <c r="E759" t="s">
        <v>1548</v>
      </c>
      <c r="F759" t="s">
        <v>1552</v>
      </c>
      <c r="G759" t="s">
        <v>1017</v>
      </c>
      <c r="H759" t="s">
        <v>1559</v>
      </c>
      <c r="I759" t="s">
        <v>1526</v>
      </c>
      <c r="J759">
        <v>906.52</v>
      </c>
      <c r="K759" s="4">
        <f>Table1[[#This Row],[Unit price]]*18%</f>
        <v>163.17359999999999</v>
      </c>
      <c r="L759">
        <v>6</v>
      </c>
      <c r="M759" s="4">
        <f>(Table1[[#This Row],[Unit price]]+Table1[[#This Row],[Tax 18%]])*Table1[[#This Row],[Quantity]]</f>
        <v>6418.1616000000004</v>
      </c>
      <c r="N759" s="4">
        <f>Table1[[#This Row],[Total]]*(1-12%)</f>
        <v>5647.9822080000004</v>
      </c>
      <c r="O759" s="4">
        <f>Table1[[#This Row],[Total]]-Table1[[#This Row],[Cost price]]</f>
        <v>770.17939200000001</v>
      </c>
      <c r="P759">
        <v>4.5</v>
      </c>
    </row>
    <row r="760" spans="1:16" x14ac:dyDescent="0.5">
      <c r="A760" s="5">
        <v>43523</v>
      </c>
      <c r="B760" s="6" t="s">
        <v>1221</v>
      </c>
      <c r="C760" t="s">
        <v>772</v>
      </c>
      <c r="D760" t="s">
        <v>1014</v>
      </c>
      <c r="E760" t="s">
        <v>1548</v>
      </c>
      <c r="F760" t="s">
        <v>1551</v>
      </c>
      <c r="G760" t="s">
        <v>1018</v>
      </c>
      <c r="H760" t="s">
        <v>1557</v>
      </c>
      <c r="I760" t="s">
        <v>1561</v>
      </c>
      <c r="J760">
        <v>281500</v>
      </c>
      <c r="K760" s="4">
        <f>Table1[[#This Row],[Unit price]]*18%</f>
        <v>50670</v>
      </c>
      <c r="L760">
        <v>1</v>
      </c>
      <c r="M760" s="4">
        <f>(Table1[[#This Row],[Unit price]]+Table1[[#This Row],[Tax 18%]])*Table1[[#This Row],[Quantity]]</f>
        <v>332170</v>
      </c>
      <c r="N760" s="4">
        <f>Table1[[#This Row],[Total]]*(1-12%)</f>
        <v>292309.59999999998</v>
      </c>
      <c r="O760" s="4">
        <f>Table1[[#This Row],[Total]]-Table1[[#This Row],[Cost price]]</f>
        <v>39860.400000000023</v>
      </c>
      <c r="P760">
        <v>5.6</v>
      </c>
    </row>
    <row r="761" spans="1:16" x14ac:dyDescent="0.5">
      <c r="A761" s="5">
        <v>43549</v>
      </c>
      <c r="B761" s="6" t="s">
        <v>1351</v>
      </c>
      <c r="C761" t="s">
        <v>773</v>
      </c>
      <c r="D761" t="s">
        <v>1014</v>
      </c>
      <c r="E761" t="s">
        <v>1548</v>
      </c>
      <c r="F761" t="s">
        <v>1552</v>
      </c>
      <c r="G761" t="s">
        <v>1017</v>
      </c>
      <c r="H761" t="s">
        <v>1557</v>
      </c>
      <c r="I761" t="s">
        <v>1561</v>
      </c>
      <c r="J761">
        <v>281500</v>
      </c>
      <c r="K761" s="4">
        <f>Table1[[#This Row],[Unit price]]*18%</f>
        <v>50670</v>
      </c>
      <c r="L761">
        <v>1</v>
      </c>
      <c r="M761" s="4">
        <f>(Table1[[#This Row],[Unit price]]+Table1[[#This Row],[Tax 18%]])*Table1[[#This Row],[Quantity]]</f>
        <v>332170</v>
      </c>
      <c r="N761" s="4">
        <f>Table1[[#This Row],[Total]]*(1-12%)</f>
        <v>292309.59999999998</v>
      </c>
      <c r="O761" s="4">
        <f>Table1[[#This Row],[Total]]-Table1[[#This Row],[Cost price]]</f>
        <v>39860.400000000023</v>
      </c>
      <c r="P761">
        <v>8</v>
      </c>
    </row>
    <row r="762" spans="1:16" x14ac:dyDescent="0.5">
      <c r="A762" s="5">
        <v>43507</v>
      </c>
      <c r="B762" s="6" t="s">
        <v>1459</v>
      </c>
      <c r="C762" t="s">
        <v>774</v>
      </c>
      <c r="D762" t="s">
        <v>1016</v>
      </c>
      <c r="E762" t="s">
        <v>1550</v>
      </c>
      <c r="F762" t="s">
        <v>1551</v>
      </c>
      <c r="G762" t="s">
        <v>1017</v>
      </c>
      <c r="H762" t="s">
        <v>1557</v>
      </c>
      <c r="I762" t="s">
        <v>1527</v>
      </c>
      <c r="J762">
        <v>283100</v>
      </c>
      <c r="K762" s="4">
        <f>Table1[[#This Row],[Unit price]]*18%</f>
        <v>50958</v>
      </c>
      <c r="L762">
        <v>1</v>
      </c>
      <c r="M762" s="4">
        <f>(Table1[[#This Row],[Unit price]]+Table1[[#This Row],[Tax 18%]])*Table1[[#This Row],[Quantity]]</f>
        <v>334058</v>
      </c>
      <c r="N762" s="4">
        <f>Table1[[#This Row],[Total]]*(1-12%)</f>
        <v>293971.03999999998</v>
      </c>
      <c r="O762" s="4">
        <f>Table1[[#This Row],[Total]]-Table1[[#This Row],[Cost price]]</f>
        <v>40086.960000000021</v>
      </c>
      <c r="P762">
        <v>5.6</v>
      </c>
    </row>
    <row r="763" spans="1:16" x14ac:dyDescent="0.5">
      <c r="A763" s="5">
        <v>43496</v>
      </c>
      <c r="B763" s="6" t="s">
        <v>1309</v>
      </c>
      <c r="C763" t="s">
        <v>775</v>
      </c>
      <c r="D763" t="s">
        <v>1016</v>
      </c>
      <c r="E763" t="s">
        <v>1550</v>
      </c>
      <c r="F763" t="s">
        <v>1552</v>
      </c>
      <c r="G763" t="s">
        <v>1018</v>
      </c>
      <c r="H763" t="s">
        <v>1555</v>
      </c>
      <c r="I763" t="s">
        <v>1527</v>
      </c>
      <c r="J763">
        <v>1772.13</v>
      </c>
      <c r="K763" s="4">
        <f>Table1[[#This Row],[Unit price]]*18%</f>
        <v>318.98340000000002</v>
      </c>
      <c r="L763">
        <v>10</v>
      </c>
      <c r="M763" s="4">
        <f>(Table1[[#This Row],[Unit price]]+Table1[[#This Row],[Tax 18%]])*Table1[[#This Row],[Quantity]]</f>
        <v>20911.134000000002</v>
      </c>
      <c r="N763" s="4">
        <f>Table1[[#This Row],[Total]]*(1-12%)</f>
        <v>18401.797920000001</v>
      </c>
      <c r="O763" s="4">
        <f>Table1[[#This Row],[Total]]-Table1[[#This Row],[Cost price]]</f>
        <v>2509.3360800000009</v>
      </c>
      <c r="P763">
        <v>4.2</v>
      </c>
    </row>
    <row r="764" spans="1:16" x14ac:dyDescent="0.5">
      <c r="A764" s="5">
        <v>43485</v>
      </c>
      <c r="B764" s="6" t="s">
        <v>1468</v>
      </c>
      <c r="C764" t="s">
        <v>776</v>
      </c>
      <c r="D764" t="s">
        <v>1014</v>
      </c>
      <c r="E764" t="s">
        <v>1548</v>
      </c>
      <c r="F764" t="s">
        <v>1551</v>
      </c>
      <c r="G764" t="s">
        <v>1017</v>
      </c>
      <c r="H764" t="s">
        <v>1556</v>
      </c>
      <c r="I764" t="s">
        <v>1561</v>
      </c>
      <c r="J764">
        <v>223000</v>
      </c>
      <c r="K764" s="4">
        <f>Table1[[#This Row],[Unit price]]*18%</f>
        <v>40140</v>
      </c>
      <c r="L764">
        <v>1</v>
      </c>
      <c r="M764" s="4">
        <f>(Table1[[#This Row],[Unit price]]+Table1[[#This Row],[Tax 18%]])*Table1[[#This Row],[Quantity]]</f>
        <v>263140</v>
      </c>
      <c r="N764" s="4">
        <f>Table1[[#This Row],[Total]]*(1-12%)</f>
        <v>231563.2</v>
      </c>
      <c r="O764" s="4">
        <f>Table1[[#This Row],[Total]]-Table1[[#This Row],[Cost price]]</f>
        <v>31576.799999999988</v>
      </c>
      <c r="P764">
        <v>9.9</v>
      </c>
    </row>
    <row r="765" spans="1:16" x14ac:dyDescent="0.5">
      <c r="A765" s="5">
        <v>43550</v>
      </c>
      <c r="B765" s="6" t="s">
        <v>1402</v>
      </c>
      <c r="C765" t="s">
        <v>777</v>
      </c>
      <c r="D765" t="s">
        <v>1014</v>
      </c>
      <c r="E765" t="s">
        <v>1548</v>
      </c>
      <c r="F765" t="s">
        <v>1551</v>
      </c>
      <c r="G765" t="s">
        <v>1017</v>
      </c>
      <c r="H765" t="s">
        <v>1558</v>
      </c>
      <c r="I765" t="s">
        <v>1561</v>
      </c>
      <c r="J765">
        <v>290000</v>
      </c>
      <c r="K765" s="4">
        <f>Table1[[#This Row],[Unit price]]*18%</f>
        <v>52200</v>
      </c>
      <c r="L765">
        <v>1</v>
      </c>
      <c r="M765" s="4">
        <f>(Table1[[#This Row],[Unit price]]+Table1[[#This Row],[Tax 18%]])*Table1[[#This Row],[Quantity]]</f>
        <v>342200</v>
      </c>
      <c r="N765" s="4">
        <f>Table1[[#This Row],[Total]]*(1-12%)</f>
        <v>301136</v>
      </c>
      <c r="O765" s="4">
        <f>Table1[[#This Row],[Total]]-Table1[[#This Row],[Cost price]]</f>
        <v>41064</v>
      </c>
      <c r="P765">
        <v>7.6</v>
      </c>
    </row>
    <row r="766" spans="1:16" x14ac:dyDescent="0.5">
      <c r="A766" s="5">
        <v>43485</v>
      </c>
      <c r="B766" s="6" t="s">
        <v>1093</v>
      </c>
      <c r="C766" t="s">
        <v>778</v>
      </c>
      <c r="D766" t="s">
        <v>1014</v>
      </c>
      <c r="E766" t="s">
        <v>1548</v>
      </c>
      <c r="F766" t="s">
        <v>1551</v>
      </c>
      <c r="G766" t="s">
        <v>1018</v>
      </c>
      <c r="H766" t="s">
        <v>1558</v>
      </c>
      <c r="I766" t="s">
        <v>1527</v>
      </c>
      <c r="J766">
        <v>286000</v>
      </c>
      <c r="K766" s="4">
        <f>Table1[[#This Row],[Unit price]]*18%</f>
        <v>51480</v>
      </c>
      <c r="L766">
        <v>1</v>
      </c>
      <c r="M766" s="4">
        <f>(Table1[[#This Row],[Unit price]]+Table1[[#This Row],[Tax 18%]])*Table1[[#This Row],[Quantity]]</f>
        <v>337480</v>
      </c>
      <c r="N766" s="4">
        <f>Table1[[#This Row],[Total]]*(1-12%)</f>
        <v>296982.40000000002</v>
      </c>
      <c r="O766" s="4">
        <f>Table1[[#This Row],[Total]]-Table1[[#This Row],[Cost price]]</f>
        <v>40497.599999999977</v>
      </c>
      <c r="P766">
        <v>6.6</v>
      </c>
    </row>
    <row r="767" spans="1:16" x14ac:dyDescent="0.5">
      <c r="A767" s="5">
        <v>43529</v>
      </c>
      <c r="B767" s="6" t="s">
        <v>1157</v>
      </c>
      <c r="C767" t="s">
        <v>779</v>
      </c>
      <c r="D767" t="s">
        <v>1016</v>
      </c>
      <c r="E767" t="s">
        <v>1550</v>
      </c>
      <c r="F767" t="s">
        <v>1552</v>
      </c>
      <c r="G767" t="s">
        <v>1017</v>
      </c>
      <c r="H767" t="s">
        <v>1559</v>
      </c>
      <c r="I767" t="s">
        <v>1525</v>
      </c>
      <c r="J767">
        <v>1495.46</v>
      </c>
      <c r="K767" s="4">
        <f>Table1[[#This Row],[Unit price]]*18%</f>
        <v>269.18279999999999</v>
      </c>
      <c r="L767">
        <v>8</v>
      </c>
      <c r="M767" s="4">
        <f>(Table1[[#This Row],[Unit price]]+Table1[[#This Row],[Tax 18%]])*Table1[[#This Row],[Quantity]]</f>
        <v>14117.142400000001</v>
      </c>
      <c r="N767" s="4">
        <f>Table1[[#This Row],[Total]]*(1-12%)</f>
        <v>12423.085312000001</v>
      </c>
      <c r="O767" s="4">
        <f>Table1[[#This Row],[Total]]-Table1[[#This Row],[Cost price]]</f>
        <v>1694.0570879999996</v>
      </c>
      <c r="P767">
        <v>4.7</v>
      </c>
    </row>
    <row r="768" spans="1:16" x14ac:dyDescent="0.5">
      <c r="A768" s="5">
        <v>43470</v>
      </c>
      <c r="B768" s="6" t="s">
        <v>1469</v>
      </c>
      <c r="C768" t="s">
        <v>780</v>
      </c>
      <c r="D768" t="s">
        <v>1015</v>
      </c>
      <c r="E768" t="s">
        <v>1549</v>
      </c>
      <c r="F768" t="s">
        <v>1552</v>
      </c>
      <c r="G768" t="s">
        <v>1017</v>
      </c>
      <c r="H768" t="s">
        <v>1556</v>
      </c>
      <c r="I768" t="s">
        <v>1527</v>
      </c>
      <c r="J768">
        <v>221800</v>
      </c>
      <c r="K768" s="4">
        <f>Table1[[#This Row],[Unit price]]*18%</f>
        <v>39924</v>
      </c>
      <c r="L768">
        <v>1</v>
      </c>
      <c r="M768" s="4">
        <f>(Table1[[#This Row],[Unit price]]+Table1[[#This Row],[Tax 18%]])*Table1[[#This Row],[Quantity]]</f>
        <v>261724</v>
      </c>
      <c r="N768" s="4">
        <f>Table1[[#This Row],[Total]]*(1-12%)</f>
        <v>230317.12</v>
      </c>
      <c r="O768" s="4">
        <f>Table1[[#This Row],[Total]]-Table1[[#This Row],[Cost price]]</f>
        <v>31406.880000000005</v>
      </c>
      <c r="P768">
        <v>9.8000000000000007</v>
      </c>
    </row>
    <row r="769" spans="1:16" x14ac:dyDescent="0.5">
      <c r="A769" s="5">
        <v>43509</v>
      </c>
      <c r="B769" s="6" t="s">
        <v>1470</v>
      </c>
      <c r="C769" t="s">
        <v>781</v>
      </c>
      <c r="D769" t="s">
        <v>1016</v>
      </c>
      <c r="E769" t="s">
        <v>1550</v>
      </c>
      <c r="F769" t="s">
        <v>1552</v>
      </c>
      <c r="G769" t="s">
        <v>1018</v>
      </c>
      <c r="H769" t="s">
        <v>1560</v>
      </c>
      <c r="I769" t="s">
        <v>1526</v>
      </c>
      <c r="J769">
        <v>192000</v>
      </c>
      <c r="K769" s="4">
        <f>Table1[[#This Row],[Unit price]]*18%</f>
        <v>34560</v>
      </c>
      <c r="L769">
        <v>1</v>
      </c>
      <c r="M769" s="4">
        <f>(Table1[[#This Row],[Unit price]]+Table1[[#This Row],[Tax 18%]])*Table1[[#This Row],[Quantity]]</f>
        <v>226560</v>
      </c>
      <c r="N769" s="4">
        <f>Table1[[#This Row],[Total]]*(1-12%)</f>
        <v>199372.79999999999</v>
      </c>
      <c r="O769" s="4">
        <f>Table1[[#This Row],[Total]]-Table1[[#This Row],[Cost price]]</f>
        <v>27187.200000000012</v>
      </c>
      <c r="P769">
        <v>6.3</v>
      </c>
    </row>
    <row r="770" spans="1:16" x14ac:dyDescent="0.5">
      <c r="A770" s="5">
        <v>43540</v>
      </c>
      <c r="B770" s="6" t="s">
        <v>1389</v>
      </c>
      <c r="C770" t="s">
        <v>782</v>
      </c>
      <c r="D770" t="s">
        <v>1016</v>
      </c>
      <c r="E770" t="s">
        <v>1550</v>
      </c>
      <c r="F770" t="s">
        <v>1552</v>
      </c>
      <c r="G770" t="s">
        <v>1017</v>
      </c>
      <c r="H770" t="s">
        <v>1555</v>
      </c>
      <c r="I770" t="s">
        <v>1526</v>
      </c>
      <c r="J770">
        <v>1495.64</v>
      </c>
      <c r="K770" s="4">
        <f>Table1[[#This Row],[Unit price]]*18%</f>
        <v>269.21519999999998</v>
      </c>
      <c r="L770">
        <v>4</v>
      </c>
      <c r="M770" s="4">
        <f>(Table1[[#This Row],[Unit price]]+Table1[[#This Row],[Tax 18%]])*Table1[[#This Row],[Quantity]]</f>
        <v>7059.4207999999999</v>
      </c>
      <c r="N770" s="4">
        <f>Table1[[#This Row],[Total]]*(1-12%)</f>
        <v>6212.2903040000001</v>
      </c>
      <c r="O770" s="4">
        <f>Table1[[#This Row],[Total]]-Table1[[#This Row],[Cost price]]</f>
        <v>847.13049599999977</v>
      </c>
      <c r="P770">
        <v>7.9</v>
      </c>
    </row>
    <row r="771" spans="1:16" x14ac:dyDescent="0.5">
      <c r="A771" s="5">
        <v>43480</v>
      </c>
      <c r="B771" s="6" t="s">
        <v>1064</v>
      </c>
      <c r="C771" t="s">
        <v>783</v>
      </c>
      <c r="D771" t="s">
        <v>1014</v>
      </c>
      <c r="E771" t="s">
        <v>1548</v>
      </c>
      <c r="F771" t="s">
        <v>1552</v>
      </c>
      <c r="G771" t="s">
        <v>1017</v>
      </c>
      <c r="H771" t="s">
        <v>1559</v>
      </c>
      <c r="I771" t="s">
        <v>1526</v>
      </c>
      <c r="J771">
        <v>911.43</v>
      </c>
      <c r="K771" s="4">
        <f>Table1[[#This Row],[Unit price]]*18%</f>
        <v>164.05739999999997</v>
      </c>
      <c r="L771">
        <v>6</v>
      </c>
      <c r="M771" s="4">
        <f>(Table1[[#This Row],[Unit price]]+Table1[[#This Row],[Tax 18%]])*Table1[[#This Row],[Quantity]]</f>
        <v>6452.9243999999999</v>
      </c>
      <c r="N771" s="4">
        <f>Table1[[#This Row],[Total]]*(1-12%)</f>
        <v>5678.573472</v>
      </c>
      <c r="O771" s="4">
        <f>Table1[[#This Row],[Total]]-Table1[[#This Row],[Cost price]]</f>
        <v>774.35092799999984</v>
      </c>
      <c r="P771">
        <v>7.7</v>
      </c>
    </row>
    <row r="772" spans="1:16" x14ac:dyDescent="0.5">
      <c r="A772" s="5">
        <v>43522</v>
      </c>
      <c r="B772" s="6" t="s">
        <v>1471</v>
      </c>
      <c r="C772" t="s">
        <v>784</v>
      </c>
      <c r="D772" t="s">
        <v>1016</v>
      </c>
      <c r="E772" t="s">
        <v>1550</v>
      </c>
      <c r="F772" t="s">
        <v>1551</v>
      </c>
      <c r="G772" t="s">
        <v>1017</v>
      </c>
      <c r="H772" t="s">
        <v>1560</v>
      </c>
      <c r="I772" t="s">
        <v>1561</v>
      </c>
      <c r="J772">
        <v>194500</v>
      </c>
      <c r="K772" s="4">
        <f>Table1[[#This Row],[Unit price]]*18%</f>
        <v>35010</v>
      </c>
      <c r="L772">
        <v>1</v>
      </c>
      <c r="M772" s="4">
        <f>(Table1[[#This Row],[Unit price]]+Table1[[#This Row],[Tax 18%]])*Table1[[#This Row],[Quantity]]</f>
        <v>229510</v>
      </c>
      <c r="N772" s="4">
        <f>Table1[[#This Row],[Total]]*(1-12%)</f>
        <v>201968.8</v>
      </c>
      <c r="O772" s="4">
        <f>Table1[[#This Row],[Total]]-Table1[[#This Row],[Cost price]]</f>
        <v>27541.200000000012</v>
      </c>
      <c r="P772">
        <v>4.5</v>
      </c>
    </row>
    <row r="773" spans="1:16" x14ac:dyDescent="0.5">
      <c r="A773" s="5">
        <v>43523</v>
      </c>
      <c r="B773" s="6" t="s">
        <v>1073</v>
      </c>
      <c r="C773" t="s">
        <v>785</v>
      </c>
      <c r="D773" t="s">
        <v>1015</v>
      </c>
      <c r="E773" t="s">
        <v>1549</v>
      </c>
      <c r="F773" t="s">
        <v>1551</v>
      </c>
      <c r="G773" t="s">
        <v>1017</v>
      </c>
      <c r="H773" t="s">
        <v>1558</v>
      </c>
      <c r="I773" t="s">
        <v>1527</v>
      </c>
      <c r="J773">
        <v>292500</v>
      </c>
      <c r="K773" s="4">
        <f>Table1[[#This Row],[Unit price]]*18%</f>
        <v>52650</v>
      </c>
      <c r="L773">
        <v>1</v>
      </c>
      <c r="M773" s="4">
        <f>(Table1[[#This Row],[Unit price]]+Table1[[#This Row],[Tax 18%]])*Table1[[#This Row],[Quantity]]</f>
        <v>345150</v>
      </c>
      <c r="N773" s="4">
        <f>Table1[[#This Row],[Total]]*(1-12%)</f>
        <v>303732</v>
      </c>
      <c r="O773" s="4">
        <f>Table1[[#This Row],[Total]]-Table1[[#This Row],[Cost price]]</f>
        <v>41418</v>
      </c>
      <c r="P773">
        <v>8</v>
      </c>
    </row>
    <row r="774" spans="1:16" x14ac:dyDescent="0.5">
      <c r="A774" s="5">
        <v>43513</v>
      </c>
      <c r="B774" s="6" t="s">
        <v>1472</v>
      </c>
      <c r="C774" t="s">
        <v>786</v>
      </c>
      <c r="D774" t="s">
        <v>1015</v>
      </c>
      <c r="E774" t="s">
        <v>1549</v>
      </c>
      <c r="F774" t="s">
        <v>1551</v>
      </c>
      <c r="G774" t="s">
        <v>1017</v>
      </c>
      <c r="H774" t="s">
        <v>1560</v>
      </c>
      <c r="I774" t="s">
        <v>1561</v>
      </c>
      <c r="J774">
        <v>193100</v>
      </c>
      <c r="K774" s="4">
        <f>Table1[[#This Row],[Unit price]]*18%</f>
        <v>34758</v>
      </c>
      <c r="L774">
        <v>1</v>
      </c>
      <c r="M774" s="4">
        <f>(Table1[[#This Row],[Unit price]]+Table1[[#This Row],[Tax 18%]])*Table1[[#This Row],[Quantity]]</f>
        <v>227858</v>
      </c>
      <c r="N774" s="4">
        <f>Table1[[#This Row],[Total]]*(1-12%)</f>
        <v>200515.04</v>
      </c>
      <c r="O774" s="4">
        <f>Table1[[#This Row],[Total]]-Table1[[#This Row],[Cost price]]</f>
        <v>27342.959999999992</v>
      </c>
      <c r="P774">
        <v>5.7</v>
      </c>
    </row>
    <row r="775" spans="1:16" x14ac:dyDescent="0.5">
      <c r="A775" s="5">
        <v>43502</v>
      </c>
      <c r="B775" s="6" t="s">
        <v>1436</v>
      </c>
      <c r="C775" t="s">
        <v>787</v>
      </c>
      <c r="D775" t="s">
        <v>1015</v>
      </c>
      <c r="E775" t="s">
        <v>1549</v>
      </c>
      <c r="F775" t="s">
        <v>1552</v>
      </c>
      <c r="G775" t="s">
        <v>1017</v>
      </c>
      <c r="H775" t="s">
        <v>1557</v>
      </c>
      <c r="I775" t="s">
        <v>1527</v>
      </c>
      <c r="J775">
        <v>285400</v>
      </c>
      <c r="K775" s="4">
        <f>Table1[[#This Row],[Unit price]]*18%</f>
        <v>51372</v>
      </c>
      <c r="L775">
        <v>1</v>
      </c>
      <c r="M775" s="4">
        <f>(Table1[[#This Row],[Unit price]]+Table1[[#This Row],[Tax 18%]])*Table1[[#This Row],[Quantity]]</f>
        <v>336772</v>
      </c>
      <c r="N775" s="4">
        <f>Table1[[#This Row],[Total]]*(1-12%)</f>
        <v>296359.36</v>
      </c>
      <c r="O775" s="4">
        <f>Table1[[#This Row],[Total]]-Table1[[#This Row],[Cost price]]</f>
        <v>40412.640000000014</v>
      </c>
      <c r="P775">
        <v>6.3</v>
      </c>
    </row>
    <row r="776" spans="1:16" x14ac:dyDescent="0.5">
      <c r="A776" s="5">
        <v>43482</v>
      </c>
      <c r="B776" s="6" t="s">
        <v>1271</v>
      </c>
      <c r="C776" t="s">
        <v>788</v>
      </c>
      <c r="D776" t="s">
        <v>1015</v>
      </c>
      <c r="E776" t="s">
        <v>1549</v>
      </c>
      <c r="F776" t="s">
        <v>1551</v>
      </c>
      <c r="G776" t="s">
        <v>1018</v>
      </c>
      <c r="H776" t="s">
        <v>1557</v>
      </c>
      <c r="I776" t="s">
        <v>1526</v>
      </c>
      <c r="J776">
        <v>286700</v>
      </c>
      <c r="K776" s="4">
        <f>Table1[[#This Row],[Unit price]]*18%</f>
        <v>51606</v>
      </c>
      <c r="L776">
        <v>1</v>
      </c>
      <c r="M776" s="4">
        <f>(Table1[[#This Row],[Unit price]]+Table1[[#This Row],[Tax 18%]])*Table1[[#This Row],[Quantity]]</f>
        <v>338306</v>
      </c>
      <c r="N776" s="4">
        <f>Table1[[#This Row],[Total]]*(1-12%)</f>
        <v>297709.28000000003</v>
      </c>
      <c r="O776" s="4">
        <f>Table1[[#This Row],[Total]]-Table1[[#This Row],[Cost price]]</f>
        <v>40596.719999999972</v>
      </c>
      <c r="P776">
        <v>6</v>
      </c>
    </row>
    <row r="777" spans="1:16" x14ac:dyDescent="0.5">
      <c r="A777" s="5">
        <v>43487</v>
      </c>
      <c r="B777" s="6" t="s">
        <v>1201</v>
      </c>
      <c r="C777" t="s">
        <v>789</v>
      </c>
      <c r="D777" t="s">
        <v>1016</v>
      </c>
      <c r="E777" t="s">
        <v>1550</v>
      </c>
      <c r="F777" t="s">
        <v>1552</v>
      </c>
      <c r="G777" t="s">
        <v>1017</v>
      </c>
      <c r="H777" t="s">
        <v>1557</v>
      </c>
      <c r="I777" t="s">
        <v>1527</v>
      </c>
      <c r="J777">
        <v>283100</v>
      </c>
      <c r="K777" s="4">
        <f>Table1[[#This Row],[Unit price]]*18%</f>
        <v>50958</v>
      </c>
      <c r="L777">
        <v>1</v>
      </c>
      <c r="M777" s="4">
        <f>(Table1[[#This Row],[Unit price]]+Table1[[#This Row],[Tax 18%]])*Table1[[#This Row],[Quantity]]</f>
        <v>334058</v>
      </c>
      <c r="N777" s="4">
        <f>Table1[[#This Row],[Total]]*(1-12%)</f>
        <v>293971.03999999998</v>
      </c>
      <c r="O777" s="4">
        <f>Table1[[#This Row],[Total]]-Table1[[#This Row],[Cost price]]</f>
        <v>40086.960000000021</v>
      </c>
      <c r="P777">
        <v>8</v>
      </c>
    </row>
    <row r="778" spans="1:16" x14ac:dyDescent="0.5">
      <c r="A778" s="5">
        <v>43529</v>
      </c>
      <c r="B778" s="6" t="s">
        <v>1473</v>
      </c>
      <c r="C778" t="s">
        <v>790</v>
      </c>
      <c r="D778" t="s">
        <v>1015</v>
      </c>
      <c r="E778" t="s">
        <v>1549</v>
      </c>
      <c r="F778" t="s">
        <v>1551</v>
      </c>
      <c r="G778" t="s">
        <v>1018</v>
      </c>
      <c r="H778" t="s">
        <v>1558</v>
      </c>
      <c r="I778" t="s">
        <v>1527</v>
      </c>
      <c r="J778">
        <v>292500</v>
      </c>
      <c r="K778" s="4">
        <f>Table1[[#This Row],[Unit price]]*18%</f>
        <v>52650</v>
      </c>
      <c r="L778">
        <v>1</v>
      </c>
      <c r="M778" s="4">
        <f>(Table1[[#This Row],[Unit price]]+Table1[[#This Row],[Tax 18%]])*Table1[[#This Row],[Quantity]]</f>
        <v>345150</v>
      </c>
      <c r="N778" s="4">
        <f>Table1[[#This Row],[Total]]*(1-12%)</f>
        <v>303732</v>
      </c>
      <c r="O778" s="4">
        <f>Table1[[#This Row],[Total]]-Table1[[#This Row],[Cost price]]</f>
        <v>41418</v>
      </c>
      <c r="P778">
        <v>4.2</v>
      </c>
    </row>
    <row r="779" spans="1:16" x14ac:dyDescent="0.5">
      <c r="A779" s="5">
        <v>43468</v>
      </c>
      <c r="B779" s="6" t="s">
        <v>1289</v>
      </c>
      <c r="C779" t="s">
        <v>791</v>
      </c>
      <c r="D779" t="s">
        <v>1016</v>
      </c>
      <c r="E779" t="s">
        <v>1550</v>
      </c>
      <c r="F779" t="s">
        <v>1552</v>
      </c>
      <c r="G779" t="s">
        <v>1018</v>
      </c>
      <c r="H779" t="s">
        <v>1560</v>
      </c>
      <c r="I779" t="s">
        <v>1526</v>
      </c>
      <c r="J779">
        <v>192000</v>
      </c>
      <c r="K779" s="4">
        <f>Table1[[#This Row],[Unit price]]*18%</f>
        <v>34560</v>
      </c>
      <c r="L779">
        <v>1</v>
      </c>
      <c r="M779" s="4">
        <f>(Table1[[#This Row],[Unit price]]+Table1[[#This Row],[Tax 18%]])*Table1[[#This Row],[Quantity]]</f>
        <v>226560</v>
      </c>
      <c r="N779" s="4">
        <f>Table1[[#This Row],[Total]]*(1-12%)</f>
        <v>199372.79999999999</v>
      </c>
      <c r="O779" s="4">
        <f>Table1[[#This Row],[Total]]-Table1[[#This Row],[Cost price]]</f>
        <v>27187.200000000012</v>
      </c>
      <c r="P779">
        <v>9.6</v>
      </c>
    </row>
    <row r="780" spans="1:16" x14ac:dyDescent="0.5">
      <c r="A780" s="5">
        <v>43544</v>
      </c>
      <c r="B780" s="6" t="s">
        <v>1474</v>
      </c>
      <c r="C780" t="s">
        <v>792</v>
      </c>
      <c r="D780" t="s">
        <v>1015</v>
      </c>
      <c r="E780" t="s">
        <v>1549</v>
      </c>
      <c r="F780" t="s">
        <v>1551</v>
      </c>
      <c r="G780" t="s">
        <v>1018</v>
      </c>
      <c r="H780" t="s">
        <v>1560</v>
      </c>
      <c r="I780" t="s">
        <v>1526</v>
      </c>
      <c r="J780">
        <v>191500</v>
      </c>
      <c r="K780" s="4">
        <f>Table1[[#This Row],[Unit price]]*18%</f>
        <v>34470</v>
      </c>
      <c r="L780">
        <v>1</v>
      </c>
      <c r="M780" s="4">
        <f>(Table1[[#This Row],[Unit price]]+Table1[[#This Row],[Tax 18%]])*Table1[[#This Row],[Quantity]]</f>
        <v>225970</v>
      </c>
      <c r="N780" s="4">
        <f>Table1[[#This Row],[Total]]*(1-12%)</f>
        <v>198853.6</v>
      </c>
      <c r="O780" s="4">
        <f>Table1[[#This Row],[Total]]-Table1[[#This Row],[Cost price]]</f>
        <v>27116.399999999994</v>
      </c>
      <c r="P780">
        <v>6.1</v>
      </c>
    </row>
    <row r="781" spans="1:16" x14ac:dyDescent="0.5">
      <c r="A781" s="5">
        <v>43496</v>
      </c>
      <c r="B781" s="6" t="s">
        <v>1475</v>
      </c>
      <c r="C781" t="s">
        <v>793</v>
      </c>
      <c r="D781" t="s">
        <v>1016</v>
      </c>
      <c r="E781" t="s">
        <v>1550</v>
      </c>
      <c r="F781" t="s">
        <v>1551</v>
      </c>
      <c r="G781" t="s">
        <v>1018</v>
      </c>
      <c r="H781" t="s">
        <v>1555</v>
      </c>
      <c r="I781" t="s">
        <v>1525</v>
      </c>
      <c r="J781">
        <v>887.87</v>
      </c>
      <c r="K781" s="4">
        <f>Table1[[#This Row],[Unit price]]*18%</f>
        <v>159.81659999999999</v>
      </c>
      <c r="L781">
        <v>9</v>
      </c>
      <c r="M781" s="4">
        <f>(Table1[[#This Row],[Unit price]]+Table1[[#This Row],[Tax 18%]])*Table1[[#This Row],[Quantity]]</f>
        <v>9429.1794000000009</v>
      </c>
      <c r="N781" s="4">
        <f>Table1[[#This Row],[Total]]*(1-12%)</f>
        <v>8297.6778720000002</v>
      </c>
      <c r="O781" s="4">
        <f>Table1[[#This Row],[Total]]-Table1[[#This Row],[Cost price]]</f>
        <v>1131.5015280000007</v>
      </c>
      <c r="P781">
        <v>5.6</v>
      </c>
    </row>
    <row r="782" spans="1:16" x14ac:dyDescent="0.5">
      <c r="A782" s="5">
        <v>43515</v>
      </c>
      <c r="B782" s="6" t="s">
        <v>1244</v>
      </c>
      <c r="C782" t="s">
        <v>794</v>
      </c>
      <c r="D782" t="s">
        <v>1015</v>
      </c>
      <c r="E782" t="s">
        <v>1549</v>
      </c>
      <c r="F782" t="s">
        <v>1552</v>
      </c>
      <c r="G782" t="s">
        <v>1018</v>
      </c>
      <c r="H782" t="s">
        <v>1558</v>
      </c>
      <c r="I782" t="s">
        <v>1526</v>
      </c>
      <c r="J782">
        <v>294000</v>
      </c>
      <c r="K782" s="4">
        <f>Table1[[#This Row],[Unit price]]*18%</f>
        <v>52920</v>
      </c>
      <c r="L782">
        <v>1</v>
      </c>
      <c r="M782" s="4">
        <f>(Table1[[#This Row],[Unit price]]+Table1[[#This Row],[Tax 18%]])*Table1[[#This Row],[Quantity]]</f>
        <v>346920</v>
      </c>
      <c r="N782" s="4">
        <f>Table1[[#This Row],[Total]]*(1-12%)</f>
        <v>305289.59999999998</v>
      </c>
      <c r="O782" s="4">
        <f>Table1[[#This Row],[Total]]-Table1[[#This Row],[Cost price]]</f>
        <v>41630.400000000023</v>
      </c>
      <c r="P782">
        <v>8.3000000000000007</v>
      </c>
    </row>
    <row r="783" spans="1:16" x14ac:dyDescent="0.5">
      <c r="A783" s="5">
        <v>43507</v>
      </c>
      <c r="B783" s="6" t="s">
        <v>1451</v>
      </c>
      <c r="C783" t="s">
        <v>795</v>
      </c>
      <c r="D783" t="s">
        <v>1014</v>
      </c>
      <c r="E783" t="s">
        <v>1548</v>
      </c>
      <c r="F783" t="s">
        <v>1552</v>
      </c>
      <c r="G783" t="s">
        <v>1017</v>
      </c>
      <c r="H783" t="s">
        <v>1560</v>
      </c>
      <c r="I783" t="s">
        <v>1561</v>
      </c>
      <c r="J783">
        <v>186000</v>
      </c>
      <c r="K783" s="4">
        <f>Table1[[#This Row],[Unit price]]*18%</f>
        <v>33480</v>
      </c>
      <c r="L783">
        <v>1</v>
      </c>
      <c r="M783" s="4">
        <f>(Table1[[#This Row],[Unit price]]+Table1[[#This Row],[Tax 18%]])*Table1[[#This Row],[Quantity]]</f>
        <v>219480</v>
      </c>
      <c r="N783" s="4">
        <f>Table1[[#This Row],[Total]]*(1-12%)</f>
        <v>193142.39999999999</v>
      </c>
      <c r="O783" s="4">
        <f>Table1[[#This Row],[Total]]-Table1[[#This Row],[Cost price]]</f>
        <v>26337.600000000006</v>
      </c>
      <c r="P783">
        <v>7.8</v>
      </c>
    </row>
    <row r="784" spans="1:16" x14ac:dyDescent="0.5">
      <c r="A784" s="5">
        <v>43501</v>
      </c>
      <c r="B784" s="6" t="s">
        <v>1360</v>
      </c>
      <c r="C784" t="s">
        <v>796</v>
      </c>
      <c r="D784" t="s">
        <v>1014</v>
      </c>
      <c r="E784" t="s">
        <v>1548</v>
      </c>
      <c r="F784" t="s">
        <v>1551</v>
      </c>
      <c r="G784" t="s">
        <v>1017</v>
      </c>
      <c r="H784" t="s">
        <v>1556</v>
      </c>
      <c r="I784" t="s">
        <v>1527</v>
      </c>
      <c r="J784">
        <v>218000</v>
      </c>
      <c r="K784" s="4">
        <f>Table1[[#This Row],[Unit price]]*18%</f>
        <v>39240</v>
      </c>
      <c r="L784">
        <v>1</v>
      </c>
      <c r="M784" s="4">
        <f>(Table1[[#This Row],[Unit price]]+Table1[[#This Row],[Tax 18%]])*Table1[[#This Row],[Quantity]]</f>
        <v>257240</v>
      </c>
      <c r="N784" s="4">
        <f>Table1[[#This Row],[Total]]*(1-12%)</f>
        <v>226371.20000000001</v>
      </c>
      <c r="O784" s="4">
        <f>Table1[[#This Row],[Total]]-Table1[[#This Row],[Cost price]]</f>
        <v>30868.799999999988</v>
      </c>
      <c r="P784">
        <v>4.0999999999999996</v>
      </c>
    </row>
    <row r="785" spans="1:16" x14ac:dyDescent="0.5">
      <c r="A785" s="5">
        <v>43527</v>
      </c>
      <c r="B785" s="6" t="s">
        <v>1043</v>
      </c>
      <c r="C785" t="s">
        <v>797</v>
      </c>
      <c r="D785" t="s">
        <v>1015</v>
      </c>
      <c r="E785" t="s">
        <v>1549</v>
      </c>
      <c r="F785" t="s">
        <v>1552</v>
      </c>
      <c r="G785" t="s">
        <v>1017</v>
      </c>
      <c r="H785" t="s">
        <v>1559</v>
      </c>
      <c r="I785" t="s">
        <v>1526</v>
      </c>
      <c r="J785">
        <v>484.01</v>
      </c>
      <c r="K785" s="4">
        <f>Table1[[#This Row],[Unit price]]*18%</f>
        <v>87.121799999999993</v>
      </c>
      <c r="L785">
        <v>8</v>
      </c>
      <c r="M785" s="4">
        <f>(Table1[[#This Row],[Unit price]]+Table1[[#This Row],[Tax 18%]])*Table1[[#This Row],[Quantity]]</f>
        <v>4569.0544</v>
      </c>
      <c r="N785" s="4">
        <f>Table1[[#This Row],[Total]]*(1-12%)</f>
        <v>4020.7678719999999</v>
      </c>
      <c r="O785" s="4">
        <f>Table1[[#This Row],[Total]]-Table1[[#This Row],[Cost price]]</f>
        <v>548.28652800000009</v>
      </c>
      <c r="P785">
        <v>8.8000000000000007</v>
      </c>
    </row>
    <row r="786" spans="1:16" x14ac:dyDescent="0.5">
      <c r="A786" s="5">
        <v>43520</v>
      </c>
      <c r="B786" s="6" t="s">
        <v>1019</v>
      </c>
      <c r="C786" t="s">
        <v>798</v>
      </c>
      <c r="D786" t="s">
        <v>1015</v>
      </c>
      <c r="E786" t="s">
        <v>1549</v>
      </c>
      <c r="F786" t="s">
        <v>1551</v>
      </c>
      <c r="G786" t="s">
        <v>1017</v>
      </c>
      <c r="H786" t="s">
        <v>1558</v>
      </c>
      <c r="I786" t="s">
        <v>1561</v>
      </c>
      <c r="J786">
        <v>295200</v>
      </c>
      <c r="K786" s="4">
        <f>Table1[[#This Row],[Unit price]]*18%</f>
        <v>53136</v>
      </c>
      <c r="L786">
        <v>1</v>
      </c>
      <c r="M786" s="4">
        <f>(Table1[[#This Row],[Unit price]]+Table1[[#This Row],[Tax 18%]])*Table1[[#This Row],[Quantity]]</f>
        <v>348336</v>
      </c>
      <c r="N786" s="4">
        <f>Table1[[#This Row],[Total]]*(1-12%)</f>
        <v>306535.67999999999</v>
      </c>
      <c r="O786" s="4">
        <f>Table1[[#This Row],[Total]]-Table1[[#This Row],[Cost price]]</f>
        <v>41800.320000000007</v>
      </c>
      <c r="P786">
        <v>4.0999999999999996</v>
      </c>
    </row>
    <row r="787" spans="1:16" x14ac:dyDescent="0.5">
      <c r="A787" s="5">
        <v>43500</v>
      </c>
      <c r="B787" s="6" t="s">
        <v>1476</v>
      </c>
      <c r="C787" t="s">
        <v>799</v>
      </c>
      <c r="D787" t="s">
        <v>1014</v>
      </c>
      <c r="E787" t="s">
        <v>1548</v>
      </c>
      <c r="F787" t="s">
        <v>1552</v>
      </c>
      <c r="G787" t="s">
        <v>1018</v>
      </c>
      <c r="H787" t="s">
        <v>1555</v>
      </c>
      <c r="I787" t="s">
        <v>1527</v>
      </c>
      <c r="J787">
        <v>7774.58</v>
      </c>
      <c r="K787" s="4">
        <f>Table1[[#This Row],[Unit price]]*18%</f>
        <v>1399.4243999999999</v>
      </c>
      <c r="L787">
        <v>7</v>
      </c>
      <c r="M787" s="4">
        <f>(Table1[[#This Row],[Unit price]]+Table1[[#This Row],[Tax 18%]])*Table1[[#This Row],[Quantity]]</f>
        <v>64218.0308</v>
      </c>
      <c r="N787" s="4">
        <f>Table1[[#This Row],[Total]]*(1-12%)</f>
        <v>56511.867103999997</v>
      </c>
      <c r="O787" s="4">
        <f>Table1[[#This Row],[Total]]-Table1[[#This Row],[Cost price]]</f>
        <v>7706.1636960000033</v>
      </c>
      <c r="P787">
        <v>9</v>
      </c>
    </row>
    <row r="788" spans="1:16" x14ac:dyDescent="0.5">
      <c r="A788" s="5">
        <v>43515</v>
      </c>
      <c r="B788" s="6" t="s">
        <v>1477</v>
      </c>
      <c r="C788" t="s">
        <v>800</v>
      </c>
      <c r="D788" t="s">
        <v>1015</v>
      </c>
      <c r="E788" t="s">
        <v>1549</v>
      </c>
      <c r="F788" t="s">
        <v>1552</v>
      </c>
      <c r="G788" t="s">
        <v>1018</v>
      </c>
      <c r="H788" t="s">
        <v>1555</v>
      </c>
      <c r="I788" t="s">
        <v>1525</v>
      </c>
      <c r="J788">
        <v>710.89</v>
      </c>
      <c r="K788" s="4">
        <f>Table1[[#This Row],[Unit price]]*18%</f>
        <v>127.96019999999999</v>
      </c>
      <c r="L788">
        <v>8</v>
      </c>
      <c r="M788" s="4">
        <f>(Table1[[#This Row],[Unit price]]+Table1[[#This Row],[Tax 18%]])*Table1[[#This Row],[Quantity]]</f>
        <v>6710.8015999999998</v>
      </c>
      <c r="N788" s="4">
        <f>Table1[[#This Row],[Total]]*(1-12%)</f>
        <v>5905.505408</v>
      </c>
      <c r="O788" s="4">
        <f>Table1[[#This Row],[Total]]-Table1[[#This Row],[Cost price]]</f>
        <v>805.29619199999979</v>
      </c>
      <c r="P788">
        <v>5.5</v>
      </c>
    </row>
    <row r="789" spans="1:16" x14ac:dyDescent="0.5">
      <c r="A789" s="5">
        <v>43488</v>
      </c>
      <c r="B789" s="6" t="s">
        <v>1411</v>
      </c>
      <c r="C789" t="s">
        <v>801</v>
      </c>
      <c r="D789" t="s">
        <v>1015</v>
      </c>
      <c r="E789" t="s">
        <v>1549</v>
      </c>
      <c r="F789" t="s">
        <v>1552</v>
      </c>
      <c r="G789" t="s">
        <v>1017</v>
      </c>
      <c r="H789" t="s">
        <v>1558</v>
      </c>
      <c r="I789" t="s">
        <v>1527</v>
      </c>
      <c r="J789">
        <v>292500</v>
      </c>
      <c r="K789" s="4">
        <f>Table1[[#This Row],[Unit price]]*18%</f>
        <v>52650</v>
      </c>
      <c r="L789">
        <v>1</v>
      </c>
      <c r="M789" s="4">
        <f>(Table1[[#This Row],[Unit price]]+Table1[[#This Row],[Tax 18%]])*Table1[[#This Row],[Quantity]]</f>
        <v>345150</v>
      </c>
      <c r="N789" s="4">
        <f>Table1[[#This Row],[Total]]*(1-12%)</f>
        <v>303732</v>
      </c>
      <c r="O789" s="4">
        <f>Table1[[#This Row],[Total]]-Table1[[#This Row],[Cost price]]</f>
        <v>41418</v>
      </c>
      <c r="P789">
        <v>9.3000000000000007</v>
      </c>
    </row>
    <row r="790" spans="1:16" x14ac:dyDescent="0.5">
      <c r="A790" s="5">
        <v>43479</v>
      </c>
      <c r="B790" s="6" t="s">
        <v>1079</v>
      </c>
      <c r="C790" t="s">
        <v>802</v>
      </c>
      <c r="D790" t="s">
        <v>1015</v>
      </c>
      <c r="E790" t="s">
        <v>1549</v>
      </c>
      <c r="F790" t="s">
        <v>1551</v>
      </c>
      <c r="G790" t="s">
        <v>1018</v>
      </c>
      <c r="H790" t="s">
        <v>1558</v>
      </c>
      <c r="I790" t="s">
        <v>1527</v>
      </c>
      <c r="J790">
        <v>292500</v>
      </c>
      <c r="K790" s="4">
        <f>Table1[[#This Row],[Unit price]]*18%</f>
        <v>52650</v>
      </c>
      <c r="L790">
        <v>1</v>
      </c>
      <c r="M790" s="4">
        <f>(Table1[[#This Row],[Unit price]]+Table1[[#This Row],[Tax 18%]])*Table1[[#This Row],[Quantity]]</f>
        <v>345150</v>
      </c>
      <c r="N790" s="4">
        <f>Table1[[#This Row],[Total]]*(1-12%)</f>
        <v>303732</v>
      </c>
      <c r="O790" s="4">
        <f>Table1[[#This Row],[Total]]-Table1[[#This Row],[Cost price]]</f>
        <v>41418</v>
      </c>
      <c r="P790">
        <v>5.6</v>
      </c>
    </row>
    <row r="791" spans="1:16" x14ac:dyDescent="0.5">
      <c r="A791" s="5">
        <v>43482</v>
      </c>
      <c r="B791" s="6" t="s">
        <v>1478</v>
      </c>
      <c r="C791" t="s">
        <v>803</v>
      </c>
      <c r="D791" t="s">
        <v>1014</v>
      </c>
      <c r="E791" t="s">
        <v>1548</v>
      </c>
      <c r="F791" t="s">
        <v>1552</v>
      </c>
      <c r="G791" t="s">
        <v>1018</v>
      </c>
      <c r="H791" t="s">
        <v>1560</v>
      </c>
      <c r="I791" t="s">
        <v>1561</v>
      </c>
      <c r="J791">
        <v>186000</v>
      </c>
      <c r="K791" s="4">
        <f>Table1[[#This Row],[Unit price]]*18%</f>
        <v>33480</v>
      </c>
      <c r="L791">
        <v>1</v>
      </c>
      <c r="M791" s="4">
        <f>(Table1[[#This Row],[Unit price]]+Table1[[#This Row],[Tax 18%]])*Table1[[#This Row],[Quantity]]</f>
        <v>219480</v>
      </c>
      <c r="N791" s="4">
        <f>Table1[[#This Row],[Total]]*(1-12%)</f>
        <v>193142.39999999999</v>
      </c>
      <c r="O791" s="4">
        <f>Table1[[#This Row],[Total]]-Table1[[#This Row],[Cost price]]</f>
        <v>26337.600000000006</v>
      </c>
      <c r="P791">
        <v>9.6999999999999993</v>
      </c>
    </row>
    <row r="792" spans="1:16" x14ac:dyDescent="0.5">
      <c r="A792" s="5">
        <v>43527</v>
      </c>
      <c r="B792" s="6" t="s">
        <v>1479</v>
      </c>
      <c r="C792" t="s">
        <v>804</v>
      </c>
      <c r="D792" t="s">
        <v>1014</v>
      </c>
      <c r="E792" t="s">
        <v>1548</v>
      </c>
      <c r="F792" t="s">
        <v>1552</v>
      </c>
      <c r="G792" t="s">
        <v>1018</v>
      </c>
      <c r="H792" t="s">
        <v>1556</v>
      </c>
      <c r="I792" t="s">
        <v>1527</v>
      </c>
      <c r="J792">
        <v>218000</v>
      </c>
      <c r="K792" s="4">
        <f>Table1[[#This Row],[Unit price]]*18%</f>
        <v>39240</v>
      </c>
      <c r="L792">
        <v>1</v>
      </c>
      <c r="M792" s="4">
        <f>(Table1[[#This Row],[Unit price]]+Table1[[#This Row],[Tax 18%]])*Table1[[#This Row],[Quantity]]</f>
        <v>257240</v>
      </c>
      <c r="N792" s="4">
        <f>Table1[[#This Row],[Total]]*(1-12%)</f>
        <v>226371.20000000001</v>
      </c>
      <c r="O792" s="4">
        <f>Table1[[#This Row],[Total]]-Table1[[#This Row],[Cost price]]</f>
        <v>30868.799999999988</v>
      </c>
      <c r="P792">
        <v>4</v>
      </c>
    </row>
    <row r="793" spans="1:16" x14ac:dyDescent="0.5">
      <c r="A793" s="5">
        <v>43511</v>
      </c>
      <c r="B793" s="6" t="s">
        <v>1296</v>
      </c>
      <c r="C793" t="s">
        <v>805</v>
      </c>
      <c r="D793" t="s">
        <v>1015</v>
      </c>
      <c r="E793" t="s">
        <v>1549</v>
      </c>
      <c r="F793" t="s">
        <v>1551</v>
      </c>
      <c r="G793" t="s">
        <v>1018</v>
      </c>
      <c r="H793" t="s">
        <v>1558</v>
      </c>
      <c r="I793" t="s">
        <v>1527</v>
      </c>
      <c r="J793">
        <v>292500</v>
      </c>
      <c r="K793" s="4">
        <f>Table1[[#This Row],[Unit price]]*18%</f>
        <v>52650</v>
      </c>
      <c r="L793">
        <v>1</v>
      </c>
      <c r="M793" s="4">
        <f>(Table1[[#This Row],[Unit price]]+Table1[[#This Row],[Tax 18%]])*Table1[[#This Row],[Quantity]]</f>
        <v>345150</v>
      </c>
      <c r="N793" s="4">
        <f>Table1[[#This Row],[Total]]*(1-12%)</f>
        <v>303732</v>
      </c>
      <c r="O793" s="4">
        <f>Table1[[#This Row],[Total]]-Table1[[#This Row],[Cost price]]</f>
        <v>41418</v>
      </c>
      <c r="P793">
        <v>9.1999999999999993</v>
      </c>
    </row>
    <row r="794" spans="1:16" x14ac:dyDescent="0.5">
      <c r="A794" s="5">
        <v>43480</v>
      </c>
      <c r="B794" s="6" t="s">
        <v>1147</v>
      </c>
      <c r="C794" t="s">
        <v>806</v>
      </c>
      <c r="D794" t="s">
        <v>1016</v>
      </c>
      <c r="E794" t="s">
        <v>1550</v>
      </c>
      <c r="F794" t="s">
        <v>1552</v>
      </c>
      <c r="G794" t="s">
        <v>1017</v>
      </c>
      <c r="H794" t="s">
        <v>1559</v>
      </c>
      <c r="I794" t="s">
        <v>1527</v>
      </c>
      <c r="J794">
        <v>5497.37</v>
      </c>
      <c r="K794" s="4">
        <f>Table1[[#This Row],[Unit price]]*18%</f>
        <v>989.52659999999992</v>
      </c>
      <c r="L794">
        <v>10</v>
      </c>
      <c r="M794" s="4">
        <f>(Table1[[#This Row],[Unit price]]+Table1[[#This Row],[Tax 18%]])*Table1[[#This Row],[Quantity]]</f>
        <v>64868.966</v>
      </c>
      <c r="N794" s="4">
        <f>Table1[[#This Row],[Total]]*(1-12%)</f>
        <v>57084.69008</v>
      </c>
      <c r="O794" s="4">
        <f>Table1[[#This Row],[Total]]-Table1[[#This Row],[Cost price]]</f>
        <v>7784.27592</v>
      </c>
      <c r="P794">
        <v>4.9000000000000004</v>
      </c>
    </row>
    <row r="795" spans="1:16" x14ac:dyDescent="0.5">
      <c r="A795" s="5">
        <v>43523</v>
      </c>
      <c r="B795" s="6" t="s">
        <v>1318</v>
      </c>
      <c r="C795" t="s">
        <v>807</v>
      </c>
      <c r="D795" t="s">
        <v>1014</v>
      </c>
      <c r="E795" t="s">
        <v>1548</v>
      </c>
      <c r="F795" t="s">
        <v>1551</v>
      </c>
      <c r="G795" t="s">
        <v>1018</v>
      </c>
      <c r="H795" t="s">
        <v>1555</v>
      </c>
      <c r="I795" t="s">
        <v>1527</v>
      </c>
      <c r="J795">
        <v>5592.6</v>
      </c>
      <c r="K795" s="4">
        <f>Table1[[#This Row],[Unit price]]*18%</f>
        <v>1006.668</v>
      </c>
      <c r="L795">
        <v>7</v>
      </c>
      <c r="M795" s="4">
        <f>(Table1[[#This Row],[Unit price]]+Table1[[#This Row],[Tax 18%]])*Table1[[#This Row],[Quantity]]</f>
        <v>46194.876000000004</v>
      </c>
      <c r="N795" s="4">
        <f>Table1[[#This Row],[Total]]*(1-12%)</f>
        <v>40651.490880000005</v>
      </c>
      <c r="O795" s="4">
        <f>Table1[[#This Row],[Total]]-Table1[[#This Row],[Cost price]]</f>
        <v>5543.385119999999</v>
      </c>
      <c r="P795">
        <v>9.3000000000000007</v>
      </c>
    </row>
    <row r="796" spans="1:16" x14ac:dyDescent="0.5">
      <c r="A796" s="5">
        <v>43522</v>
      </c>
      <c r="B796" s="6" t="s">
        <v>1054</v>
      </c>
      <c r="C796" t="s">
        <v>808</v>
      </c>
      <c r="D796" t="s">
        <v>1014</v>
      </c>
      <c r="E796" t="s">
        <v>1548</v>
      </c>
      <c r="F796" t="s">
        <v>1552</v>
      </c>
      <c r="G796" t="s">
        <v>1017</v>
      </c>
      <c r="H796" t="s">
        <v>1555</v>
      </c>
      <c r="I796" t="s">
        <v>1527</v>
      </c>
      <c r="J796">
        <v>1446.61</v>
      </c>
      <c r="K796" s="4">
        <f>Table1[[#This Row],[Unit price]]*18%</f>
        <v>260.38979999999998</v>
      </c>
      <c r="L796">
        <v>2</v>
      </c>
      <c r="M796" s="4">
        <f>(Table1[[#This Row],[Unit price]]+Table1[[#This Row],[Tax 18%]])*Table1[[#This Row],[Quantity]]</f>
        <v>3413.9995999999996</v>
      </c>
      <c r="N796" s="4">
        <f>Table1[[#This Row],[Total]]*(1-12%)</f>
        <v>3004.3196479999997</v>
      </c>
      <c r="O796" s="4">
        <f>Table1[[#This Row],[Total]]-Table1[[#This Row],[Cost price]]</f>
        <v>409.67995199999996</v>
      </c>
      <c r="P796">
        <v>6.6</v>
      </c>
    </row>
    <row r="797" spans="1:16" x14ac:dyDescent="0.5">
      <c r="A797" s="5">
        <v>43539</v>
      </c>
      <c r="B797" s="6" t="s">
        <v>1480</v>
      </c>
      <c r="C797" t="s">
        <v>809</v>
      </c>
      <c r="D797" t="s">
        <v>1016</v>
      </c>
      <c r="E797" t="s">
        <v>1550</v>
      </c>
      <c r="F797" t="s">
        <v>1552</v>
      </c>
      <c r="G797" t="s">
        <v>1018</v>
      </c>
      <c r="H797" t="s">
        <v>1556</v>
      </c>
      <c r="I797" t="s">
        <v>1561</v>
      </c>
      <c r="J797">
        <v>225000</v>
      </c>
      <c r="K797" s="4">
        <f>Table1[[#This Row],[Unit price]]*18%</f>
        <v>40500</v>
      </c>
      <c r="L797">
        <v>1</v>
      </c>
      <c r="M797" s="4">
        <f>(Table1[[#This Row],[Unit price]]+Table1[[#This Row],[Tax 18%]])*Table1[[#This Row],[Quantity]]</f>
        <v>265500</v>
      </c>
      <c r="N797" s="4">
        <f>Table1[[#This Row],[Total]]*(1-12%)</f>
        <v>233640</v>
      </c>
      <c r="O797" s="4">
        <f>Table1[[#This Row],[Total]]-Table1[[#This Row],[Cost price]]</f>
        <v>31860</v>
      </c>
      <c r="P797">
        <v>4.3</v>
      </c>
    </row>
    <row r="798" spans="1:16" x14ac:dyDescent="0.5">
      <c r="A798" s="5">
        <v>43489</v>
      </c>
      <c r="B798" s="6" t="s">
        <v>1057</v>
      </c>
      <c r="C798" t="s">
        <v>810</v>
      </c>
      <c r="D798" t="s">
        <v>1015</v>
      </c>
      <c r="E798" t="s">
        <v>1549</v>
      </c>
      <c r="F798" t="s">
        <v>1551</v>
      </c>
      <c r="G798" t="s">
        <v>1017</v>
      </c>
      <c r="H798" t="s">
        <v>1559</v>
      </c>
      <c r="I798" t="s">
        <v>1526</v>
      </c>
      <c r="J798">
        <v>760.87</v>
      </c>
      <c r="K798" s="4">
        <f>Table1[[#This Row],[Unit price]]*18%</f>
        <v>136.95660000000001</v>
      </c>
      <c r="L798">
        <v>1</v>
      </c>
      <c r="M798" s="4">
        <f>(Table1[[#This Row],[Unit price]]+Table1[[#This Row],[Tax 18%]])*Table1[[#This Row],[Quantity]]</f>
        <v>897.82659999999998</v>
      </c>
      <c r="N798" s="4">
        <f>Table1[[#This Row],[Total]]*(1-12%)</f>
        <v>790.08740799999998</v>
      </c>
      <c r="O798" s="4">
        <f>Table1[[#This Row],[Total]]-Table1[[#This Row],[Cost price]]</f>
        <v>107.739192</v>
      </c>
      <c r="P798">
        <v>5.5</v>
      </c>
    </row>
    <row r="799" spans="1:16" x14ac:dyDescent="0.5">
      <c r="A799" s="5">
        <v>43518</v>
      </c>
      <c r="B799" s="6" t="s">
        <v>1478</v>
      </c>
      <c r="C799" t="s">
        <v>811</v>
      </c>
      <c r="D799" t="s">
        <v>1014</v>
      </c>
      <c r="E799" t="s">
        <v>1548</v>
      </c>
      <c r="F799" t="s">
        <v>1551</v>
      </c>
      <c r="G799" t="s">
        <v>1017</v>
      </c>
      <c r="H799" t="s">
        <v>1560</v>
      </c>
      <c r="I799" t="s">
        <v>1526</v>
      </c>
      <c r="J799">
        <v>185000</v>
      </c>
      <c r="K799" s="4">
        <f>Table1[[#This Row],[Unit price]]*18%</f>
        <v>33300</v>
      </c>
      <c r="L799">
        <v>1</v>
      </c>
      <c r="M799" s="4">
        <f>(Table1[[#This Row],[Unit price]]+Table1[[#This Row],[Tax 18%]])*Table1[[#This Row],[Quantity]]</f>
        <v>218300</v>
      </c>
      <c r="N799" s="4">
        <f>Table1[[#This Row],[Total]]*(1-12%)</f>
        <v>192104</v>
      </c>
      <c r="O799" s="4">
        <f>Table1[[#This Row],[Total]]-Table1[[#This Row],[Cost price]]</f>
        <v>26196</v>
      </c>
      <c r="P799">
        <v>8.1</v>
      </c>
    </row>
    <row r="800" spans="1:16" x14ac:dyDescent="0.5">
      <c r="A800" s="5">
        <v>43539</v>
      </c>
      <c r="B800" s="6" t="s">
        <v>1174</v>
      </c>
      <c r="C800" t="s">
        <v>812</v>
      </c>
      <c r="D800" t="s">
        <v>1016</v>
      </c>
      <c r="E800" t="s">
        <v>1550</v>
      </c>
      <c r="F800" t="s">
        <v>1552</v>
      </c>
      <c r="G800" t="s">
        <v>1018</v>
      </c>
      <c r="H800" t="s">
        <v>1558</v>
      </c>
      <c r="I800" t="s">
        <v>1527</v>
      </c>
      <c r="J800">
        <v>292200</v>
      </c>
      <c r="K800" s="4">
        <f>Table1[[#This Row],[Unit price]]*18%</f>
        <v>52596</v>
      </c>
      <c r="L800">
        <v>1</v>
      </c>
      <c r="M800" s="4">
        <f>(Table1[[#This Row],[Unit price]]+Table1[[#This Row],[Tax 18%]])*Table1[[#This Row],[Quantity]]</f>
        <v>344796</v>
      </c>
      <c r="N800" s="4">
        <f>Table1[[#This Row],[Total]]*(1-12%)</f>
        <v>303420.48</v>
      </c>
      <c r="O800" s="4">
        <f>Table1[[#This Row],[Total]]-Table1[[#This Row],[Cost price]]</f>
        <v>41375.520000000019</v>
      </c>
      <c r="P800">
        <v>9.8000000000000007</v>
      </c>
    </row>
    <row r="801" spans="1:16" x14ac:dyDescent="0.5">
      <c r="A801" s="5">
        <v>43507</v>
      </c>
      <c r="B801" s="6" t="s">
        <v>1481</v>
      </c>
      <c r="C801" t="s">
        <v>813</v>
      </c>
      <c r="D801" t="s">
        <v>1015</v>
      </c>
      <c r="E801" t="s">
        <v>1549</v>
      </c>
      <c r="F801" t="s">
        <v>1551</v>
      </c>
      <c r="G801" t="s">
        <v>1018</v>
      </c>
      <c r="H801" t="s">
        <v>1559</v>
      </c>
      <c r="I801" t="s">
        <v>1525</v>
      </c>
      <c r="J801">
        <v>686.69</v>
      </c>
      <c r="K801" s="4">
        <f>Table1[[#This Row],[Unit price]]*18%</f>
        <v>123.60420000000001</v>
      </c>
      <c r="L801">
        <v>5</v>
      </c>
      <c r="M801" s="4">
        <f>(Table1[[#This Row],[Unit price]]+Table1[[#This Row],[Tax 18%]])*Table1[[#This Row],[Quantity]]</f>
        <v>4051.4710000000005</v>
      </c>
      <c r="N801" s="4">
        <f>Table1[[#This Row],[Total]]*(1-12%)</f>
        <v>3565.2944800000005</v>
      </c>
      <c r="O801" s="4">
        <f>Table1[[#This Row],[Total]]-Table1[[#This Row],[Cost price]]</f>
        <v>486.17651999999998</v>
      </c>
      <c r="P801">
        <v>9.4</v>
      </c>
    </row>
    <row r="802" spans="1:16" x14ac:dyDescent="0.5">
      <c r="A802" s="5">
        <v>43477</v>
      </c>
      <c r="B802" s="6" t="s">
        <v>1482</v>
      </c>
      <c r="C802" t="s">
        <v>814</v>
      </c>
      <c r="D802" t="s">
        <v>1016</v>
      </c>
      <c r="E802" t="s">
        <v>1550</v>
      </c>
      <c r="F802" t="s">
        <v>1552</v>
      </c>
      <c r="G802" t="s">
        <v>1018</v>
      </c>
      <c r="H802" t="s">
        <v>1560</v>
      </c>
      <c r="I802" t="s">
        <v>1561</v>
      </c>
      <c r="J802">
        <v>194500</v>
      </c>
      <c r="K802" s="4">
        <f>Table1[[#This Row],[Unit price]]*18%</f>
        <v>35010</v>
      </c>
      <c r="L802">
        <v>1</v>
      </c>
      <c r="M802" s="4">
        <f>(Table1[[#This Row],[Unit price]]+Table1[[#This Row],[Tax 18%]])*Table1[[#This Row],[Quantity]]</f>
        <v>229510</v>
      </c>
      <c r="N802" s="4">
        <f>Table1[[#This Row],[Total]]*(1-12%)</f>
        <v>201968.8</v>
      </c>
      <c r="O802" s="4">
        <f>Table1[[#This Row],[Total]]-Table1[[#This Row],[Cost price]]</f>
        <v>27541.200000000012</v>
      </c>
      <c r="P802">
        <v>7.9</v>
      </c>
    </row>
    <row r="803" spans="1:16" x14ac:dyDescent="0.5">
      <c r="A803" s="5">
        <v>43527</v>
      </c>
      <c r="B803" s="6" t="s">
        <v>1190</v>
      </c>
      <c r="C803" t="s">
        <v>815</v>
      </c>
      <c r="D803" t="s">
        <v>1015</v>
      </c>
      <c r="E803" t="s">
        <v>1549</v>
      </c>
      <c r="F803" t="s">
        <v>1551</v>
      </c>
      <c r="G803" t="s">
        <v>1017</v>
      </c>
      <c r="H803" t="s">
        <v>1555</v>
      </c>
      <c r="I803" t="s">
        <v>1525</v>
      </c>
      <c r="J803">
        <v>130.19999999999999</v>
      </c>
      <c r="K803" s="4">
        <f>Table1[[#This Row],[Unit price]]*18%</f>
        <v>23.435999999999996</v>
      </c>
      <c r="L803">
        <v>8</v>
      </c>
      <c r="M803" s="4">
        <f>(Table1[[#This Row],[Unit price]]+Table1[[#This Row],[Tax 18%]])*Table1[[#This Row],[Quantity]]</f>
        <v>1229.088</v>
      </c>
      <c r="N803" s="4">
        <f>Table1[[#This Row],[Total]]*(1-12%)</f>
        <v>1081.59744</v>
      </c>
      <c r="O803" s="4">
        <f>Table1[[#This Row],[Total]]-Table1[[#This Row],[Cost price]]</f>
        <v>147.49055999999996</v>
      </c>
      <c r="P803">
        <v>5.0999999999999996</v>
      </c>
    </row>
    <row r="804" spans="1:16" x14ac:dyDescent="0.5">
      <c r="A804" s="5">
        <v>43547</v>
      </c>
      <c r="B804" s="6" t="s">
        <v>1021</v>
      </c>
      <c r="C804" t="s">
        <v>816</v>
      </c>
      <c r="D804" t="s">
        <v>1015</v>
      </c>
      <c r="E804" t="s">
        <v>1549</v>
      </c>
      <c r="F804" t="s">
        <v>1551</v>
      </c>
      <c r="G804" t="s">
        <v>1018</v>
      </c>
      <c r="H804" t="s">
        <v>1556</v>
      </c>
      <c r="I804" t="s">
        <v>1561</v>
      </c>
      <c r="J804">
        <v>224200</v>
      </c>
      <c r="K804" s="4">
        <f>Table1[[#This Row],[Unit price]]*18%</f>
        <v>40356</v>
      </c>
      <c r="L804">
        <v>1</v>
      </c>
      <c r="M804" s="4">
        <f>(Table1[[#This Row],[Unit price]]+Table1[[#This Row],[Tax 18%]])*Table1[[#This Row],[Quantity]]</f>
        <v>264556</v>
      </c>
      <c r="N804" s="4">
        <f>Table1[[#This Row],[Total]]*(1-12%)</f>
        <v>232809.28</v>
      </c>
      <c r="O804" s="4">
        <f>Table1[[#This Row],[Total]]-Table1[[#This Row],[Cost price]]</f>
        <v>31746.720000000001</v>
      </c>
      <c r="P804">
        <v>6.9</v>
      </c>
    </row>
    <row r="805" spans="1:16" x14ac:dyDescent="0.5">
      <c r="A805" s="5">
        <v>43528</v>
      </c>
      <c r="B805" s="6" t="s">
        <v>1113</v>
      </c>
      <c r="C805" t="s">
        <v>817</v>
      </c>
      <c r="D805" t="s">
        <v>1014</v>
      </c>
      <c r="E805" t="s">
        <v>1548</v>
      </c>
      <c r="F805" t="s">
        <v>1551</v>
      </c>
      <c r="G805" t="s">
        <v>1017</v>
      </c>
      <c r="H805" t="s">
        <v>1556</v>
      </c>
      <c r="I805" t="s">
        <v>1526</v>
      </c>
      <c r="J805">
        <v>220000</v>
      </c>
      <c r="K805" s="4">
        <f>Table1[[#This Row],[Unit price]]*18%</f>
        <v>39600</v>
      </c>
      <c r="L805">
        <v>1</v>
      </c>
      <c r="M805" s="4">
        <f>(Table1[[#This Row],[Unit price]]+Table1[[#This Row],[Tax 18%]])*Table1[[#This Row],[Quantity]]</f>
        <v>259600</v>
      </c>
      <c r="N805" s="4">
        <f>Table1[[#This Row],[Total]]*(1-12%)</f>
        <v>228448</v>
      </c>
      <c r="O805" s="4">
        <f>Table1[[#This Row],[Total]]-Table1[[#This Row],[Cost price]]</f>
        <v>31152</v>
      </c>
      <c r="P805">
        <v>8</v>
      </c>
    </row>
    <row r="806" spans="1:16" x14ac:dyDescent="0.5">
      <c r="A806" s="5">
        <v>43519</v>
      </c>
      <c r="B806" s="6" t="s">
        <v>1308</v>
      </c>
      <c r="C806" t="s">
        <v>818</v>
      </c>
      <c r="D806" t="s">
        <v>1016</v>
      </c>
      <c r="E806" t="s">
        <v>1550</v>
      </c>
      <c r="F806" t="s">
        <v>1551</v>
      </c>
      <c r="G806" t="s">
        <v>1017</v>
      </c>
      <c r="H806" t="s">
        <v>1555</v>
      </c>
      <c r="I806" t="s">
        <v>1526</v>
      </c>
      <c r="J806">
        <v>775.59</v>
      </c>
      <c r="K806" s="4">
        <f>Table1[[#This Row],[Unit price]]*18%</f>
        <v>139.6062</v>
      </c>
      <c r="L806">
        <v>9</v>
      </c>
      <c r="M806" s="4">
        <f>(Table1[[#This Row],[Unit price]]+Table1[[#This Row],[Tax 18%]])*Table1[[#This Row],[Quantity]]</f>
        <v>8236.765800000001</v>
      </c>
      <c r="N806" s="4">
        <f>Table1[[#This Row],[Total]]*(1-12%)</f>
        <v>7248.3539040000005</v>
      </c>
      <c r="O806" s="4">
        <f>Table1[[#This Row],[Total]]-Table1[[#This Row],[Cost price]]</f>
        <v>988.41189600000052</v>
      </c>
      <c r="P806">
        <v>8</v>
      </c>
    </row>
    <row r="807" spans="1:16" x14ac:dyDescent="0.5">
      <c r="A807" s="5">
        <v>43541</v>
      </c>
      <c r="B807" s="6" t="s">
        <v>1364</v>
      </c>
      <c r="C807" t="s">
        <v>819</v>
      </c>
      <c r="D807" t="s">
        <v>1014</v>
      </c>
      <c r="E807" t="s">
        <v>1548</v>
      </c>
      <c r="F807" t="s">
        <v>1552</v>
      </c>
      <c r="G807" t="s">
        <v>1017</v>
      </c>
      <c r="H807" t="s">
        <v>1559</v>
      </c>
      <c r="I807" t="s">
        <v>1526</v>
      </c>
      <c r="J807">
        <v>775.47</v>
      </c>
      <c r="K807" s="4">
        <f>Table1[[#This Row],[Unit price]]*18%</f>
        <v>139.58459999999999</v>
      </c>
      <c r="L807">
        <v>4</v>
      </c>
      <c r="M807" s="4">
        <f>(Table1[[#This Row],[Unit price]]+Table1[[#This Row],[Tax 18%]])*Table1[[#This Row],[Quantity]]</f>
        <v>3660.2184000000002</v>
      </c>
      <c r="N807" s="4">
        <f>Table1[[#This Row],[Total]]*(1-12%)</f>
        <v>3220.9921920000002</v>
      </c>
      <c r="O807" s="4">
        <f>Table1[[#This Row],[Total]]-Table1[[#This Row],[Cost price]]</f>
        <v>439.22620800000004</v>
      </c>
      <c r="P807">
        <v>4.2</v>
      </c>
    </row>
    <row r="808" spans="1:16" x14ac:dyDescent="0.5">
      <c r="A808" s="5">
        <v>43481</v>
      </c>
      <c r="B808" s="6" t="s">
        <v>1483</v>
      </c>
      <c r="C808" t="s">
        <v>820</v>
      </c>
      <c r="D808" t="s">
        <v>1014</v>
      </c>
      <c r="E808" t="s">
        <v>1548</v>
      </c>
      <c r="F808" t="s">
        <v>1552</v>
      </c>
      <c r="G808" t="s">
        <v>1017</v>
      </c>
      <c r="H808" t="s">
        <v>1560</v>
      </c>
      <c r="I808" t="s">
        <v>1527</v>
      </c>
      <c r="J808">
        <v>183000</v>
      </c>
      <c r="K808" s="4">
        <f>Table1[[#This Row],[Unit price]]*18%</f>
        <v>32940</v>
      </c>
      <c r="L808">
        <v>1</v>
      </c>
      <c r="M808" s="4">
        <f>(Table1[[#This Row],[Unit price]]+Table1[[#This Row],[Tax 18%]])*Table1[[#This Row],[Quantity]]</f>
        <v>215940</v>
      </c>
      <c r="N808" s="4">
        <f>Table1[[#This Row],[Total]]*(1-12%)</f>
        <v>190027.2</v>
      </c>
      <c r="O808" s="4">
        <f>Table1[[#This Row],[Total]]-Table1[[#This Row],[Cost price]]</f>
        <v>25912.799999999988</v>
      </c>
      <c r="P808">
        <v>8.5</v>
      </c>
    </row>
    <row r="809" spans="1:16" x14ac:dyDescent="0.5">
      <c r="A809" s="5">
        <v>43473</v>
      </c>
      <c r="B809" s="6" t="s">
        <v>1484</v>
      </c>
      <c r="C809" t="s">
        <v>821</v>
      </c>
      <c r="D809" t="s">
        <v>1014</v>
      </c>
      <c r="E809" t="s">
        <v>1548</v>
      </c>
      <c r="F809" t="s">
        <v>1552</v>
      </c>
      <c r="G809" t="s">
        <v>1017</v>
      </c>
      <c r="H809" t="s">
        <v>1555</v>
      </c>
      <c r="I809" t="s">
        <v>1526</v>
      </c>
      <c r="J809">
        <v>1550.23</v>
      </c>
      <c r="K809" s="4">
        <f>Table1[[#This Row],[Unit price]]*18%</f>
        <v>279.04140000000001</v>
      </c>
      <c r="L809">
        <v>4</v>
      </c>
      <c r="M809" s="4">
        <f>(Table1[[#This Row],[Unit price]]+Table1[[#This Row],[Tax 18%]])*Table1[[#This Row],[Quantity]]</f>
        <v>7317.0856000000003</v>
      </c>
      <c r="N809" s="4">
        <f>Table1[[#This Row],[Total]]*(1-12%)</f>
        <v>6439.0353279999999</v>
      </c>
      <c r="O809" s="4">
        <f>Table1[[#This Row],[Total]]-Table1[[#This Row],[Cost price]]</f>
        <v>878.0502720000004</v>
      </c>
      <c r="P809">
        <v>9</v>
      </c>
    </row>
    <row r="810" spans="1:16" x14ac:dyDescent="0.5">
      <c r="A810" s="5">
        <v>43479</v>
      </c>
      <c r="B810" s="6" t="s">
        <v>1459</v>
      </c>
      <c r="C810" t="s">
        <v>822</v>
      </c>
      <c r="D810" t="s">
        <v>1016</v>
      </c>
      <c r="E810" t="s">
        <v>1550</v>
      </c>
      <c r="F810" t="s">
        <v>1552</v>
      </c>
      <c r="G810" t="s">
        <v>1017</v>
      </c>
      <c r="H810" t="s">
        <v>1558</v>
      </c>
      <c r="I810" t="s">
        <v>1526</v>
      </c>
      <c r="J810">
        <v>292400</v>
      </c>
      <c r="K810" s="4">
        <f>Table1[[#This Row],[Unit price]]*18%</f>
        <v>52632</v>
      </c>
      <c r="L810">
        <v>1</v>
      </c>
      <c r="M810" s="4">
        <f>(Table1[[#This Row],[Unit price]]+Table1[[#This Row],[Tax 18%]])*Table1[[#This Row],[Quantity]]</f>
        <v>345032</v>
      </c>
      <c r="N810" s="4">
        <f>Table1[[#This Row],[Total]]*(1-12%)</f>
        <v>303628.15999999997</v>
      </c>
      <c r="O810" s="4">
        <f>Table1[[#This Row],[Total]]-Table1[[#This Row],[Cost price]]</f>
        <v>41403.840000000026</v>
      </c>
      <c r="P810">
        <v>8.6</v>
      </c>
    </row>
    <row r="811" spans="1:16" x14ac:dyDescent="0.5">
      <c r="A811" s="5">
        <v>43496</v>
      </c>
      <c r="B811" s="6" t="s">
        <v>1392</v>
      </c>
      <c r="C811" t="s">
        <v>823</v>
      </c>
      <c r="D811" t="s">
        <v>1015</v>
      </c>
      <c r="E811" t="s">
        <v>1549</v>
      </c>
      <c r="F811" t="s">
        <v>1552</v>
      </c>
      <c r="G811" t="s">
        <v>1017</v>
      </c>
      <c r="H811" t="s">
        <v>1556</v>
      </c>
      <c r="I811" t="s">
        <v>1561</v>
      </c>
      <c r="J811">
        <v>224200</v>
      </c>
      <c r="K811" s="4">
        <f>Table1[[#This Row],[Unit price]]*18%</f>
        <v>40356</v>
      </c>
      <c r="L811">
        <v>1</v>
      </c>
      <c r="M811" s="4">
        <f>(Table1[[#This Row],[Unit price]]+Table1[[#This Row],[Tax 18%]])*Table1[[#This Row],[Quantity]]</f>
        <v>264556</v>
      </c>
      <c r="N811" s="4">
        <f>Table1[[#This Row],[Total]]*(1-12%)</f>
        <v>232809.28</v>
      </c>
      <c r="O811" s="4">
        <f>Table1[[#This Row],[Total]]-Table1[[#This Row],[Cost price]]</f>
        <v>31746.720000000001</v>
      </c>
      <c r="P811">
        <v>6</v>
      </c>
    </row>
    <row r="812" spans="1:16" x14ac:dyDescent="0.5">
      <c r="A812" s="5">
        <v>43539</v>
      </c>
      <c r="B812" s="6" t="s">
        <v>1261</v>
      </c>
      <c r="C812" t="s">
        <v>824</v>
      </c>
      <c r="D812" t="s">
        <v>1016</v>
      </c>
      <c r="E812" t="s">
        <v>1550</v>
      </c>
      <c r="F812" t="s">
        <v>1552</v>
      </c>
      <c r="G812" t="s">
        <v>1018</v>
      </c>
      <c r="H812" t="s">
        <v>1558</v>
      </c>
      <c r="I812" t="s">
        <v>1561</v>
      </c>
      <c r="J812">
        <v>295000</v>
      </c>
      <c r="K812" s="4">
        <f>Table1[[#This Row],[Unit price]]*18%</f>
        <v>53100</v>
      </c>
      <c r="L812">
        <v>1</v>
      </c>
      <c r="M812" s="4">
        <f>(Table1[[#This Row],[Unit price]]+Table1[[#This Row],[Tax 18%]])*Table1[[#This Row],[Quantity]]</f>
        <v>348100</v>
      </c>
      <c r="N812" s="4">
        <f>Table1[[#This Row],[Total]]*(1-12%)</f>
        <v>306328</v>
      </c>
      <c r="O812" s="4">
        <f>Table1[[#This Row],[Total]]-Table1[[#This Row],[Cost price]]</f>
        <v>41772</v>
      </c>
      <c r="P812">
        <v>6.2</v>
      </c>
    </row>
    <row r="813" spans="1:16" x14ac:dyDescent="0.5">
      <c r="A813" s="5">
        <v>43520</v>
      </c>
      <c r="B813" s="6" t="s">
        <v>1210</v>
      </c>
      <c r="C813" t="s">
        <v>825</v>
      </c>
      <c r="D813" t="s">
        <v>1014</v>
      </c>
      <c r="E813" t="s">
        <v>1548</v>
      </c>
      <c r="F813" t="s">
        <v>1552</v>
      </c>
      <c r="G813" t="s">
        <v>1017</v>
      </c>
      <c r="H813" t="s">
        <v>1555</v>
      </c>
      <c r="I813" t="s">
        <v>1527</v>
      </c>
      <c r="J813">
        <v>3240.26</v>
      </c>
      <c r="K813" s="4">
        <f>Table1[[#This Row],[Unit price]]*18%</f>
        <v>583.24680000000001</v>
      </c>
      <c r="L813">
        <v>10</v>
      </c>
      <c r="M813" s="4">
        <f>(Table1[[#This Row],[Unit price]]+Table1[[#This Row],[Tax 18%]])*Table1[[#This Row],[Quantity]]</f>
        <v>38235.067999999999</v>
      </c>
      <c r="N813" s="4">
        <f>Table1[[#This Row],[Total]]*(1-12%)</f>
        <v>33646.859839999997</v>
      </c>
      <c r="O813" s="4">
        <f>Table1[[#This Row],[Total]]-Table1[[#This Row],[Cost price]]</f>
        <v>4588.208160000002</v>
      </c>
      <c r="P813">
        <v>5</v>
      </c>
    </row>
    <row r="814" spans="1:16" x14ac:dyDescent="0.5">
      <c r="A814" s="5">
        <v>43504</v>
      </c>
      <c r="B814" s="6" t="s">
        <v>1318</v>
      </c>
      <c r="C814" t="s">
        <v>826</v>
      </c>
      <c r="D814" t="s">
        <v>1015</v>
      </c>
      <c r="E814" t="s">
        <v>1549</v>
      </c>
      <c r="F814" t="s">
        <v>1551</v>
      </c>
      <c r="G814" t="s">
        <v>1017</v>
      </c>
      <c r="H814" t="s">
        <v>1560</v>
      </c>
      <c r="I814" t="s">
        <v>1527</v>
      </c>
      <c r="J814">
        <v>190500</v>
      </c>
      <c r="K814" s="4">
        <f>Table1[[#This Row],[Unit price]]*18%</f>
        <v>34290</v>
      </c>
      <c r="L814">
        <v>1</v>
      </c>
      <c r="M814" s="4">
        <f>(Table1[[#This Row],[Unit price]]+Table1[[#This Row],[Tax 18%]])*Table1[[#This Row],[Quantity]]</f>
        <v>224790</v>
      </c>
      <c r="N814" s="4">
        <f>Table1[[#This Row],[Total]]*(1-12%)</f>
        <v>197815.2</v>
      </c>
      <c r="O814" s="4">
        <f>Table1[[#This Row],[Total]]-Table1[[#This Row],[Cost price]]</f>
        <v>26974.799999999988</v>
      </c>
      <c r="P814">
        <v>6.5</v>
      </c>
    </row>
    <row r="815" spans="1:16" x14ac:dyDescent="0.5">
      <c r="A815" s="5">
        <v>43546</v>
      </c>
      <c r="B815" s="6" t="s">
        <v>1485</v>
      </c>
      <c r="C815" t="s">
        <v>827</v>
      </c>
      <c r="D815" t="s">
        <v>1014</v>
      </c>
      <c r="E815" t="s">
        <v>1548</v>
      </c>
      <c r="F815" t="s">
        <v>1552</v>
      </c>
      <c r="G815" t="s">
        <v>1018</v>
      </c>
      <c r="H815" t="s">
        <v>1555</v>
      </c>
      <c r="I815" t="s">
        <v>1526</v>
      </c>
      <c r="J815">
        <v>7495.15</v>
      </c>
      <c r="K815" s="4">
        <f>Table1[[#This Row],[Unit price]]*18%</f>
        <v>1349.127</v>
      </c>
      <c r="L815">
        <v>1</v>
      </c>
      <c r="M815" s="4">
        <f>(Table1[[#This Row],[Unit price]]+Table1[[#This Row],[Tax 18%]])*Table1[[#This Row],[Quantity]]</f>
        <v>8844.277</v>
      </c>
      <c r="N815" s="4">
        <f>Table1[[#This Row],[Total]]*(1-12%)</f>
        <v>7782.9637599999996</v>
      </c>
      <c r="O815" s="4">
        <f>Table1[[#This Row],[Total]]-Table1[[#This Row],[Cost price]]</f>
        <v>1061.3132400000004</v>
      </c>
      <c r="P815">
        <v>6</v>
      </c>
    </row>
    <row r="816" spans="1:16" x14ac:dyDescent="0.5">
      <c r="A816" s="5">
        <v>43489</v>
      </c>
      <c r="B816" s="6" t="s">
        <v>1334</v>
      </c>
      <c r="C816" t="s">
        <v>828</v>
      </c>
      <c r="D816" t="s">
        <v>1014</v>
      </c>
      <c r="E816" t="s">
        <v>1548</v>
      </c>
      <c r="F816" t="s">
        <v>1551</v>
      </c>
      <c r="G816" t="s">
        <v>1017</v>
      </c>
      <c r="H816" t="s">
        <v>1555</v>
      </c>
      <c r="I816" t="s">
        <v>1526</v>
      </c>
      <c r="J816">
        <v>948.62</v>
      </c>
      <c r="K816" s="4">
        <f>Table1[[#This Row],[Unit price]]*18%</f>
        <v>170.7516</v>
      </c>
      <c r="L816">
        <v>8</v>
      </c>
      <c r="M816" s="4">
        <f>(Table1[[#This Row],[Unit price]]+Table1[[#This Row],[Tax 18%]])*Table1[[#This Row],[Quantity]]</f>
        <v>8954.9727999999996</v>
      </c>
      <c r="N816" s="4">
        <f>Table1[[#This Row],[Total]]*(1-12%)</f>
        <v>7880.376064</v>
      </c>
      <c r="O816" s="4">
        <f>Table1[[#This Row],[Total]]-Table1[[#This Row],[Cost price]]</f>
        <v>1074.5967359999995</v>
      </c>
      <c r="P816">
        <v>5</v>
      </c>
    </row>
    <row r="817" spans="1:16" x14ac:dyDescent="0.5">
      <c r="A817" s="5">
        <v>43538</v>
      </c>
      <c r="B817" s="6" t="s">
        <v>1482</v>
      </c>
      <c r="C817" t="s">
        <v>829</v>
      </c>
      <c r="D817" t="s">
        <v>1016</v>
      </c>
      <c r="E817" t="s">
        <v>1550</v>
      </c>
      <c r="F817" t="s">
        <v>1552</v>
      </c>
      <c r="G817" t="s">
        <v>1017</v>
      </c>
      <c r="H817" t="s">
        <v>1557</v>
      </c>
      <c r="I817" t="s">
        <v>1561</v>
      </c>
      <c r="J817">
        <v>287800</v>
      </c>
      <c r="K817" s="4">
        <f>Table1[[#This Row],[Unit price]]*18%</f>
        <v>51804</v>
      </c>
      <c r="L817">
        <v>1</v>
      </c>
      <c r="M817" s="4">
        <f>(Table1[[#This Row],[Unit price]]+Table1[[#This Row],[Tax 18%]])*Table1[[#This Row],[Quantity]]</f>
        <v>339604</v>
      </c>
      <c r="N817" s="4">
        <f>Table1[[#This Row],[Total]]*(1-12%)</f>
        <v>298851.52</v>
      </c>
      <c r="O817" s="4">
        <f>Table1[[#This Row],[Total]]-Table1[[#This Row],[Cost price]]</f>
        <v>40752.479999999981</v>
      </c>
      <c r="P817">
        <v>5</v>
      </c>
    </row>
    <row r="818" spans="1:16" x14ac:dyDescent="0.5">
      <c r="A818" s="5">
        <v>43488</v>
      </c>
      <c r="B818" s="6" t="s">
        <v>1042</v>
      </c>
      <c r="C818" t="s">
        <v>830</v>
      </c>
      <c r="D818" t="s">
        <v>1015</v>
      </c>
      <c r="E818" t="s">
        <v>1549</v>
      </c>
      <c r="F818" t="s">
        <v>1552</v>
      </c>
      <c r="G818" t="s">
        <v>1017</v>
      </c>
      <c r="H818" t="s">
        <v>1556</v>
      </c>
      <c r="I818" t="s">
        <v>1526</v>
      </c>
      <c r="J818">
        <v>223200</v>
      </c>
      <c r="K818" s="4">
        <f>Table1[[#This Row],[Unit price]]*18%</f>
        <v>40176</v>
      </c>
      <c r="L818">
        <v>1</v>
      </c>
      <c r="M818" s="4">
        <f>(Table1[[#This Row],[Unit price]]+Table1[[#This Row],[Tax 18%]])*Table1[[#This Row],[Quantity]]</f>
        <v>263376</v>
      </c>
      <c r="N818" s="4">
        <f>Table1[[#This Row],[Total]]*(1-12%)</f>
        <v>231770.88</v>
      </c>
      <c r="O818" s="4">
        <f>Table1[[#This Row],[Total]]-Table1[[#This Row],[Cost price]]</f>
        <v>31605.119999999995</v>
      </c>
      <c r="P818">
        <v>9.1999999999999993</v>
      </c>
    </row>
    <row r="819" spans="1:16" x14ac:dyDescent="0.5">
      <c r="A819" s="5">
        <v>43484</v>
      </c>
      <c r="B819" s="6" t="s">
        <v>1264</v>
      </c>
      <c r="C819" t="s">
        <v>831</v>
      </c>
      <c r="D819" t="s">
        <v>1014</v>
      </c>
      <c r="E819" t="s">
        <v>1548</v>
      </c>
      <c r="F819" t="s">
        <v>1552</v>
      </c>
      <c r="G819" t="s">
        <v>1018</v>
      </c>
      <c r="H819" t="s">
        <v>1557</v>
      </c>
      <c r="I819" t="s">
        <v>1561</v>
      </c>
      <c r="J819">
        <v>281500</v>
      </c>
      <c r="K819" s="4">
        <f>Table1[[#This Row],[Unit price]]*18%</f>
        <v>50670</v>
      </c>
      <c r="L819">
        <v>1</v>
      </c>
      <c r="M819" s="4">
        <f>(Table1[[#This Row],[Unit price]]+Table1[[#This Row],[Tax 18%]])*Table1[[#This Row],[Quantity]]</f>
        <v>332170</v>
      </c>
      <c r="N819" s="4">
        <f>Table1[[#This Row],[Total]]*(1-12%)</f>
        <v>292309.59999999998</v>
      </c>
      <c r="O819" s="4">
        <f>Table1[[#This Row],[Total]]-Table1[[#This Row],[Cost price]]</f>
        <v>39860.400000000023</v>
      </c>
      <c r="P819">
        <v>9.6</v>
      </c>
    </row>
    <row r="820" spans="1:16" x14ac:dyDescent="0.5">
      <c r="A820" s="5">
        <v>43492</v>
      </c>
      <c r="B820" s="6" t="s">
        <v>1375</v>
      </c>
      <c r="C820" t="s">
        <v>832</v>
      </c>
      <c r="D820" t="s">
        <v>1016</v>
      </c>
      <c r="E820" t="s">
        <v>1550</v>
      </c>
      <c r="F820" t="s">
        <v>1551</v>
      </c>
      <c r="G820" t="s">
        <v>1018</v>
      </c>
      <c r="H820" t="s">
        <v>1558</v>
      </c>
      <c r="I820" t="s">
        <v>1527</v>
      </c>
      <c r="J820">
        <v>292200</v>
      </c>
      <c r="K820" s="4">
        <f>Table1[[#This Row],[Unit price]]*18%</f>
        <v>52596</v>
      </c>
      <c r="L820">
        <v>1</v>
      </c>
      <c r="M820" s="4">
        <f>(Table1[[#This Row],[Unit price]]+Table1[[#This Row],[Tax 18%]])*Table1[[#This Row],[Quantity]]</f>
        <v>344796</v>
      </c>
      <c r="N820" s="4">
        <f>Table1[[#This Row],[Total]]*(1-12%)</f>
        <v>303420.48</v>
      </c>
      <c r="O820" s="4">
        <f>Table1[[#This Row],[Total]]-Table1[[#This Row],[Cost price]]</f>
        <v>41375.520000000019</v>
      </c>
      <c r="P820">
        <v>8.4</v>
      </c>
    </row>
    <row r="821" spans="1:16" x14ac:dyDescent="0.5">
      <c r="A821" s="5">
        <v>43499</v>
      </c>
      <c r="B821" s="6" t="s">
        <v>1082</v>
      </c>
      <c r="C821" t="s">
        <v>833</v>
      </c>
      <c r="D821" t="s">
        <v>1016</v>
      </c>
      <c r="E821" t="s">
        <v>1550</v>
      </c>
      <c r="F821" t="s">
        <v>1551</v>
      </c>
      <c r="G821" t="s">
        <v>1018</v>
      </c>
      <c r="H821" t="s">
        <v>1557</v>
      </c>
      <c r="I821" t="s">
        <v>1527</v>
      </c>
      <c r="J821">
        <v>283100</v>
      </c>
      <c r="K821" s="4">
        <f>Table1[[#This Row],[Unit price]]*18%</f>
        <v>50958</v>
      </c>
      <c r="L821">
        <v>1</v>
      </c>
      <c r="M821" s="4">
        <f>(Table1[[#This Row],[Unit price]]+Table1[[#This Row],[Tax 18%]])*Table1[[#This Row],[Quantity]]</f>
        <v>334058</v>
      </c>
      <c r="N821" s="4">
        <f>Table1[[#This Row],[Total]]*(1-12%)</f>
        <v>293971.03999999998</v>
      </c>
      <c r="O821" s="4">
        <f>Table1[[#This Row],[Total]]-Table1[[#This Row],[Cost price]]</f>
        <v>40086.960000000021</v>
      </c>
      <c r="P821">
        <v>6</v>
      </c>
    </row>
    <row r="822" spans="1:16" x14ac:dyDescent="0.5">
      <c r="A822" s="5">
        <v>43549</v>
      </c>
      <c r="B822" s="6" t="s">
        <v>1486</v>
      </c>
      <c r="C822" t="s">
        <v>834</v>
      </c>
      <c r="D822" t="s">
        <v>1016</v>
      </c>
      <c r="E822" t="s">
        <v>1550</v>
      </c>
      <c r="F822" t="s">
        <v>1552</v>
      </c>
      <c r="G822" t="s">
        <v>1018</v>
      </c>
      <c r="H822" t="s">
        <v>1555</v>
      </c>
      <c r="I822" t="s">
        <v>1525</v>
      </c>
      <c r="J822">
        <v>552.89</v>
      </c>
      <c r="K822" s="4">
        <f>Table1[[#This Row],[Unit price]]*18%</f>
        <v>99.520199999999988</v>
      </c>
      <c r="L822">
        <v>4</v>
      </c>
      <c r="M822" s="4">
        <f>(Table1[[#This Row],[Unit price]]+Table1[[#This Row],[Tax 18%]])*Table1[[#This Row],[Quantity]]</f>
        <v>2609.6408000000001</v>
      </c>
      <c r="N822" s="4">
        <f>Table1[[#This Row],[Total]]*(1-12%)</f>
        <v>2296.4839040000002</v>
      </c>
      <c r="O822" s="4">
        <f>Table1[[#This Row],[Total]]-Table1[[#This Row],[Cost price]]</f>
        <v>313.15689599999996</v>
      </c>
      <c r="P822">
        <v>6.7</v>
      </c>
    </row>
    <row r="823" spans="1:16" x14ac:dyDescent="0.5">
      <c r="A823" s="5">
        <v>43520</v>
      </c>
      <c r="B823" s="6" t="s">
        <v>1487</v>
      </c>
      <c r="C823" t="s">
        <v>835</v>
      </c>
      <c r="D823" t="s">
        <v>1014</v>
      </c>
      <c r="E823" t="s">
        <v>1548</v>
      </c>
      <c r="F823" t="s">
        <v>1551</v>
      </c>
      <c r="G823" t="s">
        <v>1017</v>
      </c>
      <c r="H823" t="s">
        <v>1559</v>
      </c>
      <c r="I823" t="s">
        <v>1527</v>
      </c>
      <c r="J823">
        <v>447.68</v>
      </c>
      <c r="K823" s="4">
        <f>Table1[[#This Row],[Unit price]]*18%</f>
        <v>80.582399999999993</v>
      </c>
      <c r="L823">
        <v>2</v>
      </c>
      <c r="M823" s="4">
        <f>(Table1[[#This Row],[Unit price]]+Table1[[#This Row],[Tax 18%]])*Table1[[#This Row],[Quantity]]</f>
        <v>1056.5247999999999</v>
      </c>
      <c r="N823" s="4">
        <f>Table1[[#This Row],[Total]]*(1-12%)</f>
        <v>929.74182399999995</v>
      </c>
      <c r="O823" s="4">
        <f>Table1[[#This Row],[Total]]-Table1[[#This Row],[Cost price]]</f>
        <v>126.78297599999996</v>
      </c>
      <c r="P823">
        <v>4.0999999999999996</v>
      </c>
    </row>
    <row r="824" spans="1:16" x14ac:dyDescent="0.5">
      <c r="A824" s="5">
        <v>43503</v>
      </c>
      <c r="B824" s="6" t="s">
        <v>1350</v>
      </c>
      <c r="C824" t="s">
        <v>836</v>
      </c>
      <c r="D824" t="s">
        <v>1015</v>
      </c>
      <c r="E824" t="s">
        <v>1549</v>
      </c>
      <c r="F824" t="s">
        <v>1551</v>
      </c>
      <c r="G824" t="s">
        <v>1018</v>
      </c>
      <c r="H824" t="s">
        <v>1560</v>
      </c>
      <c r="I824" t="s">
        <v>1526</v>
      </c>
      <c r="J824">
        <v>191500</v>
      </c>
      <c r="K824" s="4">
        <f>Table1[[#This Row],[Unit price]]*18%</f>
        <v>34470</v>
      </c>
      <c r="L824">
        <v>1</v>
      </c>
      <c r="M824" s="4">
        <f>(Table1[[#This Row],[Unit price]]+Table1[[#This Row],[Tax 18%]])*Table1[[#This Row],[Quantity]]</f>
        <v>225970</v>
      </c>
      <c r="N824" s="4">
        <f>Table1[[#This Row],[Total]]*(1-12%)</f>
        <v>198853.6</v>
      </c>
      <c r="O824" s="4">
        <f>Table1[[#This Row],[Total]]-Table1[[#This Row],[Cost price]]</f>
        <v>27116.399999999994</v>
      </c>
      <c r="P824">
        <v>5.9</v>
      </c>
    </row>
    <row r="825" spans="1:16" x14ac:dyDescent="0.5">
      <c r="A825" s="5">
        <v>43528</v>
      </c>
      <c r="B825" s="6" t="s">
        <v>1488</v>
      </c>
      <c r="C825" t="s">
        <v>837</v>
      </c>
      <c r="D825" t="s">
        <v>1014</v>
      </c>
      <c r="E825" t="s">
        <v>1548</v>
      </c>
      <c r="F825" t="s">
        <v>1552</v>
      </c>
      <c r="G825" t="s">
        <v>1017</v>
      </c>
      <c r="H825" t="s">
        <v>1558</v>
      </c>
      <c r="I825" t="s">
        <v>1526</v>
      </c>
      <c r="J825">
        <v>288000</v>
      </c>
      <c r="K825" s="4">
        <f>Table1[[#This Row],[Unit price]]*18%</f>
        <v>51840</v>
      </c>
      <c r="L825">
        <v>1</v>
      </c>
      <c r="M825" s="4">
        <f>(Table1[[#This Row],[Unit price]]+Table1[[#This Row],[Tax 18%]])*Table1[[#This Row],[Quantity]]</f>
        <v>339840</v>
      </c>
      <c r="N825" s="4">
        <f>Table1[[#This Row],[Total]]*(1-12%)</f>
        <v>299059.20000000001</v>
      </c>
      <c r="O825" s="4">
        <f>Table1[[#This Row],[Total]]-Table1[[#This Row],[Cost price]]</f>
        <v>40780.799999999988</v>
      </c>
      <c r="P825">
        <v>8.6999999999999993</v>
      </c>
    </row>
    <row r="826" spans="1:16" x14ac:dyDescent="0.5">
      <c r="A826" s="5">
        <v>43510</v>
      </c>
      <c r="B826" s="6" t="s">
        <v>1169</v>
      </c>
      <c r="C826" t="s">
        <v>838</v>
      </c>
      <c r="D826" t="s">
        <v>1016</v>
      </c>
      <c r="E826" t="s">
        <v>1550</v>
      </c>
      <c r="F826" t="s">
        <v>1551</v>
      </c>
      <c r="G826" t="s">
        <v>1017</v>
      </c>
      <c r="H826" t="s">
        <v>1560</v>
      </c>
      <c r="I826" t="s">
        <v>1527</v>
      </c>
      <c r="J826">
        <v>189000</v>
      </c>
      <c r="K826" s="4">
        <f>Table1[[#This Row],[Unit price]]*18%</f>
        <v>34020</v>
      </c>
      <c r="L826">
        <v>1</v>
      </c>
      <c r="M826" s="4">
        <f>(Table1[[#This Row],[Unit price]]+Table1[[#This Row],[Tax 18%]])*Table1[[#This Row],[Quantity]]</f>
        <v>223020</v>
      </c>
      <c r="N826" s="4">
        <f>Table1[[#This Row],[Total]]*(1-12%)</f>
        <v>196257.6</v>
      </c>
      <c r="O826" s="4">
        <f>Table1[[#This Row],[Total]]-Table1[[#This Row],[Cost price]]</f>
        <v>26762.399999999994</v>
      </c>
      <c r="P826">
        <v>4.5</v>
      </c>
    </row>
    <row r="827" spans="1:16" x14ac:dyDescent="0.5">
      <c r="A827" s="5">
        <v>43494</v>
      </c>
      <c r="B827" s="6" t="s">
        <v>1489</v>
      </c>
      <c r="C827" t="s">
        <v>839</v>
      </c>
      <c r="D827" t="s">
        <v>1014</v>
      </c>
      <c r="E827" t="s">
        <v>1548</v>
      </c>
      <c r="F827" t="s">
        <v>1551</v>
      </c>
      <c r="G827" t="s">
        <v>1017</v>
      </c>
      <c r="H827" t="s">
        <v>1560</v>
      </c>
      <c r="I827" t="s">
        <v>1527</v>
      </c>
      <c r="J827">
        <v>183000</v>
      </c>
      <c r="K827" s="4">
        <f>Table1[[#This Row],[Unit price]]*18%</f>
        <v>32940</v>
      </c>
      <c r="L827">
        <v>1</v>
      </c>
      <c r="M827" s="4">
        <f>(Table1[[#This Row],[Unit price]]+Table1[[#This Row],[Tax 18%]])*Table1[[#This Row],[Quantity]]</f>
        <v>215940</v>
      </c>
      <c r="N827" s="4">
        <f>Table1[[#This Row],[Total]]*(1-12%)</f>
        <v>190027.2</v>
      </c>
      <c r="O827" s="4">
        <f>Table1[[#This Row],[Total]]-Table1[[#This Row],[Cost price]]</f>
        <v>25912.799999999988</v>
      </c>
      <c r="P827">
        <v>6.6</v>
      </c>
    </row>
    <row r="828" spans="1:16" x14ac:dyDescent="0.5">
      <c r="A828" s="5">
        <v>43493</v>
      </c>
      <c r="B828" s="6" t="s">
        <v>1337</v>
      </c>
      <c r="C828" t="s">
        <v>840</v>
      </c>
      <c r="D828" t="s">
        <v>1016</v>
      </c>
      <c r="E828" t="s">
        <v>1550</v>
      </c>
      <c r="F828" t="s">
        <v>1551</v>
      </c>
      <c r="G828" t="s">
        <v>1017</v>
      </c>
      <c r="H828" t="s">
        <v>1558</v>
      </c>
      <c r="I828" t="s">
        <v>1527</v>
      </c>
      <c r="J828">
        <v>292200</v>
      </c>
      <c r="K828" s="4">
        <f>Table1[[#This Row],[Unit price]]*18%</f>
        <v>52596</v>
      </c>
      <c r="L828">
        <v>1</v>
      </c>
      <c r="M828" s="4">
        <f>(Table1[[#This Row],[Unit price]]+Table1[[#This Row],[Tax 18%]])*Table1[[#This Row],[Quantity]]</f>
        <v>344796</v>
      </c>
      <c r="N828" s="4">
        <f>Table1[[#This Row],[Total]]*(1-12%)</f>
        <v>303420.48</v>
      </c>
      <c r="O828" s="4">
        <f>Table1[[#This Row],[Total]]-Table1[[#This Row],[Cost price]]</f>
        <v>41375.520000000019</v>
      </c>
      <c r="P828">
        <v>7.7</v>
      </c>
    </row>
    <row r="829" spans="1:16" x14ac:dyDescent="0.5">
      <c r="A829" s="5">
        <v>43550</v>
      </c>
      <c r="B829" s="6" t="s">
        <v>1097</v>
      </c>
      <c r="C829" t="s">
        <v>841</v>
      </c>
      <c r="D829" t="s">
        <v>1014</v>
      </c>
      <c r="E829" t="s">
        <v>1548</v>
      </c>
      <c r="F829" t="s">
        <v>1551</v>
      </c>
      <c r="G829" t="s">
        <v>1018</v>
      </c>
      <c r="H829" t="s">
        <v>1556</v>
      </c>
      <c r="I829" t="s">
        <v>1527</v>
      </c>
      <c r="J829">
        <v>218000</v>
      </c>
      <c r="K829" s="4">
        <f>Table1[[#This Row],[Unit price]]*18%</f>
        <v>39240</v>
      </c>
      <c r="L829">
        <v>1</v>
      </c>
      <c r="M829" s="4">
        <f>(Table1[[#This Row],[Unit price]]+Table1[[#This Row],[Tax 18%]])*Table1[[#This Row],[Quantity]]</f>
        <v>257240</v>
      </c>
      <c r="N829" s="4">
        <f>Table1[[#This Row],[Total]]*(1-12%)</f>
        <v>226371.20000000001</v>
      </c>
      <c r="O829" s="4">
        <f>Table1[[#This Row],[Total]]-Table1[[#This Row],[Cost price]]</f>
        <v>30868.799999999988</v>
      </c>
      <c r="P829">
        <v>8.5</v>
      </c>
    </row>
    <row r="830" spans="1:16" x14ac:dyDescent="0.5">
      <c r="A830" s="5">
        <v>43548</v>
      </c>
      <c r="B830" s="6" t="s">
        <v>1204</v>
      </c>
      <c r="C830" t="s">
        <v>842</v>
      </c>
      <c r="D830" t="s">
        <v>1015</v>
      </c>
      <c r="E830" t="s">
        <v>1549</v>
      </c>
      <c r="F830" t="s">
        <v>1552</v>
      </c>
      <c r="G830" t="s">
        <v>1018</v>
      </c>
      <c r="H830" t="s">
        <v>1555</v>
      </c>
      <c r="I830" t="s">
        <v>1526</v>
      </c>
      <c r="J830">
        <v>264.95</v>
      </c>
      <c r="K830" s="4">
        <f>Table1[[#This Row],[Unit price]]*18%</f>
        <v>47.690999999999995</v>
      </c>
      <c r="L830">
        <v>10</v>
      </c>
      <c r="M830" s="4">
        <f>(Table1[[#This Row],[Unit price]]+Table1[[#This Row],[Tax 18%]])*Table1[[#This Row],[Quantity]]</f>
        <v>3126.41</v>
      </c>
      <c r="N830" s="4">
        <f>Table1[[#This Row],[Total]]*(1-12%)</f>
        <v>2751.2408</v>
      </c>
      <c r="O830" s="4">
        <f>Table1[[#This Row],[Total]]-Table1[[#This Row],[Cost price]]</f>
        <v>375.16919999999982</v>
      </c>
      <c r="P830">
        <v>5.2</v>
      </c>
    </row>
    <row r="831" spans="1:16" x14ac:dyDescent="0.5">
      <c r="A831" s="5">
        <v>43466</v>
      </c>
      <c r="B831" s="6" t="s">
        <v>1070</v>
      </c>
      <c r="C831" t="s">
        <v>843</v>
      </c>
      <c r="D831" t="s">
        <v>1014</v>
      </c>
      <c r="E831" t="s">
        <v>1548</v>
      </c>
      <c r="F831" t="s">
        <v>1551</v>
      </c>
      <c r="G831" t="s">
        <v>1017</v>
      </c>
      <c r="H831" t="s">
        <v>1555</v>
      </c>
      <c r="I831" t="s">
        <v>1527</v>
      </c>
      <c r="J831">
        <v>874.22</v>
      </c>
      <c r="K831" s="4">
        <f>Table1[[#This Row],[Unit price]]*18%</f>
        <v>157.3596</v>
      </c>
      <c r="L831">
        <v>10</v>
      </c>
      <c r="M831" s="4">
        <f>(Table1[[#This Row],[Unit price]]+Table1[[#This Row],[Tax 18%]])*Table1[[#This Row],[Quantity]]</f>
        <v>10315.796</v>
      </c>
      <c r="N831" s="4">
        <f>Table1[[#This Row],[Total]]*(1-12%)</f>
        <v>9077.9004800000002</v>
      </c>
      <c r="O831" s="4">
        <f>Table1[[#This Row],[Total]]-Table1[[#This Row],[Cost price]]</f>
        <v>1237.89552</v>
      </c>
      <c r="P831">
        <v>4.3</v>
      </c>
    </row>
    <row r="832" spans="1:16" x14ac:dyDescent="0.5">
      <c r="A832" s="5">
        <v>43489</v>
      </c>
      <c r="B832" s="6" t="s">
        <v>1274</v>
      </c>
      <c r="C832" t="s">
        <v>844</v>
      </c>
      <c r="D832" t="s">
        <v>1014</v>
      </c>
      <c r="E832" t="s">
        <v>1548</v>
      </c>
      <c r="F832" t="s">
        <v>1552</v>
      </c>
      <c r="G832" t="s">
        <v>1018</v>
      </c>
      <c r="H832" t="s">
        <v>1555</v>
      </c>
      <c r="I832" t="s">
        <v>1526</v>
      </c>
      <c r="J832">
        <v>3110.56</v>
      </c>
      <c r="K832" s="4">
        <f>Table1[[#This Row],[Unit price]]*18%</f>
        <v>559.9008</v>
      </c>
      <c r="L832">
        <v>8</v>
      </c>
      <c r="M832" s="4">
        <f>(Table1[[#This Row],[Unit price]]+Table1[[#This Row],[Tax 18%]])*Table1[[#This Row],[Quantity]]</f>
        <v>29363.686399999999</v>
      </c>
      <c r="N832" s="4">
        <f>Table1[[#This Row],[Total]]*(1-12%)</f>
        <v>25840.044031999998</v>
      </c>
      <c r="O832" s="4">
        <f>Table1[[#This Row],[Total]]-Table1[[#This Row],[Cost price]]</f>
        <v>3523.6423680000007</v>
      </c>
      <c r="P832">
        <v>7.6</v>
      </c>
    </row>
    <row r="833" spans="1:16" x14ac:dyDescent="0.5">
      <c r="A833" s="5">
        <v>43521</v>
      </c>
      <c r="B833" s="6" t="s">
        <v>1097</v>
      </c>
      <c r="C833" t="s">
        <v>845</v>
      </c>
      <c r="D833" t="s">
        <v>1016</v>
      </c>
      <c r="E833" t="s">
        <v>1550</v>
      </c>
      <c r="F833" t="s">
        <v>1552</v>
      </c>
      <c r="G833" t="s">
        <v>1018</v>
      </c>
      <c r="H833" t="s">
        <v>1558</v>
      </c>
      <c r="I833" t="s">
        <v>1526</v>
      </c>
      <c r="J833">
        <v>292400</v>
      </c>
      <c r="K833" s="4">
        <f>Table1[[#This Row],[Unit price]]*18%</f>
        <v>52632</v>
      </c>
      <c r="L833">
        <v>1</v>
      </c>
      <c r="M833" s="4">
        <f>(Table1[[#This Row],[Unit price]]+Table1[[#This Row],[Tax 18%]])*Table1[[#This Row],[Quantity]]</f>
        <v>345032</v>
      </c>
      <c r="N833" s="4">
        <f>Table1[[#This Row],[Total]]*(1-12%)</f>
        <v>303628.15999999997</v>
      </c>
      <c r="O833" s="4">
        <f>Table1[[#This Row],[Total]]-Table1[[#This Row],[Cost price]]</f>
        <v>41403.840000000026</v>
      </c>
      <c r="P833">
        <v>9.5</v>
      </c>
    </row>
    <row r="834" spans="1:16" x14ac:dyDescent="0.5">
      <c r="A834" s="5">
        <v>43474</v>
      </c>
      <c r="B834" s="6" t="s">
        <v>1433</v>
      </c>
      <c r="C834" t="s">
        <v>846</v>
      </c>
      <c r="D834" t="s">
        <v>1016</v>
      </c>
      <c r="E834" t="s">
        <v>1550</v>
      </c>
      <c r="F834" t="s">
        <v>1551</v>
      </c>
      <c r="G834" t="s">
        <v>1017</v>
      </c>
      <c r="H834" t="s">
        <v>1560</v>
      </c>
      <c r="I834" t="s">
        <v>1526</v>
      </c>
      <c r="J834">
        <v>192000</v>
      </c>
      <c r="K834" s="4">
        <f>Table1[[#This Row],[Unit price]]*18%</f>
        <v>34560</v>
      </c>
      <c r="L834">
        <v>1</v>
      </c>
      <c r="M834" s="4">
        <f>(Table1[[#This Row],[Unit price]]+Table1[[#This Row],[Tax 18%]])*Table1[[#This Row],[Quantity]]</f>
        <v>226560</v>
      </c>
      <c r="N834" s="4">
        <f>Table1[[#This Row],[Total]]*(1-12%)</f>
        <v>199372.79999999999</v>
      </c>
      <c r="O834" s="4">
        <f>Table1[[#This Row],[Total]]-Table1[[#This Row],[Cost price]]</f>
        <v>27187.200000000012</v>
      </c>
      <c r="P834">
        <v>4.0999999999999996</v>
      </c>
    </row>
    <row r="835" spans="1:16" x14ac:dyDescent="0.5">
      <c r="A835" s="5">
        <v>43510</v>
      </c>
      <c r="B835" s="6" t="s">
        <v>1070</v>
      </c>
      <c r="C835" t="s">
        <v>847</v>
      </c>
      <c r="D835" t="s">
        <v>1014</v>
      </c>
      <c r="E835" t="s">
        <v>1548</v>
      </c>
      <c r="F835" t="s">
        <v>1551</v>
      </c>
      <c r="G835" t="s">
        <v>1018</v>
      </c>
      <c r="H835" t="s">
        <v>1558</v>
      </c>
      <c r="I835" t="s">
        <v>1561</v>
      </c>
      <c r="J835">
        <v>290000</v>
      </c>
      <c r="K835" s="4">
        <f>Table1[[#This Row],[Unit price]]*18%</f>
        <v>52200</v>
      </c>
      <c r="L835">
        <v>1</v>
      </c>
      <c r="M835" s="4">
        <f>(Table1[[#This Row],[Unit price]]+Table1[[#This Row],[Tax 18%]])*Table1[[#This Row],[Quantity]]</f>
        <v>342200</v>
      </c>
      <c r="N835" s="4">
        <f>Table1[[#This Row],[Total]]*(1-12%)</f>
        <v>301136</v>
      </c>
      <c r="O835" s="4">
        <f>Table1[[#This Row],[Total]]-Table1[[#This Row],[Cost price]]</f>
        <v>41064</v>
      </c>
      <c r="P835">
        <v>9.1999999999999993</v>
      </c>
    </row>
    <row r="836" spans="1:16" x14ac:dyDescent="0.5">
      <c r="A836" s="5">
        <v>43536</v>
      </c>
      <c r="B836" s="6" t="s">
        <v>1490</v>
      </c>
      <c r="C836" t="s">
        <v>848</v>
      </c>
      <c r="D836" t="s">
        <v>1016</v>
      </c>
      <c r="E836" t="s">
        <v>1550</v>
      </c>
      <c r="F836" t="s">
        <v>1551</v>
      </c>
      <c r="G836" t="s">
        <v>1017</v>
      </c>
      <c r="H836" t="s">
        <v>1559</v>
      </c>
      <c r="I836" t="s">
        <v>1525</v>
      </c>
      <c r="J836">
        <v>3640.73</v>
      </c>
      <c r="K836" s="4">
        <f>Table1[[#This Row],[Unit price]]*18%</f>
        <v>655.33140000000003</v>
      </c>
      <c r="L836">
        <v>7</v>
      </c>
      <c r="M836" s="4">
        <f>(Table1[[#This Row],[Unit price]]+Table1[[#This Row],[Tax 18%]])*Table1[[#This Row],[Quantity]]</f>
        <v>30072.429800000005</v>
      </c>
      <c r="N836" s="4">
        <f>Table1[[#This Row],[Total]]*(1-12%)</f>
        <v>26463.738224000004</v>
      </c>
      <c r="O836" s="4">
        <f>Table1[[#This Row],[Total]]-Table1[[#This Row],[Cost price]]</f>
        <v>3608.6915760000011</v>
      </c>
      <c r="P836">
        <v>5.4</v>
      </c>
    </row>
    <row r="837" spans="1:16" x14ac:dyDescent="0.5">
      <c r="A837" s="5">
        <v>43550</v>
      </c>
      <c r="B837" s="6" t="s">
        <v>1162</v>
      </c>
      <c r="C837" t="s">
        <v>849</v>
      </c>
      <c r="D837" t="s">
        <v>1014</v>
      </c>
      <c r="E837" t="s">
        <v>1548</v>
      </c>
      <c r="F837" t="s">
        <v>1552</v>
      </c>
      <c r="G837" t="s">
        <v>1018</v>
      </c>
      <c r="H837" t="s">
        <v>1556</v>
      </c>
      <c r="I837" t="s">
        <v>1526</v>
      </c>
      <c r="J837">
        <v>220000</v>
      </c>
      <c r="K837" s="4">
        <f>Table1[[#This Row],[Unit price]]*18%</f>
        <v>39600</v>
      </c>
      <c r="L837">
        <v>1</v>
      </c>
      <c r="M837" s="4">
        <f>(Table1[[#This Row],[Unit price]]+Table1[[#This Row],[Tax 18%]])*Table1[[#This Row],[Quantity]]</f>
        <v>259600</v>
      </c>
      <c r="N837" s="4">
        <f>Table1[[#This Row],[Total]]*(1-12%)</f>
        <v>228448</v>
      </c>
      <c r="O837" s="4">
        <f>Table1[[#This Row],[Total]]-Table1[[#This Row],[Cost price]]</f>
        <v>31152</v>
      </c>
      <c r="P837">
        <v>5.8</v>
      </c>
    </row>
    <row r="838" spans="1:16" x14ac:dyDescent="0.5">
      <c r="A838" s="5">
        <v>43474</v>
      </c>
      <c r="B838" s="6" t="s">
        <v>1248</v>
      </c>
      <c r="C838" t="s">
        <v>850</v>
      </c>
      <c r="D838" t="s">
        <v>1014</v>
      </c>
      <c r="E838" t="s">
        <v>1548</v>
      </c>
      <c r="F838" t="s">
        <v>1551</v>
      </c>
      <c r="G838" t="s">
        <v>1018</v>
      </c>
      <c r="H838" t="s">
        <v>1556</v>
      </c>
      <c r="I838" t="s">
        <v>1561</v>
      </c>
      <c r="J838">
        <v>223000</v>
      </c>
      <c r="K838" s="4">
        <f>Table1[[#This Row],[Unit price]]*18%</f>
        <v>40140</v>
      </c>
      <c r="L838">
        <v>1</v>
      </c>
      <c r="M838" s="4">
        <f>(Table1[[#This Row],[Unit price]]+Table1[[#This Row],[Tax 18%]])*Table1[[#This Row],[Quantity]]</f>
        <v>263140</v>
      </c>
      <c r="N838" s="4">
        <f>Table1[[#This Row],[Total]]*(1-12%)</f>
        <v>231563.2</v>
      </c>
      <c r="O838" s="4">
        <f>Table1[[#This Row],[Total]]-Table1[[#This Row],[Cost price]]</f>
        <v>31576.799999999988</v>
      </c>
      <c r="P838">
        <v>5.6</v>
      </c>
    </row>
    <row r="839" spans="1:16" x14ac:dyDescent="0.5">
      <c r="A839" s="5">
        <v>43467</v>
      </c>
      <c r="B839" s="6" t="s">
        <v>1409</v>
      </c>
      <c r="C839" t="s">
        <v>851</v>
      </c>
      <c r="D839" t="s">
        <v>1016</v>
      </c>
      <c r="E839" t="s">
        <v>1550</v>
      </c>
      <c r="F839" t="s">
        <v>1552</v>
      </c>
      <c r="G839" t="s">
        <v>1018</v>
      </c>
      <c r="H839" t="s">
        <v>1560</v>
      </c>
      <c r="I839" t="s">
        <v>1527</v>
      </c>
      <c r="J839">
        <v>189000</v>
      </c>
      <c r="K839" s="4">
        <f>Table1[[#This Row],[Unit price]]*18%</f>
        <v>34020</v>
      </c>
      <c r="L839">
        <v>1</v>
      </c>
      <c r="M839" s="4">
        <f>(Table1[[#This Row],[Unit price]]+Table1[[#This Row],[Tax 18%]])*Table1[[#This Row],[Quantity]]</f>
        <v>223020</v>
      </c>
      <c r="N839" s="4">
        <f>Table1[[#This Row],[Total]]*(1-12%)</f>
        <v>196257.6</v>
      </c>
      <c r="O839" s="4">
        <f>Table1[[#This Row],[Total]]-Table1[[#This Row],[Cost price]]</f>
        <v>26762.399999999994</v>
      </c>
      <c r="P839">
        <v>5.0999999999999996</v>
      </c>
    </row>
    <row r="840" spans="1:16" x14ac:dyDescent="0.5">
      <c r="A840" s="5">
        <v>43480</v>
      </c>
      <c r="B840" s="6" t="s">
        <v>1085</v>
      </c>
      <c r="C840" t="s">
        <v>852</v>
      </c>
      <c r="D840" t="s">
        <v>1015</v>
      </c>
      <c r="E840" t="s">
        <v>1549</v>
      </c>
      <c r="F840" t="s">
        <v>1552</v>
      </c>
      <c r="G840" t="s">
        <v>1018</v>
      </c>
      <c r="H840" t="s">
        <v>1555</v>
      </c>
      <c r="I840" t="s">
        <v>1526</v>
      </c>
      <c r="J840">
        <v>535.87</v>
      </c>
      <c r="K840" s="4">
        <f>Table1[[#This Row],[Unit price]]*18%</f>
        <v>96.456599999999995</v>
      </c>
      <c r="L840">
        <v>10</v>
      </c>
      <c r="M840" s="4">
        <f>(Table1[[#This Row],[Unit price]]+Table1[[#This Row],[Tax 18%]])*Table1[[#This Row],[Quantity]]</f>
        <v>6323.2659999999996</v>
      </c>
      <c r="N840" s="4">
        <f>Table1[[#This Row],[Total]]*(1-12%)</f>
        <v>5564.47408</v>
      </c>
      <c r="O840" s="4">
        <f>Table1[[#This Row],[Total]]-Table1[[#This Row],[Cost price]]</f>
        <v>758.79191999999966</v>
      </c>
      <c r="P840">
        <v>5.8</v>
      </c>
    </row>
    <row r="841" spans="1:16" x14ac:dyDescent="0.5">
      <c r="A841" s="5">
        <v>43466</v>
      </c>
      <c r="B841" s="6" t="s">
        <v>1354</v>
      </c>
      <c r="C841" t="s">
        <v>853</v>
      </c>
      <c r="D841" t="s">
        <v>1015</v>
      </c>
      <c r="E841" t="s">
        <v>1549</v>
      </c>
      <c r="F841" t="s">
        <v>1551</v>
      </c>
      <c r="G841" t="s">
        <v>1017</v>
      </c>
      <c r="H841" t="s">
        <v>1560</v>
      </c>
      <c r="I841" t="s">
        <v>1561</v>
      </c>
      <c r="J841">
        <v>193100</v>
      </c>
      <c r="K841" s="4">
        <f>Table1[[#This Row],[Unit price]]*18%</f>
        <v>34758</v>
      </c>
      <c r="L841">
        <v>1</v>
      </c>
      <c r="M841" s="4">
        <f>(Table1[[#This Row],[Unit price]]+Table1[[#This Row],[Tax 18%]])*Table1[[#This Row],[Quantity]]</f>
        <v>227858</v>
      </c>
      <c r="N841" s="4">
        <f>Table1[[#This Row],[Total]]*(1-12%)</f>
        <v>200515.04</v>
      </c>
      <c r="O841" s="4">
        <f>Table1[[#This Row],[Total]]-Table1[[#This Row],[Cost price]]</f>
        <v>27342.959999999992</v>
      </c>
      <c r="P841">
        <v>5</v>
      </c>
    </row>
    <row r="842" spans="1:16" x14ac:dyDescent="0.5">
      <c r="A842" s="5">
        <v>43511</v>
      </c>
      <c r="B842" s="6" t="s">
        <v>1491</v>
      </c>
      <c r="C842" t="s">
        <v>854</v>
      </c>
      <c r="D842" t="s">
        <v>1014</v>
      </c>
      <c r="E842" t="s">
        <v>1548</v>
      </c>
      <c r="F842" t="s">
        <v>1552</v>
      </c>
      <c r="G842" t="s">
        <v>1018</v>
      </c>
      <c r="H842" t="s">
        <v>1556</v>
      </c>
      <c r="I842" t="s">
        <v>1526</v>
      </c>
      <c r="J842">
        <v>220000</v>
      </c>
      <c r="K842" s="4">
        <f>Table1[[#This Row],[Unit price]]*18%</f>
        <v>39600</v>
      </c>
      <c r="L842">
        <v>1</v>
      </c>
      <c r="M842" s="4">
        <f>(Table1[[#This Row],[Unit price]]+Table1[[#This Row],[Tax 18%]])*Table1[[#This Row],[Quantity]]</f>
        <v>259600</v>
      </c>
      <c r="N842" s="4">
        <f>Table1[[#This Row],[Total]]*(1-12%)</f>
        <v>228448</v>
      </c>
      <c r="O842" s="4">
        <f>Table1[[#This Row],[Total]]-Table1[[#This Row],[Cost price]]</f>
        <v>31152</v>
      </c>
      <c r="P842">
        <v>7.9</v>
      </c>
    </row>
    <row r="843" spans="1:16" x14ac:dyDescent="0.5">
      <c r="A843" s="5">
        <v>43524</v>
      </c>
      <c r="B843" s="6" t="s">
        <v>1199</v>
      </c>
      <c r="C843" t="s">
        <v>855</v>
      </c>
      <c r="D843" t="s">
        <v>1016</v>
      </c>
      <c r="E843" t="s">
        <v>1550</v>
      </c>
      <c r="F843" t="s">
        <v>1552</v>
      </c>
      <c r="G843" t="s">
        <v>1018</v>
      </c>
      <c r="H843" t="s">
        <v>1555</v>
      </c>
      <c r="I843" t="s">
        <v>1526</v>
      </c>
      <c r="J843">
        <v>460.3</v>
      </c>
      <c r="K843" s="4">
        <f>Table1[[#This Row],[Unit price]]*18%</f>
        <v>82.853999999999999</v>
      </c>
      <c r="L843">
        <v>1</v>
      </c>
      <c r="M843" s="4">
        <f>(Table1[[#This Row],[Unit price]]+Table1[[#This Row],[Tax 18%]])*Table1[[#This Row],[Quantity]]</f>
        <v>543.154</v>
      </c>
      <c r="N843" s="4">
        <f>Table1[[#This Row],[Total]]*(1-12%)</f>
        <v>477.97552000000002</v>
      </c>
      <c r="O843" s="4">
        <f>Table1[[#This Row],[Total]]-Table1[[#This Row],[Cost price]]</f>
        <v>65.178479999999979</v>
      </c>
      <c r="P843">
        <v>6</v>
      </c>
    </row>
    <row r="844" spans="1:16" x14ac:dyDescent="0.5">
      <c r="A844" s="5">
        <v>43526</v>
      </c>
      <c r="B844" s="6" t="s">
        <v>1492</v>
      </c>
      <c r="C844" t="s">
        <v>856</v>
      </c>
      <c r="D844" t="s">
        <v>1014</v>
      </c>
      <c r="E844" t="s">
        <v>1548</v>
      </c>
      <c r="F844" t="s">
        <v>1551</v>
      </c>
      <c r="G844" t="s">
        <v>1017</v>
      </c>
      <c r="H844" t="s">
        <v>1560</v>
      </c>
      <c r="I844" t="s">
        <v>1527</v>
      </c>
      <c r="J844">
        <v>183000</v>
      </c>
      <c r="K844" s="4">
        <f>Table1[[#This Row],[Unit price]]*18%</f>
        <v>32940</v>
      </c>
      <c r="L844">
        <v>1</v>
      </c>
      <c r="M844" s="4">
        <f>(Table1[[#This Row],[Unit price]]+Table1[[#This Row],[Tax 18%]])*Table1[[#This Row],[Quantity]]</f>
        <v>215940</v>
      </c>
      <c r="N844" s="4">
        <f>Table1[[#This Row],[Total]]*(1-12%)</f>
        <v>190027.2</v>
      </c>
      <c r="O844" s="4">
        <f>Table1[[#This Row],[Total]]-Table1[[#This Row],[Cost price]]</f>
        <v>25912.799999999988</v>
      </c>
      <c r="P844">
        <v>5</v>
      </c>
    </row>
    <row r="845" spans="1:16" x14ac:dyDescent="0.5">
      <c r="A845" s="5">
        <v>43509</v>
      </c>
      <c r="B845" s="6" t="s">
        <v>1489</v>
      </c>
      <c r="C845" t="s">
        <v>857</v>
      </c>
      <c r="D845" t="s">
        <v>1015</v>
      </c>
      <c r="E845" t="s">
        <v>1549</v>
      </c>
      <c r="F845" t="s">
        <v>1551</v>
      </c>
      <c r="G845" t="s">
        <v>1017</v>
      </c>
      <c r="H845" t="s">
        <v>1557</v>
      </c>
      <c r="I845" t="s">
        <v>1527</v>
      </c>
      <c r="J845">
        <v>285400</v>
      </c>
      <c r="K845" s="4">
        <f>Table1[[#This Row],[Unit price]]*18%</f>
        <v>51372</v>
      </c>
      <c r="L845">
        <v>1</v>
      </c>
      <c r="M845" s="4">
        <f>(Table1[[#This Row],[Unit price]]+Table1[[#This Row],[Tax 18%]])*Table1[[#This Row],[Quantity]]</f>
        <v>336772</v>
      </c>
      <c r="N845" s="4">
        <f>Table1[[#This Row],[Total]]*(1-12%)</f>
        <v>296359.36</v>
      </c>
      <c r="O845" s="4">
        <f>Table1[[#This Row],[Total]]-Table1[[#This Row],[Cost price]]</f>
        <v>40412.640000000014</v>
      </c>
      <c r="P845">
        <v>8.9</v>
      </c>
    </row>
    <row r="846" spans="1:16" x14ac:dyDescent="0.5">
      <c r="A846" s="5">
        <v>43491</v>
      </c>
      <c r="B846" s="6" t="s">
        <v>1050</v>
      </c>
      <c r="C846" t="s">
        <v>858</v>
      </c>
      <c r="D846" t="s">
        <v>1014</v>
      </c>
      <c r="E846" t="s">
        <v>1548</v>
      </c>
      <c r="F846" t="s">
        <v>1552</v>
      </c>
      <c r="G846" t="s">
        <v>1018</v>
      </c>
      <c r="H846" t="s">
        <v>1556</v>
      </c>
      <c r="I846" t="s">
        <v>1526</v>
      </c>
      <c r="J846">
        <v>220000</v>
      </c>
      <c r="K846" s="4">
        <f>Table1[[#This Row],[Unit price]]*18%</f>
        <v>39600</v>
      </c>
      <c r="L846">
        <v>1</v>
      </c>
      <c r="M846" s="4">
        <f>(Table1[[#This Row],[Unit price]]+Table1[[#This Row],[Tax 18%]])*Table1[[#This Row],[Quantity]]</f>
        <v>259600</v>
      </c>
      <c r="N846" s="4">
        <f>Table1[[#This Row],[Total]]*(1-12%)</f>
        <v>228448</v>
      </c>
      <c r="O846" s="4">
        <f>Table1[[#This Row],[Total]]-Table1[[#This Row],[Cost price]]</f>
        <v>31152</v>
      </c>
      <c r="P846">
        <v>5.9</v>
      </c>
    </row>
    <row r="847" spans="1:16" x14ac:dyDescent="0.5">
      <c r="A847" s="5">
        <v>43495</v>
      </c>
      <c r="B847" s="6" t="s">
        <v>1121</v>
      </c>
      <c r="C847" t="s">
        <v>859</v>
      </c>
      <c r="D847" t="s">
        <v>1014</v>
      </c>
      <c r="E847" t="s">
        <v>1548</v>
      </c>
      <c r="F847" t="s">
        <v>1551</v>
      </c>
      <c r="G847" t="s">
        <v>1018</v>
      </c>
      <c r="H847" t="s">
        <v>1555</v>
      </c>
      <c r="I847" t="s">
        <v>1527</v>
      </c>
      <c r="J847">
        <v>1993.78</v>
      </c>
      <c r="K847" s="4">
        <f>Table1[[#This Row],[Unit price]]*18%</f>
        <v>358.88040000000001</v>
      </c>
      <c r="L847">
        <v>3</v>
      </c>
      <c r="M847" s="4">
        <f>(Table1[[#This Row],[Unit price]]+Table1[[#This Row],[Tax 18%]])*Table1[[#This Row],[Quantity]]</f>
        <v>7057.9811999999993</v>
      </c>
      <c r="N847" s="4">
        <f>Table1[[#This Row],[Total]]*(1-12%)</f>
        <v>6211.023455999999</v>
      </c>
      <c r="O847" s="4">
        <f>Table1[[#This Row],[Total]]-Table1[[#This Row],[Cost price]]</f>
        <v>846.95774400000028</v>
      </c>
      <c r="P847">
        <v>5.9</v>
      </c>
    </row>
    <row r="848" spans="1:16" x14ac:dyDescent="0.5">
      <c r="A848" s="5">
        <v>43492</v>
      </c>
      <c r="B848" s="6" t="s">
        <v>1201</v>
      </c>
      <c r="C848" t="s">
        <v>860</v>
      </c>
      <c r="D848" t="s">
        <v>1014</v>
      </c>
      <c r="E848" t="s">
        <v>1548</v>
      </c>
      <c r="F848" t="s">
        <v>1551</v>
      </c>
      <c r="G848" t="s">
        <v>1018</v>
      </c>
      <c r="H848" t="s">
        <v>1555</v>
      </c>
      <c r="I848" t="s">
        <v>1525</v>
      </c>
      <c r="J848">
        <v>7473.26</v>
      </c>
      <c r="K848" s="4">
        <f>Table1[[#This Row],[Unit price]]*18%</f>
        <v>1345.1867999999999</v>
      </c>
      <c r="L848">
        <v>1</v>
      </c>
      <c r="M848" s="4">
        <f>(Table1[[#This Row],[Unit price]]+Table1[[#This Row],[Tax 18%]])*Table1[[#This Row],[Quantity]]</f>
        <v>8818.4467999999997</v>
      </c>
      <c r="N848" s="4">
        <f>Table1[[#This Row],[Total]]*(1-12%)</f>
        <v>7760.2331839999997</v>
      </c>
      <c r="O848" s="4">
        <f>Table1[[#This Row],[Total]]-Table1[[#This Row],[Cost price]]</f>
        <v>1058.213616</v>
      </c>
      <c r="P848">
        <v>9.6999999999999993</v>
      </c>
    </row>
    <row r="849" spans="1:16" x14ac:dyDescent="0.5">
      <c r="A849" s="5">
        <v>43495</v>
      </c>
      <c r="B849" s="6" t="s">
        <v>1067</v>
      </c>
      <c r="C849" t="s">
        <v>861</v>
      </c>
      <c r="D849" t="s">
        <v>1015</v>
      </c>
      <c r="E849" t="s">
        <v>1549</v>
      </c>
      <c r="F849" t="s">
        <v>1552</v>
      </c>
      <c r="G849" t="s">
        <v>1017</v>
      </c>
      <c r="H849" t="s">
        <v>1560</v>
      </c>
      <c r="I849" t="s">
        <v>1527</v>
      </c>
      <c r="J849">
        <v>190500</v>
      </c>
      <c r="K849" s="4">
        <f>Table1[[#This Row],[Unit price]]*18%</f>
        <v>34290</v>
      </c>
      <c r="L849">
        <v>1</v>
      </c>
      <c r="M849" s="4">
        <f>(Table1[[#This Row],[Unit price]]+Table1[[#This Row],[Tax 18%]])*Table1[[#This Row],[Quantity]]</f>
        <v>224790</v>
      </c>
      <c r="N849" s="4">
        <f>Table1[[#This Row],[Total]]*(1-12%)</f>
        <v>197815.2</v>
      </c>
      <c r="O849" s="4">
        <f>Table1[[#This Row],[Total]]-Table1[[#This Row],[Cost price]]</f>
        <v>26974.799999999988</v>
      </c>
      <c r="P849">
        <v>8.6</v>
      </c>
    </row>
    <row r="850" spans="1:16" x14ac:dyDescent="0.5">
      <c r="A850" s="5">
        <v>43473</v>
      </c>
      <c r="B850" s="6" t="s">
        <v>1390</v>
      </c>
      <c r="C850" t="s">
        <v>862</v>
      </c>
      <c r="D850" t="s">
        <v>1015</v>
      </c>
      <c r="E850" t="s">
        <v>1549</v>
      </c>
      <c r="F850" t="s">
        <v>1551</v>
      </c>
      <c r="G850" t="s">
        <v>1017</v>
      </c>
      <c r="H850" t="s">
        <v>1557</v>
      </c>
      <c r="I850" t="s">
        <v>1526</v>
      </c>
      <c r="J850">
        <v>286700</v>
      </c>
      <c r="K850" s="4">
        <f>Table1[[#This Row],[Unit price]]*18%</f>
        <v>51606</v>
      </c>
      <c r="L850">
        <v>1</v>
      </c>
      <c r="M850" s="4">
        <f>(Table1[[#This Row],[Unit price]]+Table1[[#This Row],[Tax 18%]])*Table1[[#This Row],[Quantity]]</f>
        <v>338306</v>
      </c>
      <c r="N850" s="4">
        <f>Table1[[#This Row],[Total]]*(1-12%)</f>
        <v>297709.28000000003</v>
      </c>
      <c r="O850" s="4">
        <f>Table1[[#This Row],[Total]]-Table1[[#This Row],[Cost price]]</f>
        <v>40596.719999999972</v>
      </c>
      <c r="P850">
        <v>4</v>
      </c>
    </row>
    <row r="851" spans="1:16" x14ac:dyDescent="0.5">
      <c r="A851" s="5">
        <v>43484</v>
      </c>
      <c r="B851" s="6" t="s">
        <v>1109</v>
      </c>
      <c r="C851" t="s">
        <v>863</v>
      </c>
      <c r="D851" t="s">
        <v>1014</v>
      </c>
      <c r="E851" t="s">
        <v>1548</v>
      </c>
      <c r="F851" t="s">
        <v>1552</v>
      </c>
      <c r="G851" t="s">
        <v>1017</v>
      </c>
      <c r="H851" t="s">
        <v>1556</v>
      </c>
      <c r="I851" t="s">
        <v>1526</v>
      </c>
      <c r="J851">
        <v>220000</v>
      </c>
      <c r="K851" s="4">
        <f>Table1[[#This Row],[Unit price]]*18%</f>
        <v>39600</v>
      </c>
      <c r="L851">
        <v>1</v>
      </c>
      <c r="M851" s="4">
        <f>(Table1[[#This Row],[Unit price]]+Table1[[#This Row],[Tax 18%]])*Table1[[#This Row],[Quantity]]</f>
        <v>259600</v>
      </c>
      <c r="N851" s="4">
        <f>Table1[[#This Row],[Total]]*(1-12%)</f>
        <v>228448</v>
      </c>
      <c r="O851" s="4">
        <f>Table1[[#This Row],[Total]]-Table1[[#This Row],[Cost price]]</f>
        <v>31152</v>
      </c>
      <c r="P851">
        <v>4.2</v>
      </c>
    </row>
    <row r="852" spans="1:16" x14ac:dyDescent="0.5">
      <c r="A852" s="5">
        <v>43490</v>
      </c>
      <c r="B852" s="6" t="s">
        <v>1493</v>
      </c>
      <c r="C852" t="s">
        <v>864</v>
      </c>
      <c r="D852" t="s">
        <v>1014</v>
      </c>
      <c r="E852" t="s">
        <v>1548</v>
      </c>
      <c r="F852" t="s">
        <v>1552</v>
      </c>
      <c r="G852" t="s">
        <v>1018</v>
      </c>
      <c r="H852" t="s">
        <v>1556</v>
      </c>
      <c r="I852" t="s">
        <v>1526</v>
      </c>
      <c r="J852">
        <v>220000</v>
      </c>
      <c r="K852" s="4">
        <f>Table1[[#This Row],[Unit price]]*18%</f>
        <v>39600</v>
      </c>
      <c r="L852">
        <v>1</v>
      </c>
      <c r="M852" s="4">
        <f>(Table1[[#This Row],[Unit price]]+Table1[[#This Row],[Tax 18%]])*Table1[[#This Row],[Quantity]]</f>
        <v>259600</v>
      </c>
      <c r="N852" s="4">
        <f>Table1[[#This Row],[Total]]*(1-12%)</f>
        <v>228448</v>
      </c>
      <c r="O852" s="4">
        <f>Table1[[#This Row],[Total]]-Table1[[#This Row],[Cost price]]</f>
        <v>31152</v>
      </c>
      <c r="P852">
        <v>9.1999999999999993</v>
      </c>
    </row>
    <row r="853" spans="1:16" x14ac:dyDescent="0.5">
      <c r="A853" s="5">
        <v>43515</v>
      </c>
      <c r="B853" s="6" t="s">
        <v>1052</v>
      </c>
      <c r="C853" t="s">
        <v>865</v>
      </c>
      <c r="D853" t="s">
        <v>1014</v>
      </c>
      <c r="E853" t="s">
        <v>1548</v>
      </c>
      <c r="F853" t="s">
        <v>1552</v>
      </c>
      <c r="G853" t="s">
        <v>1017</v>
      </c>
      <c r="H853" t="s">
        <v>1556</v>
      </c>
      <c r="I853" t="s">
        <v>1561</v>
      </c>
      <c r="J853">
        <v>223000</v>
      </c>
      <c r="K853" s="4">
        <f>Table1[[#This Row],[Unit price]]*18%</f>
        <v>40140</v>
      </c>
      <c r="L853">
        <v>1</v>
      </c>
      <c r="M853" s="4">
        <f>(Table1[[#This Row],[Unit price]]+Table1[[#This Row],[Tax 18%]])*Table1[[#This Row],[Quantity]]</f>
        <v>263140</v>
      </c>
      <c r="N853" s="4">
        <f>Table1[[#This Row],[Total]]*(1-12%)</f>
        <v>231563.2</v>
      </c>
      <c r="O853" s="4">
        <f>Table1[[#This Row],[Total]]-Table1[[#This Row],[Cost price]]</f>
        <v>31576.799999999988</v>
      </c>
      <c r="P853">
        <v>9.1999999999999993</v>
      </c>
    </row>
    <row r="854" spans="1:16" x14ac:dyDescent="0.5">
      <c r="A854" s="5">
        <v>43479</v>
      </c>
      <c r="B854" s="6" t="s">
        <v>1343</v>
      </c>
      <c r="C854" t="s">
        <v>866</v>
      </c>
      <c r="D854" t="s">
        <v>1015</v>
      </c>
      <c r="E854" t="s">
        <v>1549</v>
      </c>
      <c r="F854" t="s">
        <v>1552</v>
      </c>
      <c r="G854" t="s">
        <v>1018</v>
      </c>
      <c r="H854" t="s">
        <v>1558</v>
      </c>
      <c r="I854" t="s">
        <v>1561</v>
      </c>
      <c r="J854">
        <v>295200</v>
      </c>
      <c r="K854" s="4">
        <f>Table1[[#This Row],[Unit price]]*18%</f>
        <v>53136</v>
      </c>
      <c r="L854">
        <v>1</v>
      </c>
      <c r="M854" s="4">
        <f>(Table1[[#This Row],[Unit price]]+Table1[[#This Row],[Tax 18%]])*Table1[[#This Row],[Quantity]]</f>
        <v>348336</v>
      </c>
      <c r="N854" s="4">
        <f>Table1[[#This Row],[Total]]*(1-12%)</f>
        <v>306535.67999999999</v>
      </c>
      <c r="O854" s="4">
        <f>Table1[[#This Row],[Total]]-Table1[[#This Row],[Cost price]]</f>
        <v>41800.320000000007</v>
      </c>
      <c r="P854">
        <v>5</v>
      </c>
    </row>
    <row r="855" spans="1:16" x14ac:dyDescent="0.5">
      <c r="A855" s="5">
        <v>43521</v>
      </c>
      <c r="B855" s="6" t="s">
        <v>1471</v>
      </c>
      <c r="C855" t="s">
        <v>867</v>
      </c>
      <c r="D855" t="s">
        <v>1016</v>
      </c>
      <c r="E855" t="s">
        <v>1550</v>
      </c>
      <c r="F855" t="s">
        <v>1552</v>
      </c>
      <c r="G855" t="s">
        <v>1017</v>
      </c>
      <c r="H855" t="s">
        <v>1555</v>
      </c>
      <c r="I855" t="s">
        <v>1525</v>
      </c>
      <c r="J855">
        <v>452.79</v>
      </c>
      <c r="K855" s="4">
        <f>Table1[[#This Row],[Unit price]]*18%</f>
        <v>81.502200000000002</v>
      </c>
      <c r="L855">
        <v>10</v>
      </c>
      <c r="M855" s="4">
        <f>(Table1[[#This Row],[Unit price]]+Table1[[#This Row],[Tax 18%]])*Table1[[#This Row],[Quantity]]</f>
        <v>5342.9219999999996</v>
      </c>
      <c r="N855" s="4">
        <f>Table1[[#This Row],[Total]]*(1-12%)</f>
        <v>4701.7713599999997</v>
      </c>
      <c r="O855" s="4">
        <f>Table1[[#This Row],[Total]]-Table1[[#This Row],[Cost price]]</f>
        <v>641.15063999999984</v>
      </c>
      <c r="P855">
        <v>10</v>
      </c>
    </row>
    <row r="856" spans="1:16" x14ac:dyDescent="0.5">
      <c r="A856" s="5">
        <v>43488</v>
      </c>
      <c r="B856" s="6" t="s">
        <v>1258</v>
      </c>
      <c r="C856" t="s">
        <v>868</v>
      </c>
      <c r="D856" t="s">
        <v>1014</v>
      </c>
      <c r="E856" t="s">
        <v>1548</v>
      </c>
      <c r="F856" t="s">
        <v>1551</v>
      </c>
      <c r="G856" t="s">
        <v>1017</v>
      </c>
      <c r="H856" t="s">
        <v>1558</v>
      </c>
      <c r="I856" t="s">
        <v>1561</v>
      </c>
      <c r="J856">
        <v>290000</v>
      </c>
      <c r="K856" s="4">
        <f>Table1[[#This Row],[Unit price]]*18%</f>
        <v>52200</v>
      </c>
      <c r="L856">
        <v>1</v>
      </c>
      <c r="M856" s="4">
        <f>(Table1[[#This Row],[Unit price]]+Table1[[#This Row],[Tax 18%]])*Table1[[#This Row],[Quantity]]</f>
        <v>342200</v>
      </c>
      <c r="N856" s="4">
        <f>Table1[[#This Row],[Total]]*(1-12%)</f>
        <v>301136</v>
      </c>
      <c r="O856" s="4">
        <f>Table1[[#This Row],[Total]]-Table1[[#This Row],[Cost price]]</f>
        <v>41064</v>
      </c>
      <c r="P856">
        <v>8.8000000000000007</v>
      </c>
    </row>
    <row r="857" spans="1:16" x14ac:dyDescent="0.5">
      <c r="A857" s="5">
        <v>43512</v>
      </c>
      <c r="B857" s="6" t="s">
        <v>1215</v>
      </c>
      <c r="C857" t="s">
        <v>869</v>
      </c>
      <c r="D857" t="s">
        <v>1016</v>
      </c>
      <c r="E857" t="s">
        <v>1550</v>
      </c>
      <c r="F857" t="s">
        <v>1552</v>
      </c>
      <c r="G857" t="s">
        <v>1017</v>
      </c>
      <c r="H857" t="s">
        <v>1556</v>
      </c>
      <c r="I857" t="s">
        <v>1526</v>
      </c>
      <c r="J857">
        <v>223100</v>
      </c>
      <c r="K857" s="4">
        <f>Table1[[#This Row],[Unit price]]*18%</f>
        <v>40158</v>
      </c>
      <c r="L857">
        <v>1</v>
      </c>
      <c r="M857" s="4">
        <f>(Table1[[#This Row],[Unit price]]+Table1[[#This Row],[Tax 18%]])*Table1[[#This Row],[Quantity]]</f>
        <v>263258</v>
      </c>
      <c r="N857" s="4">
        <f>Table1[[#This Row],[Total]]*(1-12%)</f>
        <v>231667.04</v>
      </c>
      <c r="O857" s="4">
        <f>Table1[[#This Row],[Total]]-Table1[[#This Row],[Cost price]]</f>
        <v>31590.959999999992</v>
      </c>
      <c r="P857">
        <v>4.2</v>
      </c>
    </row>
    <row r="858" spans="1:16" x14ac:dyDescent="0.5">
      <c r="A858" s="5">
        <v>43466</v>
      </c>
      <c r="B858" s="6" t="s">
        <v>1494</v>
      </c>
      <c r="C858" t="s">
        <v>870</v>
      </c>
      <c r="D858" t="s">
        <v>1016</v>
      </c>
      <c r="E858" t="s">
        <v>1550</v>
      </c>
      <c r="F858" t="s">
        <v>1552</v>
      </c>
      <c r="G858" t="s">
        <v>1018</v>
      </c>
      <c r="H858" t="s">
        <v>1557</v>
      </c>
      <c r="I858" t="s">
        <v>1526</v>
      </c>
      <c r="J858">
        <v>286325</v>
      </c>
      <c r="K858" s="4">
        <f>Table1[[#This Row],[Unit price]]*18%</f>
        <v>51538.5</v>
      </c>
      <c r="L858">
        <v>1</v>
      </c>
      <c r="M858" s="4">
        <f>(Table1[[#This Row],[Unit price]]+Table1[[#This Row],[Tax 18%]])*Table1[[#This Row],[Quantity]]</f>
        <v>337863.5</v>
      </c>
      <c r="N858" s="4">
        <f>Table1[[#This Row],[Total]]*(1-12%)</f>
        <v>297319.88</v>
      </c>
      <c r="O858" s="4">
        <f>Table1[[#This Row],[Total]]-Table1[[#This Row],[Cost price]]</f>
        <v>40543.619999999995</v>
      </c>
      <c r="P858">
        <v>6.3</v>
      </c>
    </row>
    <row r="859" spans="1:16" x14ac:dyDescent="0.5">
      <c r="A859" s="5">
        <v>43531</v>
      </c>
      <c r="B859" s="6" t="s">
        <v>1495</v>
      </c>
      <c r="C859" t="s">
        <v>871</v>
      </c>
      <c r="D859" t="s">
        <v>1014</v>
      </c>
      <c r="E859" t="s">
        <v>1548</v>
      </c>
      <c r="F859" t="s">
        <v>1551</v>
      </c>
      <c r="G859" t="s">
        <v>1017</v>
      </c>
      <c r="H859" t="s">
        <v>1559</v>
      </c>
      <c r="I859" t="s">
        <v>1526</v>
      </c>
      <c r="J859">
        <v>284.31</v>
      </c>
      <c r="K859" s="4">
        <f>Table1[[#This Row],[Unit price]]*18%</f>
        <v>51.175799999999995</v>
      </c>
      <c r="L859">
        <v>4</v>
      </c>
      <c r="M859" s="4">
        <f>(Table1[[#This Row],[Unit price]]+Table1[[#This Row],[Tax 18%]])*Table1[[#This Row],[Quantity]]</f>
        <v>1341.9431999999999</v>
      </c>
      <c r="N859" s="4">
        <f>Table1[[#This Row],[Total]]*(1-12%)</f>
        <v>1180.910016</v>
      </c>
      <c r="O859" s="4">
        <f>Table1[[#This Row],[Total]]-Table1[[#This Row],[Cost price]]</f>
        <v>161.03318399999989</v>
      </c>
      <c r="P859">
        <v>8.1999999999999993</v>
      </c>
    </row>
    <row r="860" spans="1:16" x14ac:dyDescent="0.5">
      <c r="A860" s="5">
        <v>43511</v>
      </c>
      <c r="B860" s="6" t="s">
        <v>1496</v>
      </c>
      <c r="C860" t="s">
        <v>872</v>
      </c>
      <c r="D860" t="s">
        <v>1016</v>
      </c>
      <c r="E860" t="s">
        <v>1550</v>
      </c>
      <c r="F860" t="s">
        <v>1552</v>
      </c>
      <c r="G860" t="s">
        <v>1018</v>
      </c>
      <c r="H860" t="s">
        <v>1558</v>
      </c>
      <c r="I860" t="s">
        <v>1526</v>
      </c>
      <c r="J860">
        <v>292400</v>
      </c>
      <c r="K860" s="4">
        <f>Table1[[#This Row],[Unit price]]*18%</f>
        <v>52632</v>
      </c>
      <c r="L860">
        <v>1</v>
      </c>
      <c r="M860" s="4">
        <f>(Table1[[#This Row],[Unit price]]+Table1[[#This Row],[Tax 18%]])*Table1[[#This Row],[Quantity]]</f>
        <v>345032</v>
      </c>
      <c r="N860" s="4">
        <f>Table1[[#This Row],[Total]]*(1-12%)</f>
        <v>303628.15999999997</v>
      </c>
      <c r="O860" s="4">
        <f>Table1[[#This Row],[Total]]-Table1[[#This Row],[Cost price]]</f>
        <v>41403.840000000026</v>
      </c>
      <c r="P860">
        <v>5.0999999999999996</v>
      </c>
    </row>
    <row r="861" spans="1:16" x14ac:dyDescent="0.5">
      <c r="A861" s="5">
        <v>43488</v>
      </c>
      <c r="B861" s="6" t="s">
        <v>1497</v>
      </c>
      <c r="C861" t="s">
        <v>873</v>
      </c>
      <c r="D861" t="s">
        <v>1014</v>
      </c>
      <c r="E861" t="s">
        <v>1548</v>
      </c>
      <c r="F861" t="s">
        <v>1551</v>
      </c>
      <c r="G861" t="s">
        <v>1017</v>
      </c>
      <c r="H861" t="s">
        <v>1557</v>
      </c>
      <c r="I861" t="s">
        <v>1526</v>
      </c>
      <c r="J861">
        <v>280000</v>
      </c>
      <c r="K861" s="4">
        <f>Table1[[#This Row],[Unit price]]*18%</f>
        <v>50400</v>
      </c>
      <c r="L861">
        <v>1</v>
      </c>
      <c r="M861" s="4">
        <f>(Table1[[#This Row],[Unit price]]+Table1[[#This Row],[Tax 18%]])*Table1[[#This Row],[Quantity]]</f>
        <v>330400</v>
      </c>
      <c r="N861" s="4">
        <f>Table1[[#This Row],[Total]]*(1-12%)</f>
        <v>290752</v>
      </c>
      <c r="O861" s="4">
        <f>Table1[[#This Row],[Total]]-Table1[[#This Row],[Cost price]]</f>
        <v>39648</v>
      </c>
      <c r="P861">
        <v>5</v>
      </c>
    </row>
    <row r="862" spans="1:16" x14ac:dyDescent="0.5">
      <c r="A862" s="5">
        <v>43516</v>
      </c>
      <c r="B862" s="6" t="s">
        <v>1057</v>
      </c>
      <c r="C862" t="s">
        <v>874</v>
      </c>
      <c r="D862" t="s">
        <v>1015</v>
      </c>
      <c r="E862" t="s">
        <v>1549</v>
      </c>
      <c r="F862" t="s">
        <v>1551</v>
      </c>
      <c r="G862" t="s">
        <v>1017</v>
      </c>
      <c r="H862" t="s">
        <v>1559</v>
      </c>
      <c r="I862" t="s">
        <v>1525</v>
      </c>
      <c r="J862">
        <v>836.27</v>
      </c>
      <c r="K862" s="4">
        <f>Table1[[#This Row],[Unit price]]*18%</f>
        <v>150.52859999999998</v>
      </c>
      <c r="L862">
        <v>1</v>
      </c>
      <c r="M862" s="4">
        <f>(Table1[[#This Row],[Unit price]]+Table1[[#This Row],[Tax 18%]])*Table1[[#This Row],[Quantity]]</f>
        <v>986.79859999999996</v>
      </c>
      <c r="N862" s="4">
        <f>Table1[[#This Row],[Total]]*(1-12%)</f>
        <v>868.38276799999994</v>
      </c>
      <c r="O862" s="4">
        <f>Table1[[#This Row],[Total]]-Table1[[#This Row],[Cost price]]</f>
        <v>118.41583200000002</v>
      </c>
      <c r="P862">
        <v>7</v>
      </c>
    </row>
    <row r="863" spans="1:16" x14ac:dyDescent="0.5">
      <c r="A863" s="5">
        <v>43473</v>
      </c>
      <c r="B863" s="6" t="s">
        <v>1210</v>
      </c>
      <c r="C863" t="s">
        <v>875</v>
      </c>
      <c r="D863" t="s">
        <v>1014</v>
      </c>
      <c r="E863" t="s">
        <v>1548</v>
      </c>
      <c r="F863" t="s">
        <v>1551</v>
      </c>
      <c r="G863" t="s">
        <v>1018</v>
      </c>
      <c r="H863" t="s">
        <v>1560</v>
      </c>
      <c r="I863" t="s">
        <v>1561</v>
      </c>
      <c r="J863">
        <v>186000</v>
      </c>
      <c r="K863" s="4">
        <f>Table1[[#This Row],[Unit price]]*18%</f>
        <v>33480</v>
      </c>
      <c r="L863">
        <v>1</v>
      </c>
      <c r="M863" s="4">
        <f>(Table1[[#This Row],[Unit price]]+Table1[[#This Row],[Tax 18%]])*Table1[[#This Row],[Quantity]]</f>
        <v>219480</v>
      </c>
      <c r="N863" s="4">
        <f>Table1[[#This Row],[Total]]*(1-12%)</f>
        <v>193142.39999999999</v>
      </c>
      <c r="O863" s="4">
        <f>Table1[[#This Row],[Total]]-Table1[[#This Row],[Cost price]]</f>
        <v>26337.600000000006</v>
      </c>
      <c r="P863">
        <v>7.8</v>
      </c>
    </row>
    <row r="864" spans="1:16" x14ac:dyDescent="0.5">
      <c r="A864" s="5">
        <v>43541</v>
      </c>
      <c r="B864" s="6" t="s">
        <v>1498</v>
      </c>
      <c r="C864" t="s">
        <v>876</v>
      </c>
      <c r="D864" t="s">
        <v>1016</v>
      </c>
      <c r="E864" t="s">
        <v>1550</v>
      </c>
      <c r="F864" t="s">
        <v>1552</v>
      </c>
      <c r="G864" t="s">
        <v>1017</v>
      </c>
      <c r="H864" t="s">
        <v>1559</v>
      </c>
      <c r="I864" t="s">
        <v>1527</v>
      </c>
      <c r="J864">
        <v>7411.28</v>
      </c>
      <c r="K864" s="4">
        <f>Table1[[#This Row],[Unit price]]*18%</f>
        <v>1334.0303999999999</v>
      </c>
      <c r="L864">
        <v>9</v>
      </c>
      <c r="M864" s="4">
        <f>(Table1[[#This Row],[Unit price]]+Table1[[#This Row],[Tax 18%]])*Table1[[#This Row],[Quantity]]</f>
        <v>78707.793600000005</v>
      </c>
      <c r="N864" s="4">
        <f>Table1[[#This Row],[Total]]*(1-12%)</f>
        <v>69262.858368000001</v>
      </c>
      <c r="O864" s="4">
        <f>Table1[[#This Row],[Total]]-Table1[[#This Row],[Cost price]]</f>
        <v>9444.9352320000035</v>
      </c>
      <c r="P864">
        <v>4.3</v>
      </c>
    </row>
    <row r="865" spans="1:16" x14ac:dyDescent="0.5">
      <c r="A865" s="5">
        <v>43477</v>
      </c>
      <c r="B865" s="6" t="s">
        <v>1456</v>
      </c>
      <c r="C865" t="s">
        <v>877</v>
      </c>
      <c r="D865" t="s">
        <v>1016</v>
      </c>
      <c r="E865" t="s">
        <v>1550</v>
      </c>
      <c r="F865" t="s">
        <v>1552</v>
      </c>
      <c r="G865" t="s">
        <v>1017</v>
      </c>
      <c r="H865" t="s">
        <v>1559</v>
      </c>
      <c r="I865" t="s">
        <v>1526</v>
      </c>
      <c r="J865">
        <v>1751.07</v>
      </c>
      <c r="K865" s="4">
        <f>Table1[[#This Row],[Unit price]]*18%</f>
        <v>315.19259999999997</v>
      </c>
      <c r="L865">
        <v>7</v>
      </c>
      <c r="M865" s="4">
        <f>(Table1[[#This Row],[Unit price]]+Table1[[#This Row],[Tax 18%]])*Table1[[#This Row],[Quantity]]</f>
        <v>14463.8382</v>
      </c>
      <c r="N865" s="4">
        <f>Table1[[#This Row],[Total]]*(1-12%)</f>
        <v>12728.177616000001</v>
      </c>
      <c r="O865" s="4">
        <f>Table1[[#This Row],[Total]]-Table1[[#This Row],[Cost price]]</f>
        <v>1735.6605839999993</v>
      </c>
      <c r="P865">
        <v>7</v>
      </c>
    </row>
    <row r="866" spans="1:16" x14ac:dyDescent="0.5">
      <c r="A866" s="5">
        <v>43473</v>
      </c>
      <c r="B866" s="6" t="s">
        <v>1120</v>
      </c>
      <c r="C866" t="s">
        <v>878</v>
      </c>
      <c r="D866" t="s">
        <v>1014</v>
      </c>
      <c r="E866" t="s">
        <v>1548</v>
      </c>
      <c r="F866" t="s">
        <v>1551</v>
      </c>
      <c r="G866" t="s">
        <v>1017</v>
      </c>
      <c r="H866" t="s">
        <v>1555</v>
      </c>
      <c r="I866" t="s">
        <v>1526</v>
      </c>
      <c r="J866">
        <v>579.59</v>
      </c>
      <c r="K866" s="4">
        <f>Table1[[#This Row],[Unit price]]*18%</f>
        <v>104.3262</v>
      </c>
      <c r="L866">
        <v>3</v>
      </c>
      <c r="M866" s="4">
        <f>(Table1[[#This Row],[Unit price]]+Table1[[#This Row],[Tax 18%]])*Table1[[#This Row],[Quantity]]</f>
        <v>2051.7485999999999</v>
      </c>
      <c r="N866" s="4">
        <f>Table1[[#This Row],[Total]]*(1-12%)</f>
        <v>1805.5387679999999</v>
      </c>
      <c r="O866" s="4">
        <f>Table1[[#This Row],[Total]]-Table1[[#This Row],[Cost price]]</f>
        <v>246.20983200000001</v>
      </c>
      <c r="P866">
        <v>6.6</v>
      </c>
    </row>
    <row r="867" spans="1:16" x14ac:dyDescent="0.5">
      <c r="A867" s="5">
        <v>43491</v>
      </c>
      <c r="B867" s="6" t="s">
        <v>1499</v>
      </c>
      <c r="C867" t="s">
        <v>879</v>
      </c>
      <c r="D867" t="s">
        <v>1015</v>
      </c>
      <c r="E867" t="s">
        <v>1549</v>
      </c>
      <c r="F867" t="s">
        <v>1551</v>
      </c>
      <c r="G867" t="s">
        <v>1018</v>
      </c>
      <c r="H867" t="s">
        <v>1558</v>
      </c>
      <c r="I867" t="s">
        <v>1561</v>
      </c>
      <c r="J867">
        <v>295200</v>
      </c>
      <c r="K867" s="4">
        <f>Table1[[#This Row],[Unit price]]*18%</f>
        <v>53136</v>
      </c>
      <c r="L867">
        <v>1</v>
      </c>
      <c r="M867" s="4">
        <f>(Table1[[#This Row],[Unit price]]+Table1[[#This Row],[Tax 18%]])*Table1[[#This Row],[Quantity]]</f>
        <v>348336</v>
      </c>
      <c r="N867" s="4">
        <f>Table1[[#This Row],[Total]]*(1-12%)</f>
        <v>306535.67999999999</v>
      </c>
      <c r="O867" s="4">
        <f>Table1[[#This Row],[Total]]-Table1[[#This Row],[Cost price]]</f>
        <v>41800.320000000007</v>
      </c>
      <c r="P867">
        <v>7.3</v>
      </c>
    </row>
    <row r="868" spans="1:16" x14ac:dyDescent="0.5">
      <c r="A868" s="5">
        <v>43539</v>
      </c>
      <c r="B868" s="6" t="s">
        <v>1500</v>
      </c>
      <c r="C868" t="s">
        <v>880</v>
      </c>
      <c r="D868" t="s">
        <v>1016</v>
      </c>
      <c r="E868" t="s">
        <v>1550</v>
      </c>
      <c r="F868" t="s">
        <v>1551</v>
      </c>
      <c r="G868" t="s">
        <v>1018</v>
      </c>
      <c r="H868" t="s">
        <v>1560</v>
      </c>
      <c r="I868" t="s">
        <v>1527</v>
      </c>
      <c r="J868">
        <v>189000</v>
      </c>
      <c r="K868" s="4">
        <f>Table1[[#This Row],[Unit price]]*18%</f>
        <v>34020</v>
      </c>
      <c r="L868">
        <v>1</v>
      </c>
      <c r="M868" s="4">
        <f>(Table1[[#This Row],[Unit price]]+Table1[[#This Row],[Tax 18%]])*Table1[[#This Row],[Quantity]]</f>
        <v>223020</v>
      </c>
      <c r="N868" s="4">
        <f>Table1[[#This Row],[Total]]*(1-12%)</f>
        <v>196257.6</v>
      </c>
      <c r="O868" s="4">
        <f>Table1[[#This Row],[Total]]-Table1[[#This Row],[Cost price]]</f>
        <v>26762.399999999994</v>
      </c>
      <c r="P868">
        <v>6.5</v>
      </c>
    </row>
    <row r="869" spans="1:16" x14ac:dyDescent="0.5">
      <c r="A869" s="5">
        <v>43482</v>
      </c>
      <c r="B869" s="6" t="s">
        <v>1501</v>
      </c>
      <c r="C869" t="s">
        <v>881</v>
      </c>
      <c r="D869" t="s">
        <v>1015</v>
      </c>
      <c r="E869" t="s">
        <v>1549</v>
      </c>
      <c r="F869" t="s">
        <v>1551</v>
      </c>
      <c r="G869" t="s">
        <v>1017</v>
      </c>
      <c r="H869" t="s">
        <v>1558</v>
      </c>
      <c r="I869" t="s">
        <v>1561</v>
      </c>
      <c r="J869">
        <v>295200</v>
      </c>
      <c r="K869" s="4">
        <f>Table1[[#This Row],[Unit price]]*18%</f>
        <v>53136</v>
      </c>
      <c r="L869">
        <v>1</v>
      </c>
      <c r="M869" s="4">
        <f>(Table1[[#This Row],[Unit price]]+Table1[[#This Row],[Tax 18%]])*Table1[[#This Row],[Quantity]]</f>
        <v>348336</v>
      </c>
      <c r="N869" s="4">
        <f>Table1[[#This Row],[Total]]*(1-12%)</f>
        <v>306535.67999999999</v>
      </c>
      <c r="O869" s="4">
        <f>Table1[[#This Row],[Total]]-Table1[[#This Row],[Cost price]]</f>
        <v>41800.320000000007</v>
      </c>
      <c r="P869">
        <v>4.9000000000000004</v>
      </c>
    </row>
    <row r="870" spans="1:16" x14ac:dyDescent="0.5">
      <c r="A870" s="5">
        <v>43473</v>
      </c>
      <c r="B870" s="6" t="s">
        <v>1287</v>
      </c>
      <c r="C870" t="s">
        <v>882</v>
      </c>
      <c r="D870" t="s">
        <v>1015</v>
      </c>
      <c r="E870" t="s">
        <v>1549</v>
      </c>
      <c r="F870" t="s">
        <v>1551</v>
      </c>
      <c r="G870" t="s">
        <v>1018</v>
      </c>
      <c r="H870" t="s">
        <v>1557</v>
      </c>
      <c r="I870" t="s">
        <v>1527</v>
      </c>
      <c r="J870">
        <v>285400</v>
      </c>
      <c r="K870" s="4">
        <f>Table1[[#This Row],[Unit price]]*18%</f>
        <v>51372</v>
      </c>
      <c r="L870">
        <v>1</v>
      </c>
      <c r="M870" s="4">
        <f>(Table1[[#This Row],[Unit price]]+Table1[[#This Row],[Tax 18%]])*Table1[[#This Row],[Quantity]]</f>
        <v>336772</v>
      </c>
      <c r="N870" s="4">
        <f>Table1[[#This Row],[Total]]*(1-12%)</f>
        <v>296359.36</v>
      </c>
      <c r="O870" s="4">
        <f>Table1[[#This Row],[Total]]-Table1[[#This Row],[Cost price]]</f>
        <v>40412.640000000014</v>
      </c>
      <c r="P870">
        <v>4.3</v>
      </c>
    </row>
    <row r="871" spans="1:16" x14ac:dyDescent="0.5">
      <c r="A871" s="5">
        <v>43471</v>
      </c>
      <c r="B871" s="6" t="s">
        <v>1502</v>
      </c>
      <c r="C871" t="s">
        <v>883</v>
      </c>
      <c r="D871" t="s">
        <v>1014</v>
      </c>
      <c r="E871" t="s">
        <v>1548</v>
      </c>
      <c r="F871" t="s">
        <v>1552</v>
      </c>
      <c r="G871" t="s">
        <v>1018</v>
      </c>
      <c r="H871" t="s">
        <v>1560</v>
      </c>
      <c r="I871" t="s">
        <v>1561</v>
      </c>
      <c r="J871">
        <v>186000</v>
      </c>
      <c r="K871" s="4">
        <f>Table1[[#This Row],[Unit price]]*18%</f>
        <v>33480</v>
      </c>
      <c r="L871">
        <v>1</v>
      </c>
      <c r="M871" s="4">
        <f>(Table1[[#This Row],[Unit price]]+Table1[[#This Row],[Tax 18%]])*Table1[[#This Row],[Quantity]]</f>
        <v>219480</v>
      </c>
      <c r="N871" s="4">
        <f>Table1[[#This Row],[Total]]*(1-12%)</f>
        <v>193142.39999999999</v>
      </c>
      <c r="O871" s="4">
        <f>Table1[[#This Row],[Total]]-Table1[[#This Row],[Cost price]]</f>
        <v>26337.600000000006</v>
      </c>
      <c r="P871">
        <v>9.3000000000000007</v>
      </c>
    </row>
    <row r="872" spans="1:16" x14ac:dyDescent="0.5">
      <c r="A872" s="5">
        <v>43512</v>
      </c>
      <c r="B872" s="6" t="s">
        <v>1392</v>
      </c>
      <c r="C872" t="s">
        <v>884</v>
      </c>
      <c r="D872" t="s">
        <v>1014</v>
      </c>
      <c r="E872" t="s">
        <v>1548</v>
      </c>
      <c r="F872" t="s">
        <v>1551</v>
      </c>
      <c r="G872" t="s">
        <v>1018</v>
      </c>
      <c r="H872" t="s">
        <v>1557</v>
      </c>
      <c r="I872" t="s">
        <v>1527</v>
      </c>
      <c r="J872">
        <v>278000</v>
      </c>
      <c r="K872" s="4">
        <f>Table1[[#This Row],[Unit price]]*18%</f>
        <v>50040</v>
      </c>
      <c r="L872">
        <v>1</v>
      </c>
      <c r="M872" s="4">
        <f>(Table1[[#This Row],[Unit price]]+Table1[[#This Row],[Tax 18%]])*Table1[[#This Row],[Quantity]]</f>
        <v>328040</v>
      </c>
      <c r="N872" s="4">
        <f>Table1[[#This Row],[Total]]*(1-12%)</f>
        <v>288675.20000000001</v>
      </c>
      <c r="O872" s="4">
        <f>Table1[[#This Row],[Total]]-Table1[[#This Row],[Cost price]]</f>
        <v>39364.799999999988</v>
      </c>
      <c r="P872">
        <v>7.1</v>
      </c>
    </row>
    <row r="873" spans="1:16" x14ac:dyDescent="0.5">
      <c r="A873" s="5">
        <v>43537</v>
      </c>
      <c r="B873" s="6" t="s">
        <v>1503</v>
      </c>
      <c r="C873" t="s">
        <v>885</v>
      </c>
      <c r="D873" t="s">
        <v>1015</v>
      </c>
      <c r="E873" t="s">
        <v>1549</v>
      </c>
      <c r="F873" t="s">
        <v>1552</v>
      </c>
      <c r="G873" t="s">
        <v>1018</v>
      </c>
      <c r="H873" t="s">
        <v>1556</v>
      </c>
      <c r="I873" t="s">
        <v>1561</v>
      </c>
      <c r="J873">
        <v>224200</v>
      </c>
      <c r="K873" s="4">
        <f>Table1[[#This Row],[Unit price]]*18%</f>
        <v>40356</v>
      </c>
      <c r="L873">
        <v>1</v>
      </c>
      <c r="M873" s="4">
        <f>(Table1[[#This Row],[Unit price]]+Table1[[#This Row],[Tax 18%]])*Table1[[#This Row],[Quantity]]</f>
        <v>264556</v>
      </c>
      <c r="N873" s="4">
        <f>Table1[[#This Row],[Total]]*(1-12%)</f>
        <v>232809.28</v>
      </c>
      <c r="O873" s="4">
        <f>Table1[[#This Row],[Total]]-Table1[[#This Row],[Cost price]]</f>
        <v>31746.720000000001</v>
      </c>
      <c r="P873">
        <v>9.6</v>
      </c>
    </row>
    <row r="874" spans="1:16" x14ac:dyDescent="0.5">
      <c r="A874" s="5">
        <v>43493</v>
      </c>
      <c r="B874" s="6" t="s">
        <v>1178</v>
      </c>
      <c r="C874" t="s">
        <v>886</v>
      </c>
      <c r="D874" t="s">
        <v>1016</v>
      </c>
      <c r="E874" t="s">
        <v>1550</v>
      </c>
      <c r="F874" t="s">
        <v>1551</v>
      </c>
      <c r="G874" t="s">
        <v>1017</v>
      </c>
      <c r="H874" t="s">
        <v>1555</v>
      </c>
      <c r="I874" t="s">
        <v>1526</v>
      </c>
      <c r="J874">
        <v>1121.43</v>
      </c>
      <c r="K874" s="4">
        <f>Table1[[#This Row],[Unit price]]*18%</f>
        <v>201.85740000000001</v>
      </c>
      <c r="L874">
        <v>10</v>
      </c>
      <c r="M874" s="4">
        <f>(Table1[[#This Row],[Unit price]]+Table1[[#This Row],[Tax 18%]])*Table1[[#This Row],[Quantity]]</f>
        <v>13232.874000000002</v>
      </c>
      <c r="N874" s="4">
        <f>Table1[[#This Row],[Total]]*(1-12%)</f>
        <v>11644.929120000001</v>
      </c>
      <c r="O874" s="4">
        <f>Table1[[#This Row],[Total]]-Table1[[#This Row],[Cost price]]</f>
        <v>1587.9448800000009</v>
      </c>
      <c r="P874">
        <v>6.2</v>
      </c>
    </row>
    <row r="875" spans="1:16" x14ac:dyDescent="0.5">
      <c r="A875" s="5">
        <v>43483</v>
      </c>
      <c r="B875" s="6" t="s">
        <v>1130</v>
      </c>
      <c r="C875" t="s">
        <v>887</v>
      </c>
      <c r="D875" t="s">
        <v>1014</v>
      </c>
      <c r="E875" t="s">
        <v>1548</v>
      </c>
      <c r="F875" t="s">
        <v>1551</v>
      </c>
      <c r="G875" t="s">
        <v>1018</v>
      </c>
      <c r="H875" t="s">
        <v>1560</v>
      </c>
      <c r="I875" t="s">
        <v>1526</v>
      </c>
      <c r="J875">
        <v>185000</v>
      </c>
      <c r="K875" s="4">
        <f>Table1[[#This Row],[Unit price]]*18%</f>
        <v>33300</v>
      </c>
      <c r="L875">
        <v>1</v>
      </c>
      <c r="M875" s="4">
        <f>(Table1[[#This Row],[Unit price]]+Table1[[#This Row],[Tax 18%]])*Table1[[#This Row],[Quantity]]</f>
        <v>218300</v>
      </c>
      <c r="N875" s="4">
        <f>Table1[[#This Row],[Total]]*(1-12%)</f>
        <v>192104</v>
      </c>
      <c r="O875" s="4">
        <f>Table1[[#This Row],[Total]]-Table1[[#This Row],[Cost price]]</f>
        <v>26196</v>
      </c>
      <c r="P875">
        <v>9.9</v>
      </c>
    </row>
    <row r="876" spans="1:16" x14ac:dyDescent="0.5">
      <c r="A876" s="5">
        <v>43543</v>
      </c>
      <c r="B876" s="6" t="s">
        <v>1427</v>
      </c>
      <c r="C876" t="s">
        <v>888</v>
      </c>
      <c r="D876" t="s">
        <v>1014</v>
      </c>
      <c r="E876" t="s">
        <v>1548</v>
      </c>
      <c r="F876" t="s">
        <v>1551</v>
      </c>
      <c r="G876" t="s">
        <v>1018</v>
      </c>
      <c r="H876" t="s">
        <v>1559</v>
      </c>
      <c r="I876" t="s">
        <v>1527</v>
      </c>
      <c r="J876">
        <v>323.29000000000002</v>
      </c>
      <c r="K876" s="4">
        <f>Table1[[#This Row],[Unit price]]*18%</f>
        <v>58.1922</v>
      </c>
      <c r="L876">
        <v>4</v>
      </c>
      <c r="M876" s="4">
        <f>(Table1[[#This Row],[Unit price]]+Table1[[#This Row],[Tax 18%]])*Table1[[#This Row],[Quantity]]</f>
        <v>1525.9288000000001</v>
      </c>
      <c r="N876" s="4">
        <f>Table1[[#This Row],[Total]]*(1-12%)</f>
        <v>1342.817344</v>
      </c>
      <c r="O876" s="4">
        <f>Table1[[#This Row],[Total]]-Table1[[#This Row],[Cost price]]</f>
        <v>183.11145600000009</v>
      </c>
      <c r="P876">
        <v>5.9</v>
      </c>
    </row>
    <row r="877" spans="1:16" x14ac:dyDescent="0.5">
      <c r="A877" s="5">
        <v>43539</v>
      </c>
      <c r="B877" s="6" t="s">
        <v>1233</v>
      </c>
      <c r="C877" t="s">
        <v>889</v>
      </c>
      <c r="D877" t="s">
        <v>1015</v>
      </c>
      <c r="E877" t="s">
        <v>1549</v>
      </c>
      <c r="F877" t="s">
        <v>1552</v>
      </c>
      <c r="G877" t="s">
        <v>1018</v>
      </c>
      <c r="H877" t="s">
        <v>1559</v>
      </c>
      <c r="I877" t="s">
        <v>1525</v>
      </c>
      <c r="J877">
        <v>652.26</v>
      </c>
      <c r="K877" s="4">
        <f>Table1[[#This Row],[Unit price]]*18%</f>
        <v>117.40679999999999</v>
      </c>
      <c r="L877">
        <v>8</v>
      </c>
      <c r="M877" s="4">
        <f>(Table1[[#This Row],[Unit price]]+Table1[[#This Row],[Tax 18%]])*Table1[[#This Row],[Quantity]]</f>
        <v>6157.3343999999997</v>
      </c>
      <c r="N877" s="4">
        <f>Table1[[#This Row],[Total]]*(1-12%)</f>
        <v>5418.4542719999999</v>
      </c>
      <c r="O877" s="4">
        <f>Table1[[#This Row],[Total]]-Table1[[#This Row],[Cost price]]</f>
        <v>738.88012799999979</v>
      </c>
      <c r="P877">
        <v>6.3</v>
      </c>
    </row>
    <row r="878" spans="1:16" x14ac:dyDescent="0.5">
      <c r="A878" s="5">
        <v>43508</v>
      </c>
      <c r="B878" s="6" t="s">
        <v>1457</v>
      </c>
      <c r="C878" t="s">
        <v>890</v>
      </c>
      <c r="D878" t="s">
        <v>1015</v>
      </c>
      <c r="E878" t="s">
        <v>1549</v>
      </c>
      <c r="F878" t="s">
        <v>1551</v>
      </c>
      <c r="G878" t="s">
        <v>1018</v>
      </c>
      <c r="H878" t="s">
        <v>1556</v>
      </c>
      <c r="I878" t="s">
        <v>1526</v>
      </c>
      <c r="J878">
        <v>223200</v>
      </c>
      <c r="K878" s="4">
        <f>Table1[[#This Row],[Unit price]]*18%</f>
        <v>40176</v>
      </c>
      <c r="L878">
        <v>1</v>
      </c>
      <c r="M878" s="4">
        <f>(Table1[[#This Row],[Unit price]]+Table1[[#This Row],[Tax 18%]])*Table1[[#This Row],[Quantity]]</f>
        <v>263376</v>
      </c>
      <c r="N878" s="4">
        <f>Table1[[#This Row],[Total]]*(1-12%)</f>
        <v>231770.88</v>
      </c>
      <c r="O878" s="4">
        <f>Table1[[#This Row],[Total]]-Table1[[#This Row],[Cost price]]</f>
        <v>31605.119999999995</v>
      </c>
      <c r="P878">
        <v>4</v>
      </c>
    </row>
    <row r="879" spans="1:16" x14ac:dyDescent="0.5">
      <c r="A879" s="5">
        <v>43521</v>
      </c>
      <c r="B879" s="6" t="s">
        <v>1118</v>
      </c>
      <c r="C879" t="s">
        <v>891</v>
      </c>
      <c r="D879" t="s">
        <v>1016</v>
      </c>
      <c r="E879" t="s">
        <v>1550</v>
      </c>
      <c r="F879" t="s">
        <v>1551</v>
      </c>
      <c r="G879" t="s">
        <v>1018</v>
      </c>
      <c r="H879" t="s">
        <v>1555</v>
      </c>
      <c r="I879" t="s">
        <v>1526</v>
      </c>
      <c r="J879">
        <v>2239.75</v>
      </c>
      <c r="K879" s="4">
        <f>Table1[[#This Row],[Unit price]]*18%</f>
        <v>403.15499999999997</v>
      </c>
      <c r="L879">
        <v>1</v>
      </c>
      <c r="M879" s="4">
        <f>(Table1[[#This Row],[Unit price]]+Table1[[#This Row],[Tax 18%]])*Table1[[#This Row],[Quantity]]</f>
        <v>2642.9049999999997</v>
      </c>
      <c r="N879" s="4">
        <f>Table1[[#This Row],[Total]]*(1-12%)</f>
        <v>2325.7563999999998</v>
      </c>
      <c r="O879" s="4">
        <f>Table1[[#This Row],[Total]]-Table1[[#This Row],[Cost price]]</f>
        <v>317.14859999999999</v>
      </c>
      <c r="P879">
        <v>6.1</v>
      </c>
    </row>
    <row r="880" spans="1:16" x14ac:dyDescent="0.5">
      <c r="A880" s="5">
        <v>43545</v>
      </c>
      <c r="B880" s="6" t="s">
        <v>1413</v>
      </c>
      <c r="C880" t="s">
        <v>892</v>
      </c>
      <c r="D880" t="s">
        <v>1014</v>
      </c>
      <c r="E880" t="s">
        <v>1548</v>
      </c>
      <c r="F880" t="s">
        <v>1552</v>
      </c>
      <c r="G880" t="s">
        <v>1017</v>
      </c>
      <c r="H880" t="s">
        <v>1555</v>
      </c>
      <c r="I880" t="s">
        <v>1527</v>
      </c>
      <c r="J880">
        <v>5790.02</v>
      </c>
      <c r="K880" s="4">
        <f>Table1[[#This Row],[Unit price]]*18%</f>
        <v>1042.2036000000001</v>
      </c>
      <c r="L880">
        <v>8</v>
      </c>
      <c r="M880" s="4">
        <f>(Table1[[#This Row],[Unit price]]+Table1[[#This Row],[Tax 18%]])*Table1[[#This Row],[Quantity]]</f>
        <v>54657.788800000002</v>
      </c>
      <c r="N880" s="4">
        <f>Table1[[#This Row],[Total]]*(1-12%)</f>
        <v>48098.854144000004</v>
      </c>
      <c r="O880" s="4">
        <f>Table1[[#This Row],[Total]]-Table1[[#This Row],[Cost price]]</f>
        <v>6558.9346559999976</v>
      </c>
      <c r="P880">
        <v>4.5</v>
      </c>
    </row>
    <row r="881" spans="1:16" x14ac:dyDescent="0.5">
      <c r="A881" s="5">
        <v>43484</v>
      </c>
      <c r="B881" s="6" t="s">
        <v>1098</v>
      </c>
      <c r="C881" t="s">
        <v>893</v>
      </c>
      <c r="D881" t="s">
        <v>1016</v>
      </c>
      <c r="E881" t="s">
        <v>1550</v>
      </c>
      <c r="F881" t="s">
        <v>1551</v>
      </c>
      <c r="G881" t="s">
        <v>1017</v>
      </c>
      <c r="H881" t="s">
        <v>1555</v>
      </c>
      <c r="I881" t="s">
        <v>1525</v>
      </c>
      <c r="J881">
        <v>9312.1</v>
      </c>
      <c r="K881" s="4">
        <f>Table1[[#This Row],[Unit price]]*18%</f>
        <v>1676.1780000000001</v>
      </c>
      <c r="L881">
        <v>8</v>
      </c>
      <c r="M881" s="4">
        <f>(Table1[[#This Row],[Unit price]]+Table1[[#This Row],[Tax 18%]])*Table1[[#This Row],[Quantity]]</f>
        <v>87906.224000000002</v>
      </c>
      <c r="N881" s="4">
        <f>Table1[[#This Row],[Total]]*(1-12%)</f>
        <v>77357.477119999996</v>
      </c>
      <c r="O881" s="4">
        <f>Table1[[#This Row],[Total]]-Table1[[#This Row],[Cost price]]</f>
        <v>10548.746880000006</v>
      </c>
      <c r="P881">
        <v>8.6</v>
      </c>
    </row>
    <row r="882" spans="1:16" x14ac:dyDescent="0.5">
      <c r="A882" s="5">
        <v>43473</v>
      </c>
      <c r="B882" s="6" t="s">
        <v>1504</v>
      </c>
      <c r="C882" t="s">
        <v>894</v>
      </c>
      <c r="D882" t="s">
        <v>1016</v>
      </c>
      <c r="E882" t="s">
        <v>1550</v>
      </c>
      <c r="F882" t="s">
        <v>1551</v>
      </c>
      <c r="G882" t="s">
        <v>1017</v>
      </c>
      <c r="H882" t="s">
        <v>1557</v>
      </c>
      <c r="I882" t="s">
        <v>1561</v>
      </c>
      <c r="J882">
        <v>287800</v>
      </c>
      <c r="K882" s="4">
        <f>Table1[[#This Row],[Unit price]]*18%</f>
        <v>51804</v>
      </c>
      <c r="L882">
        <v>1</v>
      </c>
      <c r="M882" s="4">
        <f>(Table1[[#This Row],[Unit price]]+Table1[[#This Row],[Tax 18%]])*Table1[[#This Row],[Quantity]]</f>
        <v>339604</v>
      </c>
      <c r="N882" s="4">
        <f>Table1[[#This Row],[Total]]*(1-12%)</f>
        <v>298851.52</v>
      </c>
      <c r="O882" s="4">
        <f>Table1[[#This Row],[Total]]-Table1[[#This Row],[Cost price]]</f>
        <v>40752.479999999981</v>
      </c>
      <c r="P882">
        <v>6</v>
      </c>
    </row>
    <row r="883" spans="1:16" x14ac:dyDescent="0.5">
      <c r="A883" s="5">
        <v>43554</v>
      </c>
      <c r="B883" s="6" t="s">
        <v>1442</v>
      </c>
      <c r="C883" t="s">
        <v>895</v>
      </c>
      <c r="D883" t="s">
        <v>1015</v>
      </c>
      <c r="E883" t="s">
        <v>1549</v>
      </c>
      <c r="F883" t="s">
        <v>1551</v>
      </c>
      <c r="G883" t="s">
        <v>1017</v>
      </c>
      <c r="H883" t="s">
        <v>1556</v>
      </c>
      <c r="I883" t="s">
        <v>1527</v>
      </c>
      <c r="J883">
        <v>221800</v>
      </c>
      <c r="K883" s="4">
        <f>Table1[[#This Row],[Unit price]]*18%</f>
        <v>39924</v>
      </c>
      <c r="L883">
        <v>1</v>
      </c>
      <c r="M883" s="4">
        <f>(Table1[[#This Row],[Unit price]]+Table1[[#This Row],[Tax 18%]])*Table1[[#This Row],[Quantity]]</f>
        <v>261724</v>
      </c>
      <c r="N883" s="4">
        <f>Table1[[#This Row],[Total]]*(1-12%)</f>
        <v>230317.12</v>
      </c>
      <c r="O883" s="4">
        <f>Table1[[#This Row],[Total]]-Table1[[#This Row],[Cost price]]</f>
        <v>31406.880000000005</v>
      </c>
      <c r="P883">
        <v>9.5</v>
      </c>
    </row>
    <row r="884" spans="1:16" x14ac:dyDescent="0.5">
      <c r="A884" s="5">
        <v>43516</v>
      </c>
      <c r="B884" s="6" t="s">
        <v>1505</v>
      </c>
      <c r="C884" t="s">
        <v>896</v>
      </c>
      <c r="D884" t="s">
        <v>1016</v>
      </c>
      <c r="E884" t="s">
        <v>1550</v>
      </c>
      <c r="F884" t="s">
        <v>1551</v>
      </c>
      <c r="G884" t="s">
        <v>1018</v>
      </c>
      <c r="H884" t="s">
        <v>1560</v>
      </c>
      <c r="I884" t="s">
        <v>1527</v>
      </c>
      <c r="J884">
        <v>189000</v>
      </c>
      <c r="K884" s="4">
        <f>Table1[[#This Row],[Unit price]]*18%</f>
        <v>34020</v>
      </c>
      <c r="L884">
        <v>1</v>
      </c>
      <c r="M884" s="4">
        <f>(Table1[[#This Row],[Unit price]]+Table1[[#This Row],[Tax 18%]])*Table1[[#This Row],[Quantity]]</f>
        <v>223020</v>
      </c>
      <c r="N884" s="4">
        <f>Table1[[#This Row],[Total]]*(1-12%)</f>
        <v>196257.6</v>
      </c>
      <c r="O884" s="4">
        <f>Table1[[#This Row],[Total]]-Table1[[#This Row],[Cost price]]</f>
        <v>26762.399999999994</v>
      </c>
      <c r="P884">
        <v>9.9</v>
      </c>
    </row>
    <row r="885" spans="1:16" x14ac:dyDescent="0.5">
      <c r="A885" s="5">
        <v>43554</v>
      </c>
      <c r="B885" s="6" t="s">
        <v>1066</v>
      </c>
      <c r="C885" t="s">
        <v>897</v>
      </c>
      <c r="D885" t="s">
        <v>1014</v>
      </c>
      <c r="E885" t="s">
        <v>1548</v>
      </c>
      <c r="F885" t="s">
        <v>1551</v>
      </c>
      <c r="G885" t="s">
        <v>1017</v>
      </c>
      <c r="H885" t="s">
        <v>1559</v>
      </c>
      <c r="I885" t="s">
        <v>1525</v>
      </c>
      <c r="J885">
        <v>134.41999999999999</v>
      </c>
      <c r="K885" s="4">
        <f>Table1[[#This Row],[Unit price]]*18%</f>
        <v>24.195599999999995</v>
      </c>
      <c r="L885">
        <v>6</v>
      </c>
      <c r="M885" s="4">
        <f>(Table1[[#This Row],[Unit price]]+Table1[[#This Row],[Tax 18%]])*Table1[[#This Row],[Quantity]]</f>
        <v>951.69359999999983</v>
      </c>
      <c r="N885" s="4">
        <f>Table1[[#This Row],[Total]]*(1-12%)</f>
        <v>837.49036799999988</v>
      </c>
      <c r="O885" s="4">
        <f>Table1[[#This Row],[Total]]-Table1[[#This Row],[Cost price]]</f>
        <v>114.20323199999996</v>
      </c>
      <c r="P885">
        <v>7.5</v>
      </c>
    </row>
    <row r="886" spans="1:16" x14ac:dyDescent="0.5">
      <c r="A886" s="5">
        <v>43543</v>
      </c>
      <c r="B886" s="6" t="s">
        <v>1322</v>
      </c>
      <c r="C886" t="s">
        <v>898</v>
      </c>
      <c r="D886" t="s">
        <v>1014</v>
      </c>
      <c r="E886" t="s">
        <v>1548</v>
      </c>
      <c r="F886" t="s">
        <v>1551</v>
      </c>
      <c r="G886" t="s">
        <v>1017</v>
      </c>
      <c r="H886" t="s">
        <v>1557</v>
      </c>
      <c r="I886" t="s">
        <v>1526</v>
      </c>
      <c r="J886">
        <v>280000</v>
      </c>
      <c r="K886" s="4">
        <f>Table1[[#This Row],[Unit price]]*18%</f>
        <v>50400</v>
      </c>
      <c r="L886">
        <v>1</v>
      </c>
      <c r="M886" s="4">
        <f>(Table1[[#This Row],[Unit price]]+Table1[[#This Row],[Tax 18%]])*Table1[[#This Row],[Quantity]]</f>
        <v>330400</v>
      </c>
      <c r="N886" s="4">
        <f>Table1[[#This Row],[Total]]*(1-12%)</f>
        <v>290752</v>
      </c>
      <c r="O886" s="4">
        <f>Table1[[#This Row],[Total]]-Table1[[#This Row],[Cost price]]</f>
        <v>39648</v>
      </c>
      <c r="P886">
        <v>7.6</v>
      </c>
    </row>
    <row r="887" spans="1:16" x14ac:dyDescent="0.5">
      <c r="A887" s="5">
        <v>43478</v>
      </c>
      <c r="B887" s="6" t="s">
        <v>1506</v>
      </c>
      <c r="C887" t="s">
        <v>899</v>
      </c>
      <c r="D887" t="s">
        <v>1014</v>
      </c>
      <c r="E887" t="s">
        <v>1548</v>
      </c>
      <c r="F887" t="s">
        <v>1552</v>
      </c>
      <c r="G887" t="s">
        <v>1018</v>
      </c>
      <c r="H887" t="s">
        <v>1560</v>
      </c>
      <c r="I887" t="s">
        <v>1526</v>
      </c>
      <c r="J887">
        <v>185000</v>
      </c>
      <c r="K887" s="4">
        <f>Table1[[#This Row],[Unit price]]*18%</f>
        <v>33300</v>
      </c>
      <c r="L887">
        <v>1</v>
      </c>
      <c r="M887" s="4">
        <f>(Table1[[#This Row],[Unit price]]+Table1[[#This Row],[Tax 18%]])*Table1[[#This Row],[Quantity]]</f>
        <v>218300</v>
      </c>
      <c r="N887" s="4">
        <f>Table1[[#This Row],[Total]]*(1-12%)</f>
        <v>192104</v>
      </c>
      <c r="O887" s="4">
        <f>Table1[[#This Row],[Total]]-Table1[[#This Row],[Cost price]]</f>
        <v>26196</v>
      </c>
      <c r="P887">
        <v>5</v>
      </c>
    </row>
    <row r="888" spans="1:16" x14ac:dyDescent="0.5">
      <c r="A888" s="5">
        <v>43501</v>
      </c>
      <c r="B888" s="6" t="s">
        <v>1163</v>
      </c>
      <c r="C888" t="s">
        <v>900</v>
      </c>
      <c r="D888" t="s">
        <v>1014</v>
      </c>
      <c r="E888" t="s">
        <v>1548</v>
      </c>
      <c r="F888" t="s">
        <v>1551</v>
      </c>
      <c r="G888" t="s">
        <v>1018</v>
      </c>
      <c r="H888" t="s">
        <v>1557</v>
      </c>
      <c r="I888" t="s">
        <v>1561</v>
      </c>
      <c r="J888">
        <v>281500</v>
      </c>
      <c r="K888" s="4">
        <f>Table1[[#This Row],[Unit price]]*18%</f>
        <v>50670</v>
      </c>
      <c r="L888">
        <v>1</v>
      </c>
      <c r="M888" s="4">
        <f>(Table1[[#This Row],[Unit price]]+Table1[[#This Row],[Tax 18%]])*Table1[[#This Row],[Quantity]]</f>
        <v>332170</v>
      </c>
      <c r="N888" s="4">
        <f>Table1[[#This Row],[Total]]*(1-12%)</f>
        <v>292309.59999999998</v>
      </c>
      <c r="O888" s="4">
        <f>Table1[[#This Row],[Total]]-Table1[[#This Row],[Cost price]]</f>
        <v>39860.400000000023</v>
      </c>
      <c r="P888">
        <v>6.7</v>
      </c>
    </row>
    <row r="889" spans="1:16" x14ac:dyDescent="0.5">
      <c r="A889" s="5">
        <v>43547</v>
      </c>
      <c r="B889" s="6" t="s">
        <v>1507</v>
      </c>
      <c r="C889" t="s">
        <v>901</v>
      </c>
      <c r="D889" t="s">
        <v>1014</v>
      </c>
      <c r="E889" t="s">
        <v>1548</v>
      </c>
      <c r="F889" t="s">
        <v>1551</v>
      </c>
      <c r="G889" t="s">
        <v>1017</v>
      </c>
      <c r="H889" t="s">
        <v>1555</v>
      </c>
      <c r="I889" t="s">
        <v>1525</v>
      </c>
      <c r="J889">
        <v>6173.47</v>
      </c>
      <c r="K889" s="4">
        <f>Table1[[#This Row],[Unit price]]*18%</f>
        <v>1111.2246</v>
      </c>
      <c r="L889">
        <v>10</v>
      </c>
      <c r="M889" s="4">
        <f>(Table1[[#This Row],[Unit price]]+Table1[[#This Row],[Tax 18%]])*Table1[[#This Row],[Quantity]]</f>
        <v>72846.946000000011</v>
      </c>
      <c r="N889" s="4">
        <f>Table1[[#This Row],[Total]]*(1-12%)</f>
        <v>64105.312480000008</v>
      </c>
      <c r="O889" s="4">
        <f>Table1[[#This Row],[Total]]-Table1[[#This Row],[Cost price]]</f>
        <v>8741.633520000003</v>
      </c>
      <c r="P889">
        <v>9.5</v>
      </c>
    </row>
    <row r="890" spans="1:16" x14ac:dyDescent="0.5">
      <c r="A890" s="5">
        <v>43537</v>
      </c>
      <c r="B890" s="6" t="s">
        <v>1452</v>
      </c>
      <c r="C890" t="s">
        <v>902</v>
      </c>
      <c r="D890" t="s">
        <v>1015</v>
      </c>
      <c r="E890" t="s">
        <v>1549</v>
      </c>
      <c r="F890" t="s">
        <v>1552</v>
      </c>
      <c r="G890" t="s">
        <v>1017</v>
      </c>
      <c r="H890" t="s">
        <v>1556</v>
      </c>
      <c r="I890" t="s">
        <v>1561</v>
      </c>
      <c r="J890">
        <v>224200</v>
      </c>
      <c r="K890" s="4">
        <f>Table1[[#This Row],[Unit price]]*18%</f>
        <v>40356</v>
      </c>
      <c r="L890">
        <v>1</v>
      </c>
      <c r="M890" s="4">
        <f>(Table1[[#This Row],[Unit price]]+Table1[[#This Row],[Tax 18%]])*Table1[[#This Row],[Quantity]]</f>
        <v>264556</v>
      </c>
      <c r="N890" s="4">
        <f>Table1[[#This Row],[Total]]*(1-12%)</f>
        <v>232809.28</v>
      </c>
      <c r="O890" s="4">
        <f>Table1[[#This Row],[Total]]-Table1[[#This Row],[Cost price]]</f>
        <v>31746.720000000001</v>
      </c>
      <c r="P890">
        <v>6.8</v>
      </c>
    </row>
    <row r="891" spans="1:16" x14ac:dyDescent="0.5">
      <c r="A891" s="5">
        <v>43541</v>
      </c>
      <c r="B891" s="6" t="s">
        <v>1286</v>
      </c>
      <c r="C891" t="s">
        <v>903</v>
      </c>
      <c r="D891" t="s">
        <v>1014</v>
      </c>
      <c r="E891" t="s">
        <v>1548</v>
      </c>
      <c r="F891" t="s">
        <v>1551</v>
      </c>
      <c r="G891" t="s">
        <v>1018</v>
      </c>
      <c r="H891" t="s">
        <v>1560</v>
      </c>
      <c r="I891" t="s">
        <v>1561</v>
      </c>
      <c r="J891">
        <v>186000</v>
      </c>
      <c r="K891" s="4">
        <f>Table1[[#This Row],[Unit price]]*18%</f>
        <v>33480</v>
      </c>
      <c r="L891">
        <v>1</v>
      </c>
      <c r="M891" s="4">
        <f>(Table1[[#This Row],[Unit price]]+Table1[[#This Row],[Tax 18%]])*Table1[[#This Row],[Quantity]]</f>
        <v>219480</v>
      </c>
      <c r="N891" s="4">
        <f>Table1[[#This Row],[Total]]*(1-12%)</f>
        <v>193142.39999999999</v>
      </c>
      <c r="O891" s="4">
        <f>Table1[[#This Row],[Total]]-Table1[[#This Row],[Cost price]]</f>
        <v>26337.600000000006</v>
      </c>
      <c r="P891">
        <v>5.6</v>
      </c>
    </row>
    <row r="892" spans="1:16" x14ac:dyDescent="0.5">
      <c r="A892" s="5">
        <v>43517</v>
      </c>
      <c r="B892" s="6" t="s">
        <v>1325</v>
      </c>
      <c r="C892" t="s">
        <v>904</v>
      </c>
      <c r="D892" t="s">
        <v>1015</v>
      </c>
      <c r="E892" t="s">
        <v>1549</v>
      </c>
      <c r="F892" t="s">
        <v>1552</v>
      </c>
      <c r="G892" t="s">
        <v>1017</v>
      </c>
      <c r="H892" t="s">
        <v>1558</v>
      </c>
      <c r="I892" t="s">
        <v>1526</v>
      </c>
      <c r="J892">
        <v>294000</v>
      </c>
      <c r="K892" s="4">
        <f>Table1[[#This Row],[Unit price]]*18%</f>
        <v>52920</v>
      </c>
      <c r="L892">
        <v>1</v>
      </c>
      <c r="M892" s="4">
        <f>(Table1[[#This Row],[Unit price]]+Table1[[#This Row],[Tax 18%]])*Table1[[#This Row],[Quantity]]</f>
        <v>346920</v>
      </c>
      <c r="N892" s="4">
        <f>Table1[[#This Row],[Total]]*(1-12%)</f>
        <v>305289.59999999998</v>
      </c>
      <c r="O892" s="4">
        <f>Table1[[#This Row],[Total]]-Table1[[#This Row],[Cost price]]</f>
        <v>41630.400000000023</v>
      </c>
      <c r="P892">
        <v>7.2</v>
      </c>
    </row>
    <row r="893" spans="1:16" x14ac:dyDescent="0.5">
      <c r="A893" s="5">
        <v>43503</v>
      </c>
      <c r="B893" s="6" t="s">
        <v>1398</v>
      </c>
      <c r="C893" t="s">
        <v>905</v>
      </c>
      <c r="D893" t="s">
        <v>1016</v>
      </c>
      <c r="E893" t="s">
        <v>1550</v>
      </c>
      <c r="F893" t="s">
        <v>1552</v>
      </c>
      <c r="G893" t="s">
        <v>1017</v>
      </c>
      <c r="H893" t="s">
        <v>1555</v>
      </c>
      <c r="I893" t="s">
        <v>1526</v>
      </c>
      <c r="J893">
        <v>8957.91</v>
      </c>
      <c r="K893" s="4">
        <f>Table1[[#This Row],[Unit price]]*18%</f>
        <v>1612.4237999999998</v>
      </c>
      <c r="L893">
        <v>8</v>
      </c>
      <c r="M893" s="4">
        <f>(Table1[[#This Row],[Unit price]]+Table1[[#This Row],[Tax 18%]])*Table1[[#This Row],[Quantity]]</f>
        <v>84562.670400000003</v>
      </c>
      <c r="N893" s="4">
        <f>Table1[[#This Row],[Total]]*(1-12%)</f>
        <v>74415.149952000007</v>
      </c>
      <c r="O893" s="4">
        <f>Table1[[#This Row],[Total]]-Table1[[#This Row],[Cost price]]</f>
        <v>10147.520447999996</v>
      </c>
      <c r="P893">
        <v>8.1</v>
      </c>
    </row>
    <row r="894" spans="1:16" x14ac:dyDescent="0.5">
      <c r="A894" s="5">
        <v>43526</v>
      </c>
      <c r="B894" s="6" t="s">
        <v>1508</v>
      </c>
      <c r="C894" t="s">
        <v>906</v>
      </c>
      <c r="D894" t="s">
        <v>1015</v>
      </c>
      <c r="E894" t="s">
        <v>1549</v>
      </c>
      <c r="F894" t="s">
        <v>1551</v>
      </c>
      <c r="G894" t="s">
        <v>1017</v>
      </c>
      <c r="H894" t="s">
        <v>1556</v>
      </c>
      <c r="I894" t="s">
        <v>1527</v>
      </c>
      <c r="J894">
        <v>221800</v>
      </c>
      <c r="K894" s="4">
        <f>Table1[[#This Row],[Unit price]]*18%</f>
        <v>39924</v>
      </c>
      <c r="L894">
        <v>1</v>
      </c>
      <c r="M894" s="4">
        <f>(Table1[[#This Row],[Unit price]]+Table1[[#This Row],[Tax 18%]])*Table1[[#This Row],[Quantity]]</f>
        <v>261724</v>
      </c>
      <c r="N894" s="4">
        <f>Table1[[#This Row],[Total]]*(1-12%)</f>
        <v>230317.12</v>
      </c>
      <c r="O894" s="4">
        <f>Table1[[#This Row],[Total]]-Table1[[#This Row],[Cost price]]</f>
        <v>31406.880000000005</v>
      </c>
      <c r="P894">
        <v>8.6</v>
      </c>
    </row>
    <row r="895" spans="1:16" x14ac:dyDescent="0.5">
      <c r="A895" s="5">
        <v>43530</v>
      </c>
      <c r="B895" s="6" t="s">
        <v>1509</v>
      </c>
      <c r="C895" t="s">
        <v>907</v>
      </c>
      <c r="D895" t="s">
        <v>1016</v>
      </c>
      <c r="E895" t="s">
        <v>1550</v>
      </c>
      <c r="F895" t="s">
        <v>1552</v>
      </c>
      <c r="G895" t="s">
        <v>1018</v>
      </c>
      <c r="H895" t="s">
        <v>1555</v>
      </c>
      <c r="I895" t="s">
        <v>1526</v>
      </c>
      <c r="J895">
        <v>2528.38</v>
      </c>
      <c r="K895" s="4">
        <f>Table1[[#This Row],[Unit price]]*18%</f>
        <v>455.10840000000002</v>
      </c>
      <c r="L895">
        <v>5</v>
      </c>
      <c r="M895" s="4">
        <f>(Table1[[#This Row],[Unit price]]+Table1[[#This Row],[Tax 18%]])*Table1[[#This Row],[Quantity]]</f>
        <v>14917.442000000001</v>
      </c>
      <c r="N895" s="4">
        <f>Table1[[#This Row],[Total]]*(1-12%)</f>
        <v>13127.348960000001</v>
      </c>
      <c r="O895" s="4">
        <f>Table1[[#This Row],[Total]]-Table1[[#This Row],[Cost price]]</f>
        <v>1790.0930399999997</v>
      </c>
      <c r="P895">
        <v>9.4</v>
      </c>
    </row>
    <row r="896" spans="1:16" x14ac:dyDescent="0.5">
      <c r="A896" s="5">
        <v>43502</v>
      </c>
      <c r="B896" s="6" t="s">
        <v>1223</v>
      </c>
      <c r="C896" t="s">
        <v>908</v>
      </c>
      <c r="D896" t="s">
        <v>1016</v>
      </c>
      <c r="E896" t="s">
        <v>1550</v>
      </c>
      <c r="F896" t="s">
        <v>1551</v>
      </c>
      <c r="G896" t="s">
        <v>1018</v>
      </c>
      <c r="H896" t="s">
        <v>1555</v>
      </c>
      <c r="I896" t="s">
        <v>1527</v>
      </c>
      <c r="J896">
        <v>1050.45</v>
      </c>
      <c r="K896" s="4">
        <f>Table1[[#This Row],[Unit price]]*18%</f>
        <v>189.08099999999999</v>
      </c>
      <c r="L896">
        <v>6</v>
      </c>
      <c r="M896" s="4">
        <f>(Table1[[#This Row],[Unit price]]+Table1[[#This Row],[Tax 18%]])*Table1[[#This Row],[Quantity]]</f>
        <v>7437.1859999999997</v>
      </c>
      <c r="N896" s="4">
        <f>Table1[[#This Row],[Total]]*(1-12%)</f>
        <v>6544.7236800000001</v>
      </c>
      <c r="O896" s="4">
        <f>Table1[[#This Row],[Total]]-Table1[[#This Row],[Cost price]]</f>
        <v>892.46231999999964</v>
      </c>
      <c r="P896">
        <v>8.9</v>
      </c>
    </row>
    <row r="897" spans="1:16" x14ac:dyDescent="0.5">
      <c r="A897" s="5">
        <v>43493</v>
      </c>
      <c r="B897" s="6" t="s">
        <v>1078</v>
      </c>
      <c r="C897" t="s">
        <v>909</v>
      </c>
      <c r="D897" t="s">
        <v>1016</v>
      </c>
      <c r="E897" t="s">
        <v>1550</v>
      </c>
      <c r="F897" t="s">
        <v>1552</v>
      </c>
      <c r="G897" t="s">
        <v>1018</v>
      </c>
      <c r="H897" t="s">
        <v>1558</v>
      </c>
      <c r="I897" t="s">
        <v>1527</v>
      </c>
      <c r="J897">
        <v>292200</v>
      </c>
      <c r="K897" s="4">
        <f>Table1[[#This Row],[Unit price]]*18%</f>
        <v>52596</v>
      </c>
      <c r="L897">
        <v>1</v>
      </c>
      <c r="M897" s="4">
        <f>(Table1[[#This Row],[Unit price]]+Table1[[#This Row],[Tax 18%]])*Table1[[#This Row],[Quantity]]</f>
        <v>344796</v>
      </c>
      <c r="N897" s="4">
        <f>Table1[[#This Row],[Total]]*(1-12%)</f>
        <v>303420.48</v>
      </c>
      <c r="O897" s="4">
        <f>Table1[[#This Row],[Total]]-Table1[[#This Row],[Cost price]]</f>
        <v>41375.520000000019</v>
      </c>
      <c r="P897">
        <v>4.2</v>
      </c>
    </row>
    <row r="898" spans="1:16" x14ac:dyDescent="0.5">
      <c r="A898" s="5">
        <v>43483</v>
      </c>
      <c r="B898" s="6" t="s">
        <v>1312</v>
      </c>
      <c r="C898" t="s">
        <v>910</v>
      </c>
      <c r="D898" t="s">
        <v>1015</v>
      </c>
      <c r="E898" t="s">
        <v>1549</v>
      </c>
      <c r="F898" t="s">
        <v>1552</v>
      </c>
      <c r="G898" t="s">
        <v>1018</v>
      </c>
      <c r="H898" t="s">
        <v>1556</v>
      </c>
      <c r="I898" t="s">
        <v>1561</v>
      </c>
      <c r="J898">
        <v>224200</v>
      </c>
      <c r="K898" s="4">
        <f>Table1[[#This Row],[Unit price]]*18%</f>
        <v>40356</v>
      </c>
      <c r="L898">
        <v>1</v>
      </c>
      <c r="M898" s="4">
        <f>(Table1[[#This Row],[Unit price]]+Table1[[#This Row],[Tax 18%]])*Table1[[#This Row],[Quantity]]</f>
        <v>264556</v>
      </c>
      <c r="N898" s="4">
        <f>Table1[[#This Row],[Total]]*(1-12%)</f>
        <v>232809.28</v>
      </c>
      <c r="O898" s="4">
        <f>Table1[[#This Row],[Total]]-Table1[[#This Row],[Cost price]]</f>
        <v>31746.720000000001</v>
      </c>
      <c r="P898">
        <v>5</v>
      </c>
    </row>
    <row r="899" spans="1:16" x14ac:dyDescent="0.5">
      <c r="A899" s="5">
        <v>43501</v>
      </c>
      <c r="B899" s="6" t="s">
        <v>1098</v>
      </c>
      <c r="C899" t="s">
        <v>911</v>
      </c>
      <c r="D899" t="s">
        <v>1015</v>
      </c>
      <c r="E899" t="s">
        <v>1549</v>
      </c>
      <c r="F899" t="s">
        <v>1551</v>
      </c>
      <c r="G899" t="s">
        <v>1017</v>
      </c>
      <c r="H899" t="s">
        <v>1557</v>
      </c>
      <c r="I899" t="s">
        <v>1526</v>
      </c>
      <c r="J899">
        <v>286700</v>
      </c>
      <c r="K899" s="4">
        <f>Table1[[#This Row],[Unit price]]*18%</f>
        <v>51606</v>
      </c>
      <c r="L899">
        <v>1</v>
      </c>
      <c r="M899" s="4">
        <f>(Table1[[#This Row],[Unit price]]+Table1[[#This Row],[Tax 18%]])*Table1[[#This Row],[Quantity]]</f>
        <v>338306</v>
      </c>
      <c r="N899" s="4">
        <f>Table1[[#This Row],[Total]]*(1-12%)</f>
        <v>297709.28000000003</v>
      </c>
      <c r="O899" s="4">
        <f>Table1[[#This Row],[Total]]-Table1[[#This Row],[Cost price]]</f>
        <v>40596.719999999972</v>
      </c>
      <c r="P899">
        <v>8.8000000000000007</v>
      </c>
    </row>
    <row r="900" spans="1:16" x14ac:dyDescent="0.5">
      <c r="A900" s="5">
        <v>43526</v>
      </c>
      <c r="B900" s="6" t="s">
        <v>1510</v>
      </c>
      <c r="C900" t="s">
        <v>912</v>
      </c>
      <c r="D900" t="s">
        <v>1015</v>
      </c>
      <c r="E900" t="s">
        <v>1549</v>
      </c>
      <c r="F900" t="s">
        <v>1551</v>
      </c>
      <c r="G900" t="s">
        <v>1018</v>
      </c>
      <c r="H900" t="s">
        <v>1558</v>
      </c>
      <c r="I900" t="s">
        <v>1526</v>
      </c>
      <c r="J900">
        <v>294000</v>
      </c>
      <c r="K900" s="4">
        <f>Table1[[#This Row],[Unit price]]*18%</f>
        <v>52920</v>
      </c>
      <c r="L900">
        <v>1</v>
      </c>
      <c r="M900" s="4">
        <f>(Table1[[#This Row],[Unit price]]+Table1[[#This Row],[Tax 18%]])*Table1[[#This Row],[Quantity]]</f>
        <v>346920</v>
      </c>
      <c r="N900" s="4">
        <f>Table1[[#This Row],[Total]]*(1-12%)</f>
        <v>305289.59999999998</v>
      </c>
      <c r="O900" s="4">
        <f>Table1[[#This Row],[Total]]-Table1[[#This Row],[Cost price]]</f>
        <v>41630.400000000023</v>
      </c>
      <c r="P900">
        <v>5.3</v>
      </c>
    </row>
    <row r="901" spans="1:16" x14ac:dyDescent="0.5">
      <c r="A901" s="5">
        <v>43505</v>
      </c>
      <c r="B901" s="6" t="s">
        <v>1170</v>
      </c>
      <c r="C901" t="s">
        <v>913</v>
      </c>
      <c r="D901" t="s">
        <v>1014</v>
      </c>
      <c r="E901" t="s">
        <v>1548</v>
      </c>
      <c r="F901" t="s">
        <v>1551</v>
      </c>
      <c r="G901" t="s">
        <v>1018</v>
      </c>
      <c r="H901" t="s">
        <v>1557</v>
      </c>
      <c r="I901" t="s">
        <v>1561</v>
      </c>
      <c r="J901">
        <v>281500</v>
      </c>
      <c r="K901" s="4">
        <f>Table1[[#This Row],[Unit price]]*18%</f>
        <v>50670</v>
      </c>
      <c r="L901">
        <v>1</v>
      </c>
      <c r="M901" s="4">
        <f>(Table1[[#This Row],[Unit price]]+Table1[[#This Row],[Tax 18%]])*Table1[[#This Row],[Quantity]]</f>
        <v>332170</v>
      </c>
      <c r="N901" s="4">
        <f>Table1[[#This Row],[Total]]*(1-12%)</f>
        <v>292309.59999999998</v>
      </c>
      <c r="O901" s="4">
        <f>Table1[[#This Row],[Total]]-Table1[[#This Row],[Cost price]]</f>
        <v>39860.400000000023</v>
      </c>
      <c r="P901">
        <v>4.5999999999999996</v>
      </c>
    </row>
    <row r="902" spans="1:16" x14ac:dyDescent="0.5">
      <c r="A902" s="5">
        <v>43479</v>
      </c>
      <c r="B902" s="6" t="s">
        <v>1485</v>
      </c>
      <c r="C902" t="s">
        <v>914</v>
      </c>
      <c r="D902" t="s">
        <v>1015</v>
      </c>
      <c r="E902" t="s">
        <v>1549</v>
      </c>
      <c r="F902" t="s">
        <v>1551</v>
      </c>
      <c r="G902" t="s">
        <v>1017</v>
      </c>
      <c r="H902" t="s">
        <v>1555</v>
      </c>
      <c r="I902" t="s">
        <v>1527</v>
      </c>
      <c r="J902">
        <v>444.84</v>
      </c>
      <c r="K902" s="4">
        <f>Table1[[#This Row],[Unit price]]*18%</f>
        <v>80.07119999999999</v>
      </c>
      <c r="L902">
        <v>9</v>
      </c>
      <c r="M902" s="4">
        <f>(Table1[[#This Row],[Unit price]]+Table1[[#This Row],[Tax 18%]])*Table1[[#This Row],[Quantity]]</f>
        <v>4724.2008000000005</v>
      </c>
      <c r="N902" s="4">
        <f>Table1[[#This Row],[Total]]*(1-12%)</f>
        <v>4157.2967040000003</v>
      </c>
      <c r="O902" s="4">
        <f>Table1[[#This Row],[Total]]-Table1[[#This Row],[Cost price]]</f>
        <v>566.90409600000021</v>
      </c>
      <c r="P902">
        <v>7.5</v>
      </c>
    </row>
    <row r="903" spans="1:16" x14ac:dyDescent="0.5">
      <c r="A903" s="5">
        <v>43505</v>
      </c>
      <c r="B903" s="6" t="s">
        <v>1129</v>
      </c>
      <c r="C903" t="s">
        <v>915</v>
      </c>
      <c r="D903" t="s">
        <v>1016</v>
      </c>
      <c r="E903" t="s">
        <v>1550</v>
      </c>
      <c r="F903" t="s">
        <v>1552</v>
      </c>
      <c r="G903" t="s">
        <v>1018</v>
      </c>
      <c r="H903" t="s">
        <v>1559</v>
      </c>
      <c r="I903" t="s">
        <v>1525</v>
      </c>
      <c r="J903">
        <v>4645.97</v>
      </c>
      <c r="K903" s="4">
        <f>Table1[[#This Row],[Unit price]]*18%</f>
        <v>836.27459999999996</v>
      </c>
      <c r="L903">
        <v>4</v>
      </c>
      <c r="M903" s="4">
        <f>(Table1[[#This Row],[Unit price]]+Table1[[#This Row],[Tax 18%]])*Table1[[#This Row],[Quantity]]</f>
        <v>21928.9784</v>
      </c>
      <c r="N903" s="4">
        <f>Table1[[#This Row],[Total]]*(1-12%)</f>
        <v>19297.500992000001</v>
      </c>
      <c r="O903" s="4">
        <f>Table1[[#This Row],[Total]]-Table1[[#This Row],[Cost price]]</f>
        <v>2631.4774079999988</v>
      </c>
      <c r="P903">
        <v>5.0999999999999996</v>
      </c>
    </row>
    <row r="904" spans="1:16" x14ac:dyDescent="0.5">
      <c r="A904" s="5">
        <v>43550</v>
      </c>
      <c r="B904" s="6" t="s">
        <v>1296</v>
      </c>
      <c r="C904" t="s">
        <v>916</v>
      </c>
      <c r="D904" t="s">
        <v>1014</v>
      </c>
      <c r="E904" t="s">
        <v>1548</v>
      </c>
      <c r="F904" t="s">
        <v>1551</v>
      </c>
      <c r="G904" t="s">
        <v>1017</v>
      </c>
      <c r="H904" t="s">
        <v>1558</v>
      </c>
      <c r="I904" t="s">
        <v>1527</v>
      </c>
      <c r="J904">
        <v>286000</v>
      </c>
      <c r="K904" s="4">
        <f>Table1[[#This Row],[Unit price]]*18%</f>
        <v>51480</v>
      </c>
      <c r="L904">
        <v>1</v>
      </c>
      <c r="M904" s="4">
        <f>(Table1[[#This Row],[Unit price]]+Table1[[#This Row],[Tax 18%]])*Table1[[#This Row],[Quantity]]</f>
        <v>337480</v>
      </c>
      <c r="N904" s="4">
        <f>Table1[[#This Row],[Total]]*(1-12%)</f>
        <v>296982.40000000002</v>
      </c>
      <c r="O904" s="4">
        <f>Table1[[#This Row],[Total]]-Table1[[#This Row],[Cost price]]</f>
        <v>40497.599999999977</v>
      </c>
      <c r="P904">
        <v>4.2</v>
      </c>
    </row>
    <row r="905" spans="1:16" x14ac:dyDescent="0.5">
      <c r="A905" s="5">
        <v>43493</v>
      </c>
      <c r="B905" s="6" t="s">
        <v>1511</v>
      </c>
      <c r="C905" t="s">
        <v>917</v>
      </c>
      <c r="D905" t="s">
        <v>1014</v>
      </c>
      <c r="E905" t="s">
        <v>1548</v>
      </c>
      <c r="F905" t="s">
        <v>1552</v>
      </c>
      <c r="G905" t="s">
        <v>1018</v>
      </c>
      <c r="H905" t="s">
        <v>1557</v>
      </c>
      <c r="I905" t="s">
        <v>1526</v>
      </c>
      <c r="J905">
        <v>280000</v>
      </c>
      <c r="K905" s="4">
        <f>Table1[[#This Row],[Unit price]]*18%</f>
        <v>50400</v>
      </c>
      <c r="L905">
        <v>1</v>
      </c>
      <c r="M905" s="4">
        <f>(Table1[[#This Row],[Unit price]]+Table1[[#This Row],[Tax 18%]])*Table1[[#This Row],[Quantity]]</f>
        <v>330400</v>
      </c>
      <c r="N905" s="4">
        <f>Table1[[#This Row],[Total]]*(1-12%)</f>
        <v>290752</v>
      </c>
      <c r="O905" s="4">
        <f>Table1[[#This Row],[Total]]-Table1[[#This Row],[Cost price]]</f>
        <v>39648</v>
      </c>
      <c r="P905">
        <v>8.1</v>
      </c>
    </row>
    <row r="906" spans="1:16" x14ac:dyDescent="0.5">
      <c r="A906" s="5">
        <v>43510</v>
      </c>
      <c r="B906" s="6" t="s">
        <v>1198</v>
      </c>
      <c r="C906" t="s">
        <v>918</v>
      </c>
      <c r="D906" t="s">
        <v>1015</v>
      </c>
      <c r="E906" t="s">
        <v>1549</v>
      </c>
      <c r="F906" t="s">
        <v>1552</v>
      </c>
      <c r="G906" t="s">
        <v>1017</v>
      </c>
      <c r="H906" t="s">
        <v>1558</v>
      </c>
      <c r="I906" t="s">
        <v>1561</v>
      </c>
      <c r="J906">
        <v>295200</v>
      </c>
      <c r="K906" s="4">
        <f>Table1[[#This Row],[Unit price]]*18%</f>
        <v>53136</v>
      </c>
      <c r="L906">
        <v>1</v>
      </c>
      <c r="M906" s="4">
        <f>(Table1[[#This Row],[Unit price]]+Table1[[#This Row],[Tax 18%]])*Table1[[#This Row],[Quantity]]</f>
        <v>348336</v>
      </c>
      <c r="N906" s="4">
        <f>Table1[[#This Row],[Total]]*(1-12%)</f>
        <v>306535.67999999999</v>
      </c>
      <c r="O906" s="4">
        <f>Table1[[#This Row],[Total]]-Table1[[#This Row],[Cost price]]</f>
        <v>41800.320000000007</v>
      </c>
      <c r="P906">
        <v>6</v>
      </c>
    </row>
    <row r="907" spans="1:16" x14ac:dyDescent="0.5">
      <c r="A907" s="5">
        <v>43548</v>
      </c>
      <c r="B907" s="6" t="s">
        <v>1512</v>
      </c>
      <c r="C907" t="s">
        <v>919</v>
      </c>
      <c r="D907" t="s">
        <v>1015</v>
      </c>
      <c r="E907" t="s">
        <v>1549</v>
      </c>
      <c r="F907" t="s">
        <v>1551</v>
      </c>
      <c r="G907" t="s">
        <v>1017</v>
      </c>
      <c r="H907" t="s">
        <v>1559</v>
      </c>
      <c r="I907" t="s">
        <v>1526</v>
      </c>
      <c r="J907">
        <v>1078.3800000000001</v>
      </c>
      <c r="K907" s="4">
        <f>Table1[[#This Row],[Unit price]]*18%</f>
        <v>194.10840000000002</v>
      </c>
      <c r="L907">
        <v>4</v>
      </c>
      <c r="M907" s="4">
        <f>(Table1[[#This Row],[Unit price]]+Table1[[#This Row],[Tax 18%]])*Table1[[#This Row],[Quantity]]</f>
        <v>5089.9536000000007</v>
      </c>
      <c r="N907" s="4">
        <f>Table1[[#This Row],[Total]]*(1-12%)</f>
        <v>4479.159168000001</v>
      </c>
      <c r="O907" s="4">
        <f>Table1[[#This Row],[Total]]-Table1[[#This Row],[Cost price]]</f>
        <v>610.79443199999969</v>
      </c>
      <c r="P907">
        <v>7.9</v>
      </c>
    </row>
    <row r="908" spans="1:16" x14ac:dyDescent="0.5">
      <c r="A908" s="5">
        <v>43505</v>
      </c>
      <c r="B908" s="6" t="s">
        <v>1281</v>
      </c>
      <c r="C908" t="s">
        <v>920</v>
      </c>
      <c r="D908" t="s">
        <v>1015</v>
      </c>
      <c r="E908" t="s">
        <v>1549</v>
      </c>
      <c r="F908" t="s">
        <v>1552</v>
      </c>
      <c r="G908" t="s">
        <v>1018</v>
      </c>
      <c r="H908" t="s">
        <v>1558</v>
      </c>
      <c r="I908" t="s">
        <v>1527</v>
      </c>
      <c r="J908">
        <v>292500</v>
      </c>
      <c r="K908" s="4">
        <f>Table1[[#This Row],[Unit price]]*18%</f>
        <v>52650</v>
      </c>
      <c r="L908">
        <v>1</v>
      </c>
      <c r="M908" s="4">
        <f>(Table1[[#This Row],[Unit price]]+Table1[[#This Row],[Tax 18%]])*Table1[[#This Row],[Quantity]]</f>
        <v>345150</v>
      </c>
      <c r="N908" s="4">
        <f>Table1[[#This Row],[Total]]*(1-12%)</f>
        <v>303732</v>
      </c>
      <c r="O908" s="4">
        <f>Table1[[#This Row],[Total]]-Table1[[#This Row],[Cost price]]</f>
        <v>41418</v>
      </c>
      <c r="P908">
        <v>8.8000000000000007</v>
      </c>
    </row>
    <row r="909" spans="1:16" x14ac:dyDescent="0.5">
      <c r="A909" s="5">
        <v>43548</v>
      </c>
      <c r="B909" s="6" t="s">
        <v>1421</v>
      </c>
      <c r="C909" t="s">
        <v>921</v>
      </c>
      <c r="D909" t="s">
        <v>1016</v>
      </c>
      <c r="E909" t="s">
        <v>1550</v>
      </c>
      <c r="F909" t="s">
        <v>1552</v>
      </c>
      <c r="G909" t="s">
        <v>1017</v>
      </c>
      <c r="H909" t="s">
        <v>1558</v>
      </c>
      <c r="I909" t="s">
        <v>1527</v>
      </c>
      <c r="J909">
        <v>292200</v>
      </c>
      <c r="K909" s="4">
        <f>Table1[[#This Row],[Unit price]]*18%</f>
        <v>52596</v>
      </c>
      <c r="L909">
        <v>1</v>
      </c>
      <c r="M909" s="4">
        <f>(Table1[[#This Row],[Unit price]]+Table1[[#This Row],[Tax 18%]])*Table1[[#This Row],[Quantity]]</f>
        <v>344796</v>
      </c>
      <c r="N909" s="4">
        <f>Table1[[#This Row],[Total]]*(1-12%)</f>
        <v>303420.48</v>
      </c>
      <c r="O909" s="4">
        <f>Table1[[#This Row],[Total]]-Table1[[#This Row],[Cost price]]</f>
        <v>41375.520000000019</v>
      </c>
      <c r="P909">
        <v>6.6</v>
      </c>
    </row>
    <row r="910" spans="1:16" x14ac:dyDescent="0.5">
      <c r="A910" s="5">
        <v>43551</v>
      </c>
      <c r="B910" s="6" t="s">
        <v>1288</v>
      </c>
      <c r="C910" t="s">
        <v>922</v>
      </c>
      <c r="D910" t="s">
        <v>1014</v>
      </c>
      <c r="E910" t="s">
        <v>1548</v>
      </c>
      <c r="F910" t="s">
        <v>1551</v>
      </c>
      <c r="G910" t="s">
        <v>1017</v>
      </c>
      <c r="H910" t="s">
        <v>1557</v>
      </c>
      <c r="I910" t="s">
        <v>1561</v>
      </c>
      <c r="J910">
        <v>281500</v>
      </c>
      <c r="K910" s="4">
        <f>Table1[[#This Row],[Unit price]]*18%</f>
        <v>50670</v>
      </c>
      <c r="L910">
        <v>1</v>
      </c>
      <c r="M910" s="4">
        <f>(Table1[[#This Row],[Unit price]]+Table1[[#This Row],[Tax 18%]])*Table1[[#This Row],[Quantity]]</f>
        <v>332170</v>
      </c>
      <c r="N910" s="4">
        <f>Table1[[#This Row],[Total]]*(1-12%)</f>
        <v>292309.59999999998</v>
      </c>
      <c r="O910" s="4">
        <f>Table1[[#This Row],[Total]]-Table1[[#This Row],[Cost price]]</f>
        <v>39860.400000000023</v>
      </c>
      <c r="P910">
        <v>6.2</v>
      </c>
    </row>
    <row r="911" spans="1:16" x14ac:dyDescent="0.5">
      <c r="A911" s="5">
        <v>43492</v>
      </c>
      <c r="B911" s="6" t="s">
        <v>1513</v>
      </c>
      <c r="C911" t="s">
        <v>923</v>
      </c>
      <c r="D911" t="s">
        <v>1016</v>
      </c>
      <c r="E911" t="s">
        <v>1550</v>
      </c>
      <c r="F911" t="s">
        <v>1552</v>
      </c>
      <c r="G911" t="s">
        <v>1017</v>
      </c>
      <c r="H911" t="s">
        <v>1559</v>
      </c>
      <c r="I911" t="s">
        <v>1527</v>
      </c>
      <c r="J911">
        <v>3749.01</v>
      </c>
      <c r="K911" s="4">
        <f>Table1[[#This Row],[Unit price]]*18%</f>
        <v>674.82180000000005</v>
      </c>
      <c r="L911">
        <v>10</v>
      </c>
      <c r="M911" s="4">
        <f>(Table1[[#This Row],[Unit price]]+Table1[[#This Row],[Tax 18%]])*Table1[[#This Row],[Quantity]]</f>
        <v>44238.317999999999</v>
      </c>
      <c r="N911" s="4">
        <f>Table1[[#This Row],[Total]]*(1-12%)</f>
        <v>38929.719839999998</v>
      </c>
      <c r="O911" s="4">
        <f>Table1[[#This Row],[Total]]-Table1[[#This Row],[Cost price]]</f>
        <v>5308.5981600000014</v>
      </c>
      <c r="P911">
        <v>4.2</v>
      </c>
    </row>
    <row r="912" spans="1:16" x14ac:dyDescent="0.5">
      <c r="A912" s="5">
        <v>43551</v>
      </c>
      <c r="B912" s="6" t="s">
        <v>1264</v>
      </c>
      <c r="C912" t="s">
        <v>924</v>
      </c>
      <c r="D912" t="s">
        <v>1016</v>
      </c>
      <c r="E912" t="s">
        <v>1550</v>
      </c>
      <c r="F912" t="s">
        <v>1551</v>
      </c>
      <c r="G912" t="s">
        <v>1017</v>
      </c>
      <c r="H912" t="s">
        <v>1557</v>
      </c>
      <c r="I912" t="s">
        <v>1527</v>
      </c>
      <c r="J912">
        <v>283100</v>
      </c>
      <c r="K912" s="4">
        <f>Table1[[#This Row],[Unit price]]*18%</f>
        <v>50958</v>
      </c>
      <c r="L912">
        <v>1</v>
      </c>
      <c r="M912" s="4">
        <f>(Table1[[#This Row],[Unit price]]+Table1[[#This Row],[Tax 18%]])*Table1[[#This Row],[Quantity]]</f>
        <v>334058</v>
      </c>
      <c r="N912" s="4">
        <f>Table1[[#This Row],[Total]]*(1-12%)</f>
        <v>293971.03999999998</v>
      </c>
      <c r="O912" s="4">
        <f>Table1[[#This Row],[Total]]-Table1[[#This Row],[Cost price]]</f>
        <v>40086.960000000021</v>
      </c>
      <c r="P912">
        <v>7.3</v>
      </c>
    </row>
    <row r="913" spans="1:16" x14ac:dyDescent="0.5">
      <c r="A913" s="5">
        <v>43484</v>
      </c>
      <c r="B913" s="6" t="s">
        <v>1373</v>
      </c>
      <c r="C913" t="s">
        <v>925</v>
      </c>
      <c r="D913" t="s">
        <v>1015</v>
      </c>
      <c r="E913" t="s">
        <v>1549</v>
      </c>
      <c r="F913" t="s">
        <v>1552</v>
      </c>
      <c r="G913" t="s">
        <v>1017</v>
      </c>
      <c r="H913" t="s">
        <v>1555</v>
      </c>
      <c r="I913" t="s">
        <v>1525</v>
      </c>
      <c r="J913">
        <v>556.13</v>
      </c>
      <c r="K913" s="4">
        <f>Table1[[#This Row],[Unit price]]*18%</f>
        <v>100.10339999999999</v>
      </c>
      <c r="L913">
        <v>4</v>
      </c>
      <c r="M913" s="4">
        <f>(Table1[[#This Row],[Unit price]]+Table1[[#This Row],[Tax 18%]])*Table1[[#This Row],[Quantity]]</f>
        <v>2624.9335999999998</v>
      </c>
      <c r="N913" s="4">
        <f>Table1[[#This Row],[Total]]*(1-12%)</f>
        <v>2309.9415679999997</v>
      </c>
      <c r="O913" s="4">
        <f>Table1[[#This Row],[Total]]-Table1[[#This Row],[Cost price]]</f>
        <v>314.99203200000011</v>
      </c>
      <c r="P913">
        <v>8.6</v>
      </c>
    </row>
    <row r="914" spans="1:16" x14ac:dyDescent="0.5">
      <c r="A914" s="5">
        <v>43503</v>
      </c>
      <c r="B914" s="6" t="s">
        <v>1514</v>
      </c>
      <c r="C914" t="s">
        <v>926</v>
      </c>
      <c r="D914" t="s">
        <v>1014</v>
      </c>
      <c r="E914" t="s">
        <v>1548</v>
      </c>
      <c r="F914" t="s">
        <v>1552</v>
      </c>
      <c r="G914" t="s">
        <v>1017</v>
      </c>
      <c r="H914" t="s">
        <v>1559</v>
      </c>
      <c r="I914" t="s">
        <v>1526</v>
      </c>
      <c r="J914">
        <v>939.12</v>
      </c>
      <c r="K914" s="4">
        <f>Table1[[#This Row],[Unit price]]*18%</f>
        <v>169.04159999999999</v>
      </c>
      <c r="L914">
        <v>8</v>
      </c>
      <c r="M914" s="4">
        <f>(Table1[[#This Row],[Unit price]]+Table1[[#This Row],[Tax 18%]])*Table1[[#This Row],[Quantity]]</f>
        <v>8865.2927999999993</v>
      </c>
      <c r="N914" s="4">
        <f>Table1[[#This Row],[Total]]*(1-12%)</f>
        <v>7801.4576639999996</v>
      </c>
      <c r="O914" s="4">
        <f>Table1[[#This Row],[Total]]-Table1[[#This Row],[Cost price]]</f>
        <v>1063.8351359999997</v>
      </c>
      <c r="P914">
        <v>6.8</v>
      </c>
    </row>
    <row r="915" spans="1:16" x14ac:dyDescent="0.5">
      <c r="A915" s="5">
        <v>43496</v>
      </c>
      <c r="B915" s="6" t="s">
        <v>1177</v>
      </c>
      <c r="C915" t="s">
        <v>927</v>
      </c>
      <c r="D915" t="s">
        <v>1014</v>
      </c>
      <c r="E915" t="s">
        <v>1548</v>
      </c>
      <c r="F915" t="s">
        <v>1551</v>
      </c>
      <c r="G915" t="s">
        <v>1018</v>
      </c>
      <c r="H915" t="s">
        <v>1556</v>
      </c>
      <c r="I915" t="s">
        <v>1561</v>
      </c>
      <c r="J915">
        <v>223000</v>
      </c>
      <c r="K915" s="4">
        <f>Table1[[#This Row],[Unit price]]*18%</f>
        <v>40140</v>
      </c>
      <c r="L915">
        <v>1</v>
      </c>
      <c r="M915" s="4">
        <f>(Table1[[#This Row],[Unit price]]+Table1[[#This Row],[Tax 18%]])*Table1[[#This Row],[Quantity]]</f>
        <v>263140</v>
      </c>
      <c r="N915" s="4">
        <f>Table1[[#This Row],[Total]]*(1-12%)</f>
        <v>231563.2</v>
      </c>
      <c r="O915" s="4">
        <f>Table1[[#This Row],[Total]]-Table1[[#This Row],[Cost price]]</f>
        <v>31576.799999999988</v>
      </c>
      <c r="P915">
        <v>7.6</v>
      </c>
    </row>
    <row r="916" spans="1:16" x14ac:dyDescent="0.5">
      <c r="A916" s="5">
        <v>43521</v>
      </c>
      <c r="B916" s="6" t="s">
        <v>1059</v>
      </c>
      <c r="C916" t="s">
        <v>928</v>
      </c>
      <c r="D916" t="s">
        <v>1014</v>
      </c>
      <c r="E916" t="s">
        <v>1548</v>
      </c>
      <c r="F916" t="s">
        <v>1551</v>
      </c>
      <c r="G916" t="s">
        <v>1017</v>
      </c>
      <c r="H916" t="s">
        <v>1557</v>
      </c>
      <c r="I916" t="s">
        <v>1526</v>
      </c>
      <c r="J916">
        <v>280000</v>
      </c>
      <c r="K916" s="4">
        <f>Table1[[#This Row],[Unit price]]*18%</f>
        <v>50400</v>
      </c>
      <c r="L916">
        <v>1</v>
      </c>
      <c r="M916" s="4">
        <f>(Table1[[#This Row],[Unit price]]+Table1[[#This Row],[Tax 18%]])*Table1[[#This Row],[Quantity]]</f>
        <v>330400</v>
      </c>
      <c r="N916" s="4">
        <f>Table1[[#This Row],[Total]]*(1-12%)</f>
        <v>290752</v>
      </c>
      <c r="O916" s="4">
        <f>Table1[[#This Row],[Total]]-Table1[[#This Row],[Cost price]]</f>
        <v>39648</v>
      </c>
      <c r="P916">
        <v>5.8</v>
      </c>
    </row>
    <row r="917" spans="1:16" x14ac:dyDescent="0.5">
      <c r="A917" s="5">
        <v>43498</v>
      </c>
      <c r="B917" s="6" t="s">
        <v>1362</v>
      </c>
      <c r="C917" t="s">
        <v>929</v>
      </c>
      <c r="D917" t="s">
        <v>1015</v>
      </c>
      <c r="E917" t="s">
        <v>1549</v>
      </c>
      <c r="F917" t="s">
        <v>1552</v>
      </c>
      <c r="G917" t="s">
        <v>1017</v>
      </c>
      <c r="H917" t="s">
        <v>1555</v>
      </c>
      <c r="I917" t="s">
        <v>1526</v>
      </c>
      <c r="J917">
        <v>635.49</v>
      </c>
      <c r="K917" s="4">
        <f>Table1[[#This Row],[Unit price]]*18%</f>
        <v>114.3882</v>
      </c>
      <c r="L917">
        <v>6</v>
      </c>
      <c r="M917" s="4">
        <f>(Table1[[#This Row],[Unit price]]+Table1[[#This Row],[Tax 18%]])*Table1[[#This Row],[Quantity]]</f>
        <v>4499.2691999999997</v>
      </c>
      <c r="N917" s="4">
        <f>Table1[[#This Row],[Total]]*(1-12%)</f>
        <v>3959.3568959999998</v>
      </c>
      <c r="O917" s="4">
        <f>Table1[[#This Row],[Total]]-Table1[[#This Row],[Cost price]]</f>
        <v>539.91230399999995</v>
      </c>
      <c r="P917">
        <v>4.0999999999999996</v>
      </c>
    </row>
    <row r="918" spans="1:16" x14ac:dyDescent="0.5">
      <c r="A918" s="5">
        <v>43538</v>
      </c>
      <c r="B918" s="6" t="s">
        <v>1048</v>
      </c>
      <c r="C918" t="s">
        <v>930</v>
      </c>
      <c r="D918" t="s">
        <v>1015</v>
      </c>
      <c r="E918" t="s">
        <v>1549</v>
      </c>
      <c r="F918" t="s">
        <v>1551</v>
      </c>
      <c r="G918" t="s">
        <v>1018</v>
      </c>
      <c r="H918" t="s">
        <v>1560</v>
      </c>
      <c r="I918" t="s">
        <v>1527</v>
      </c>
      <c r="J918">
        <v>190500</v>
      </c>
      <c r="K918" s="4">
        <f>Table1[[#This Row],[Unit price]]*18%</f>
        <v>34290</v>
      </c>
      <c r="L918">
        <v>1</v>
      </c>
      <c r="M918" s="4">
        <f>(Table1[[#This Row],[Unit price]]+Table1[[#This Row],[Tax 18%]])*Table1[[#This Row],[Quantity]]</f>
        <v>224790</v>
      </c>
      <c r="N918" s="4">
        <f>Table1[[#This Row],[Total]]*(1-12%)</f>
        <v>197815.2</v>
      </c>
      <c r="O918" s="4">
        <f>Table1[[#This Row],[Total]]-Table1[[#This Row],[Cost price]]</f>
        <v>26974.799999999988</v>
      </c>
      <c r="P918">
        <v>9.3000000000000007</v>
      </c>
    </row>
    <row r="919" spans="1:16" x14ac:dyDescent="0.5">
      <c r="A919" s="5">
        <v>43535</v>
      </c>
      <c r="B919" s="6" t="s">
        <v>1172</v>
      </c>
      <c r="C919" t="s">
        <v>931</v>
      </c>
      <c r="D919" t="s">
        <v>1014</v>
      </c>
      <c r="E919" t="s">
        <v>1548</v>
      </c>
      <c r="F919" t="s">
        <v>1552</v>
      </c>
      <c r="G919" t="s">
        <v>1017</v>
      </c>
      <c r="H919" t="s">
        <v>1556</v>
      </c>
      <c r="I919" t="s">
        <v>1526</v>
      </c>
      <c r="J919">
        <v>220000</v>
      </c>
      <c r="K919" s="4">
        <f>Table1[[#This Row],[Unit price]]*18%</f>
        <v>39600</v>
      </c>
      <c r="L919">
        <v>1</v>
      </c>
      <c r="M919" s="4">
        <f>(Table1[[#This Row],[Unit price]]+Table1[[#This Row],[Tax 18%]])*Table1[[#This Row],[Quantity]]</f>
        <v>259600</v>
      </c>
      <c r="N919" s="4">
        <f>Table1[[#This Row],[Total]]*(1-12%)</f>
        <v>228448</v>
      </c>
      <c r="O919" s="4">
        <f>Table1[[#This Row],[Total]]-Table1[[#This Row],[Cost price]]</f>
        <v>31152</v>
      </c>
      <c r="P919">
        <v>6.8</v>
      </c>
    </row>
    <row r="920" spans="1:16" x14ac:dyDescent="0.5">
      <c r="A920" s="5">
        <v>43518</v>
      </c>
      <c r="B920" s="6" t="s">
        <v>1074</v>
      </c>
      <c r="C920" t="s">
        <v>932</v>
      </c>
      <c r="D920" t="s">
        <v>1016</v>
      </c>
      <c r="E920" t="s">
        <v>1550</v>
      </c>
      <c r="F920" t="s">
        <v>1552</v>
      </c>
      <c r="G920" t="s">
        <v>1018</v>
      </c>
      <c r="H920" t="s">
        <v>1559</v>
      </c>
      <c r="I920" t="s">
        <v>1525</v>
      </c>
      <c r="J920">
        <v>9168.9699999999993</v>
      </c>
      <c r="K920" s="4">
        <f>Table1[[#This Row],[Unit price]]*18%</f>
        <v>1650.4145999999998</v>
      </c>
      <c r="L920">
        <v>3</v>
      </c>
      <c r="M920" s="4">
        <f>(Table1[[#This Row],[Unit price]]+Table1[[#This Row],[Tax 18%]])*Table1[[#This Row],[Quantity]]</f>
        <v>32458.1538</v>
      </c>
      <c r="N920" s="4">
        <f>Table1[[#This Row],[Total]]*(1-12%)</f>
        <v>28563.175343999999</v>
      </c>
      <c r="O920" s="4">
        <f>Table1[[#This Row],[Total]]-Table1[[#This Row],[Cost price]]</f>
        <v>3894.9784560000007</v>
      </c>
      <c r="P920">
        <v>8.6999999999999993</v>
      </c>
    </row>
    <row r="921" spans="1:16" x14ac:dyDescent="0.5">
      <c r="A921" s="5">
        <v>43526</v>
      </c>
      <c r="B921" s="6" t="s">
        <v>1501</v>
      </c>
      <c r="C921" t="s">
        <v>933</v>
      </c>
      <c r="D921" t="s">
        <v>1016</v>
      </c>
      <c r="E921" t="s">
        <v>1550</v>
      </c>
      <c r="F921" t="s">
        <v>1551</v>
      </c>
      <c r="G921" t="s">
        <v>1017</v>
      </c>
      <c r="H921" t="s">
        <v>1555</v>
      </c>
      <c r="I921" t="s">
        <v>1525</v>
      </c>
      <c r="J921">
        <v>3026.26</v>
      </c>
      <c r="K921" s="4">
        <f>Table1[[#This Row],[Unit price]]*18%</f>
        <v>544.72680000000003</v>
      </c>
      <c r="L921">
        <v>3</v>
      </c>
      <c r="M921" s="4">
        <f>(Table1[[#This Row],[Unit price]]+Table1[[#This Row],[Tax 18%]])*Table1[[#This Row],[Quantity]]</f>
        <v>10712.9604</v>
      </c>
      <c r="N921" s="4">
        <f>Table1[[#This Row],[Total]]*(1-12%)</f>
        <v>9427.4051519999994</v>
      </c>
      <c r="O921" s="4">
        <f>Table1[[#This Row],[Total]]-Table1[[#This Row],[Cost price]]</f>
        <v>1285.5552480000006</v>
      </c>
      <c r="P921">
        <v>6.3</v>
      </c>
    </row>
    <row r="922" spans="1:16" x14ac:dyDescent="0.5">
      <c r="A922" s="5">
        <v>43534</v>
      </c>
      <c r="B922" s="6" t="s">
        <v>1398</v>
      </c>
      <c r="C922" t="s">
        <v>934</v>
      </c>
      <c r="D922" t="s">
        <v>1015</v>
      </c>
      <c r="E922" t="s">
        <v>1549</v>
      </c>
      <c r="F922" t="s">
        <v>1551</v>
      </c>
      <c r="G922" t="s">
        <v>1017</v>
      </c>
      <c r="H922" t="s">
        <v>1559</v>
      </c>
      <c r="I922" t="s">
        <v>1527</v>
      </c>
      <c r="J922">
        <v>835.79</v>
      </c>
      <c r="K922" s="4">
        <f>Table1[[#This Row],[Unit price]]*18%</f>
        <v>150.44219999999999</v>
      </c>
      <c r="L922">
        <v>9</v>
      </c>
      <c r="M922" s="4">
        <f>(Table1[[#This Row],[Unit price]]+Table1[[#This Row],[Tax 18%]])*Table1[[#This Row],[Quantity]]</f>
        <v>8876.0897999999997</v>
      </c>
      <c r="N922" s="4">
        <f>Table1[[#This Row],[Total]]*(1-12%)</f>
        <v>7810.9590239999998</v>
      </c>
      <c r="O922" s="4">
        <f>Table1[[#This Row],[Total]]-Table1[[#This Row],[Cost price]]</f>
        <v>1065.130776</v>
      </c>
      <c r="P922">
        <v>5.0999999999999996</v>
      </c>
    </row>
    <row r="923" spans="1:16" x14ac:dyDescent="0.5">
      <c r="A923" s="5">
        <v>43504</v>
      </c>
      <c r="B923" s="6" t="s">
        <v>1515</v>
      </c>
      <c r="C923" t="s">
        <v>935</v>
      </c>
      <c r="D923" t="s">
        <v>1016</v>
      </c>
      <c r="E923" t="s">
        <v>1550</v>
      </c>
      <c r="F923" t="s">
        <v>1552</v>
      </c>
      <c r="G923" t="s">
        <v>1017</v>
      </c>
      <c r="H923" t="s">
        <v>1559</v>
      </c>
      <c r="I923" t="s">
        <v>1526</v>
      </c>
      <c r="J923">
        <v>4816.37</v>
      </c>
      <c r="K923" s="4">
        <f>Table1[[#This Row],[Unit price]]*18%</f>
        <v>866.94659999999999</v>
      </c>
      <c r="L923">
        <v>6</v>
      </c>
      <c r="M923" s="4">
        <f>(Table1[[#This Row],[Unit price]]+Table1[[#This Row],[Tax 18%]])*Table1[[#This Row],[Quantity]]</f>
        <v>34099.899600000004</v>
      </c>
      <c r="N923" s="4">
        <f>Table1[[#This Row],[Total]]*(1-12%)</f>
        <v>30007.911648000005</v>
      </c>
      <c r="O923" s="4">
        <f>Table1[[#This Row],[Total]]-Table1[[#This Row],[Cost price]]</f>
        <v>4091.9879519999995</v>
      </c>
      <c r="P923">
        <v>7</v>
      </c>
    </row>
    <row r="924" spans="1:16" x14ac:dyDescent="0.5">
      <c r="A924" s="5">
        <v>43518</v>
      </c>
      <c r="B924" s="6" t="s">
        <v>1353</v>
      </c>
      <c r="C924" t="s">
        <v>936</v>
      </c>
      <c r="D924" t="s">
        <v>1015</v>
      </c>
      <c r="E924" t="s">
        <v>1549</v>
      </c>
      <c r="F924" t="s">
        <v>1551</v>
      </c>
      <c r="G924" t="s">
        <v>1017</v>
      </c>
      <c r="H924" t="s">
        <v>1559</v>
      </c>
      <c r="I924" t="s">
        <v>1527</v>
      </c>
      <c r="J924">
        <v>127.73</v>
      </c>
      <c r="K924" s="4">
        <f>Table1[[#This Row],[Unit price]]*18%</f>
        <v>22.991399999999999</v>
      </c>
      <c r="L924">
        <v>2</v>
      </c>
      <c r="M924" s="4">
        <f>(Table1[[#This Row],[Unit price]]+Table1[[#This Row],[Tax 18%]])*Table1[[#This Row],[Quantity]]</f>
        <v>301.44280000000003</v>
      </c>
      <c r="N924" s="4">
        <f>Table1[[#This Row],[Total]]*(1-12%)</f>
        <v>265.26966400000003</v>
      </c>
      <c r="O924" s="4">
        <f>Table1[[#This Row],[Total]]-Table1[[#This Row],[Cost price]]</f>
        <v>36.173136</v>
      </c>
      <c r="P924">
        <v>5.2</v>
      </c>
    </row>
    <row r="925" spans="1:16" x14ac:dyDescent="0.5">
      <c r="A925" s="5">
        <v>43475</v>
      </c>
      <c r="B925" s="6" t="s">
        <v>1378</v>
      </c>
      <c r="C925" t="s">
        <v>937</v>
      </c>
      <c r="D925" t="s">
        <v>1015</v>
      </c>
      <c r="E925" t="s">
        <v>1549</v>
      </c>
      <c r="F925" t="s">
        <v>1552</v>
      </c>
      <c r="G925" t="s">
        <v>1017</v>
      </c>
      <c r="H925" t="s">
        <v>1560</v>
      </c>
      <c r="I925" t="s">
        <v>1527</v>
      </c>
      <c r="J925">
        <v>190500</v>
      </c>
      <c r="K925" s="4">
        <f>Table1[[#This Row],[Unit price]]*18%</f>
        <v>34290</v>
      </c>
      <c r="L925">
        <v>1</v>
      </c>
      <c r="M925" s="4">
        <f>(Table1[[#This Row],[Unit price]]+Table1[[#This Row],[Tax 18%]])*Table1[[#This Row],[Quantity]]</f>
        <v>224790</v>
      </c>
      <c r="N925" s="4">
        <f>Table1[[#This Row],[Total]]*(1-12%)</f>
        <v>197815.2</v>
      </c>
      <c r="O925" s="4">
        <f>Table1[[#This Row],[Total]]-Table1[[#This Row],[Cost price]]</f>
        <v>26974.799999999988</v>
      </c>
      <c r="P925">
        <v>6.6</v>
      </c>
    </row>
    <row r="926" spans="1:16" x14ac:dyDescent="0.5">
      <c r="A926" s="5">
        <v>43538</v>
      </c>
      <c r="B926" s="6" t="s">
        <v>1516</v>
      </c>
      <c r="C926" t="s">
        <v>938</v>
      </c>
      <c r="D926" t="s">
        <v>1015</v>
      </c>
      <c r="E926" t="s">
        <v>1549</v>
      </c>
      <c r="F926" t="s">
        <v>1551</v>
      </c>
      <c r="G926" t="s">
        <v>1017</v>
      </c>
      <c r="H926" t="s">
        <v>1560</v>
      </c>
      <c r="I926" t="s">
        <v>1561</v>
      </c>
      <c r="J926">
        <v>193100</v>
      </c>
      <c r="K926" s="4">
        <f>Table1[[#This Row],[Unit price]]*18%</f>
        <v>34758</v>
      </c>
      <c r="L926">
        <v>1</v>
      </c>
      <c r="M926" s="4">
        <f>(Table1[[#This Row],[Unit price]]+Table1[[#This Row],[Tax 18%]])*Table1[[#This Row],[Quantity]]</f>
        <v>227858</v>
      </c>
      <c r="N926" s="4">
        <f>Table1[[#This Row],[Total]]*(1-12%)</f>
        <v>200515.04</v>
      </c>
      <c r="O926" s="4">
        <f>Table1[[#This Row],[Total]]-Table1[[#This Row],[Cost price]]</f>
        <v>27342.959999999992</v>
      </c>
      <c r="P926">
        <v>6.5</v>
      </c>
    </row>
    <row r="927" spans="1:16" x14ac:dyDescent="0.5">
      <c r="A927" s="5">
        <v>43475</v>
      </c>
      <c r="B927" s="6" t="s">
        <v>1517</v>
      </c>
      <c r="C927" t="s">
        <v>939</v>
      </c>
      <c r="D927" t="s">
        <v>1016</v>
      </c>
      <c r="E927" t="s">
        <v>1550</v>
      </c>
      <c r="F927" t="s">
        <v>1552</v>
      </c>
      <c r="G927" t="s">
        <v>1017</v>
      </c>
      <c r="H927" t="s">
        <v>1555</v>
      </c>
      <c r="I927" t="s">
        <v>1525</v>
      </c>
      <c r="J927">
        <v>5013.78</v>
      </c>
      <c r="K927" s="4">
        <f>Table1[[#This Row],[Unit price]]*18%</f>
        <v>902.48039999999992</v>
      </c>
      <c r="L927">
        <v>4</v>
      </c>
      <c r="M927" s="4">
        <f>(Table1[[#This Row],[Unit price]]+Table1[[#This Row],[Tax 18%]])*Table1[[#This Row],[Quantity]]</f>
        <v>23665.041599999997</v>
      </c>
      <c r="N927" s="4">
        <f>Table1[[#This Row],[Total]]*(1-12%)</f>
        <v>20825.236607999996</v>
      </c>
      <c r="O927" s="4">
        <f>Table1[[#This Row],[Total]]-Table1[[#This Row],[Cost price]]</f>
        <v>2839.8049920000012</v>
      </c>
      <c r="P927">
        <v>9</v>
      </c>
    </row>
    <row r="928" spans="1:16" x14ac:dyDescent="0.5">
      <c r="A928" s="5">
        <v>43511</v>
      </c>
      <c r="B928" s="6" t="s">
        <v>1199</v>
      </c>
      <c r="C928" t="s">
        <v>940</v>
      </c>
      <c r="D928" t="s">
        <v>1016</v>
      </c>
      <c r="E928" t="s">
        <v>1550</v>
      </c>
      <c r="F928" t="s">
        <v>1551</v>
      </c>
      <c r="G928" t="s">
        <v>1018</v>
      </c>
      <c r="H928" t="s">
        <v>1560</v>
      </c>
      <c r="I928" t="s">
        <v>1527</v>
      </c>
      <c r="J928">
        <v>189000</v>
      </c>
      <c r="K928" s="4">
        <f>Table1[[#This Row],[Unit price]]*18%</f>
        <v>34020</v>
      </c>
      <c r="L928">
        <v>1</v>
      </c>
      <c r="M928" s="4">
        <f>(Table1[[#This Row],[Unit price]]+Table1[[#This Row],[Tax 18%]])*Table1[[#This Row],[Quantity]]</f>
        <v>223020</v>
      </c>
      <c r="N928" s="4">
        <f>Table1[[#This Row],[Total]]*(1-12%)</f>
        <v>196257.6</v>
      </c>
      <c r="O928" s="4">
        <f>Table1[[#This Row],[Total]]-Table1[[#This Row],[Cost price]]</f>
        <v>26762.399999999994</v>
      </c>
      <c r="P928">
        <v>5.2</v>
      </c>
    </row>
    <row r="929" spans="1:16" x14ac:dyDescent="0.5">
      <c r="A929" s="5">
        <v>43478</v>
      </c>
      <c r="B929" s="6" t="s">
        <v>1316</v>
      </c>
      <c r="C929" t="s">
        <v>941</v>
      </c>
      <c r="D929" t="s">
        <v>1014</v>
      </c>
      <c r="E929" t="s">
        <v>1548</v>
      </c>
      <c r="F929" t="s">
        <v>1551</v>
      </c>
      <c r="G929" t="s">
        <v>1017</v>
      </c>
      <c r="H929" t="s">
        <v>1558</v>
      </c>
      <c r="I929" t="s">
        <v>1527</v>
      </c>
      <c r="J929">
        <v>286000</v>
      </c>
      <c r="K929" s="4">
        <f>Table1[[#This Row],[Unit price]]*18%</f>
        <v>51480</v>
      </c>
      <c r="L929">
        <v>1</v>
      </c>
      <c r="M929" s="4">
        <f>(Table1[[#This Row],[Unit price]]+Table1[[#This Row],[Tax 18%]])*Table1[[#This Row],[Quantity]]</f>
        <v>337480</v>
      </c>
      <c r="N929" s="4">
        <f>Table1[[#This Row],[Total]]*(1-12%)</f>
        <v>296982.40000000002</v>
      </c>
      <c r="O929" s="4">
        <f>Table1[[#This Row],[Total]]-Table1[[#This Row],[Cost price]]</f>
        <v>40497.599999999977</v>
      </c>
      <c r="P929">
        <v>6.8</v>
      </c>
    </row>
    <row r="930" spans="1:16" x14ac:dyDescent="0.5">
      <c r="A930" s="5">
        <v>43511</v>
      </c>
      <c r="B930" s="6" t="s">
        <v>1278</v>
      </c>
      <c r="C930" t="s">
        <v>942</v>
      </c>
      <c r="D930" t="s">
        <v>1016</v>
      </c>
      <c r="E930" t="s">
        <v>1550</v>
      </c>
      <c r="F930" t="s">
        <v>1552</v>
      </c>
      <c r="G930" t="s">
        <v>1017</v>
      </c>
      <c r="H930" t="s">
        <v>1555</v>
      </c>
      <c r="I930" t="s">
        <v>1527</v>
      </c>
      <c r="J930">
        <v>1488.25</v>
      </c>
      <c r="K930" s="4">
        <f>Table1[[#This Row],[Unit price]]*18%</f>
        <v>267.88499999999999</v>
      </c>
      <c r="L930">
        <v>9</v>
      </c>
      <c r="M930" s="4">
        <f>(Table1[[#This Row],[Unit price]]+Table1[[#This Row],[Tax 18%]])*Table1[[#This Row],[Quantity]]</f>
        <v>15805.215</v>
      </c>
      <c r="N930" s="4">
        <f>Table1[[#This Row],[Total]]*(1-12%)</f>
        <v>13908.5892</v>
      </c>
      <c r="O930" s="4">
        <f>Table1[[#This Row],[Total]]-Table1[[#This Row],[Cost price]]</f>
        <v>1896.6257999999998</v>
      </c>
      <c r="P930">
        <v>7.6</v>
      </c>
    </row>
    <row r="931" spans="1:16" x14ac:dyDescent="0.5">
      <c r="A931" s="5">
        <v>43526</v>
      </c>
      <c r="B931" s="6" t="s">
        <v>1225</v>
      </c>
      <c r="C931" t="s">
        <v>943</v>
      </c>
      <c r="D931" t="s">
        <v>1016</v>
      </c>
      <c r="E931" t="s">
        <v>1550</v>
      </c>
      <c r="F931" t="s">
        <v>1552</v>
      </c>
      <c r="G931" t="s">
        <v>1018</v>
      </c>
      <c r="H931" t="s">
        <v>1560</v>
      </c>
      <c r="I931" t="s">
        <v>1561</v>
      </c>
      <c r="J931">
        <v>194500</v>
      </c>
      <c r="K931" s="4">
        <f>Table1[[#This Row],[Unit price]]*18%</f>
        <v>35010</v>
      </c>
      <c r="L931">
        <v>1</v>
      </c>
      <c r="M931" s="4">
        <f>(Table1[[#This Row],[Unit price]]+Table1[[#This Row],[Tax 18%]])*Table1[[#This Row],[Quantity]]</f>
        <v>229510</v>
      </c>
      <c r="N931" s="4">
        <f>Table1[[#This Row],[Total]]*(1-12%)</f>
        <v>201968.8</v>
      </c>
      <c r="O931" s="4">
        <f>Table1[[#This Row],[Total]]-Table1[[#This Row],[Cost price]]</f>
        <v>27541.200000000012</v>
      </c>
      <c r="P931">
        <v>7.2</v>
      </c>
    </row>
    <row r="932" spans="1:16" x14ac:dyDescent="0.5">
      <c r="A932" s="5">
        <v>43548</v>
      </c>
      <c r="B932" s="6" t="s">
        <v>1518</v>
      </c>
      <c r="C932" t="s">
        <v>944</v>
      </c>
      <c r="D932" t="s">
        <v>1016</v>
      </c>
      <c r="E932" t="s">
        <v>1550</v>
      </c>
      <c r="F932" t="s">
        <v>1552</v>
      </c>
      <c r="G932" t="s">
        <v>1018</v>
      </c>
      <c r="H932" t="s">
        <v>1559</v>
      </c>
      <c r="I932" t="s">
        <v>1525</v>
      </c>
      <c r="J932">
        <v>3199.92</v>
      </c>
      <c r="K932" s="4">
        <f>Table1[[#This Row],[Unit price]]*18%</f>
        <v>575.98559999999998</v>
      </c>
      <c r="L932">
        <v>6</v>
      </c>
      <c r="M932" s="4">
        <f>(Table1[[#This Row],[Unit price]]+Table1[[#This Row],[Tax 18%]])*Table1[[#This Row],[Quantity]]</f>
        <v>22655.4336</v>
      </c>
      <c r="N932" s="4">
        <f>Table1[[#This Row],[Total]]*(1-12%)</f>
        <v>19936.781568000002</v>
      </c>
      <c r="O932" s="4">
        <f>Table1[[#This Row],[Total]]-Table1[[#This Row],[Cost price]]</f>
        <v>2718.6520319999981</v>
      </c>
      <c r="P932">
        <v>7.1</v>
      </c>
    </row>
    <row r="933" spans="1:16" x14ac:dyDescent="0.5">
      <c r="A933" s="5">
        <v>43498</v>
      </c>
      <c r="B933" s="6" t="s">
        <v>1519</v>
      </c>
      <c r="C933" t="s">
        <v>945</v>
      </c>
      <c r="D933" t="s">
        <v>1015</v>
      </c>
      <c r="E933" t="s">
        <v>1549</v>
      </c>
      <c r="F933" t="s">
        <v>1551</v>
      </c>
      <c r="G933" t="s">
        <v>1017</v>
      </c>
      <c r="H933" t="s">
        <v>1556</v>
      </c>
      <c r="I933" t="s">
        <v>1527</v>
      </c>
      <c r="J933">
        <v>221800</v>
      </c>
      <c r="K933" s="4">
        <f>Table1[[#This Row],[Unit price]]*18%</f>
        <v>39924</v>
      </c>
      <c r="L933">
        <v>1</v>
      </c>
      <c r="M933" s="4">
        <f>(Table1[[#This Row],[Unit price]]+Table1[[#This Row],[Tax 18%]])*Table1[[#This Row],[Quantity]]</f>
        <v>261724</v>
      </c>
      <c r="N933" s="4">
        <f>Table1[[#This Row],[Total]]*(1-12%)</f>
        <v>230317.12</v>
      </c>
      <c r="O933" s="4">
        <f>Table1[[#This Row],[Total]]-Table1[[#This Row],[Cost price]]</f>
        <v>31406.880000000005</v>
      </c>
      <c r="P933">
        <v>9.5</v>
      </c>
    </row>
    <row r="934" spans="1:16" x14ac:dyDescent="0.5">
      <c r="A934" s="5">
        <v>43523</v>
      </c>
      <c r="B934" s="6" t="s">
        <v>1354</v>
      </c>
      <c r="C934" t="s">
        <v>946</v>
      </c>
      <c r="D934" t="s">
        <v>1014</v>
      </c>
      <c r="E934" t="s">
        <v>1548</v>
      </c>
      <c r="F934" t="s">
        <v>1552</v>
      </c>
      <c r="G934" t="s">
        <v>1017</v>
      </c>
      <c r="H934" t="s">
        <v>1557</v>
      </c>
      <c r="I934" t="s">
        <v>1561</v>
      </c>
      <c r="J934">
        <v>281500</v>
      </c>
      <c r="K934" s="4">
        <f>Table1[[#This Row],[Unit price]]*18%</f>
        <v>50670</v>
      </c>
      <c r="L934">
        <v>1</v>
      </c>
      <c r="M934" s="4">
        <f>(Table1[[#This Row],[Unit price]]+Table1[[#This Row],[Tax 18%]])*Table1[[#This Row],[Quantity]]</f>
        <v>332170</v>
      </c>
      <c r="N934" s="4">
        <f>Table1[[#This Row],[Total]]*(1-12%)</f>
        <v>292309.59999999998</v>
      </c>
      <c r="O934" s="4">
        <f>Table1[[#This Row],[Total]]-Table1[[#This Row],[Cost price]]</f>
        <v>39860.400000000023</v>
      </c>
      <c r="P934">
        <v>5.0999999999999996</v>
      </c>
    </row>
    <row r="935" spans="1:16" x14ac:dyDescent="0.5">
      <c r="A935" s="5">
        <v>43485</v>
      </c>
      <c r="B935" s="6" t="s">
        <v>1081</v>
      </c>
      <c r="C935" t="s">
        <v>947</v>
      </c>
      <c r="D935" t="s">
        <v>1015</v>
      </c>
      <c r="E935" t="s">
        <v>1549</v>
      </c>
      <c r="F935" t="s">
        <v>1552</v>
      </c>
      <c r="G935" t="s">
        <v>1018</v>
      </c>
      <c r="H935" t="s">
        <v>1558</v>
      </c>
      <c r="I935" t="s">
        <v>1561</v>
      </c>
      <c r="J935">
        <v>295200</v>
      </c>
      <c r="K935" s="4">
        <f>Table1[[#This Row],[Unit price]]*18%</f>
        <v>53136</v>
      </c>
      <c r="L935">
        <v>1</v>
      </c>
      <c r="M935" s="4">
        <f>(Table1[[#This Row],[Unit price]]+Table1[[#This Row],[Tax 18%]])*Table1[[#This Row],[Quantity]]</f>
        <v>348336</v>
      </c>
      <c r="N935" s="4">
        <f>Table1[[#This Row],[Total]]*(1-12%)</f>
        <v>306535.67999999999</v>
      </c>
      <c r="O935" s="4">
        <f>Table1[[#This Row],[Total]]-Table1[[#This Row],[Cost price]]</f>
        <v>41800.320000000007</v>
      </c>
      <c r="P935">
        <v>7.6</v>
      </c>
    </row>
    <row r="936" spans="1:16" x14ac:dyDescent="0.5">
      <c r="A936" s="5">
        <v>43468</v>
      </c>
      <c r="B936" s="6" t="s">
        <v>1200</v>
      </c>
      <c r="C936" t="s">
        <v>948</v>
      </c>
      <c r="D936" t="s">
        <v>1016</v>
      </c>
      <c r="E936" t="s">
        <v>1550</v>
      </c>
      <c r="F936" t="s">
        <v>1552</v>
      </c>
      <c r="G936" t="s">
        <v>1017</v>
      </c>
      <c r="H936" t="s">
        <v>1559</v>
      </c>
      <c r="I936" t="s">
        <v>1525</v>
      </c>
      <c r="J936">
        <v>1663.15</v>
      </c>
      <c r="K936" s="4">
        <f>Table1[[#This Row],[Unit price]]*18%</f>
        <v>299.36700000000002</v>
      </c>
      <c r="L936">
        <v>6</v>
      </c>
      <c r="M936" s="4">
        <f>(Table1[[#This Row],[Unit price]]+Table1[[#This Row],[Tax 18%]])*Table1[[#This Row],[Quantity]]</f>
        <v>11775.102000000001</v>
      </c>
      <c r="N936" s="4">
        <f>Table1[[#This Row],[Total]]*(1-12%)</f>
        <v>10362.089760000001</v>
      </c>
      <c r="O936" s="4">
        <f>Table1[[#This Row],[Total]]-Table1[[#This Row],[Cost price]]</f>
        <v>1413.01224</v>
      </c>
      <c r="P936">
        <v>9.8000000000000007</v>
      </c>
    </row>
    <row r="937" spans="1:16" x14ac:dyDescent="0.5">
      <c r="A937" s="5">
        <v>43489</v>
      </c>
      <c r="B937" s="6" t="s">
        <v>1142</v>
      </c>
      <c r="C937" t="s">
        <v>949</v>
      </c>
      <c r="D937" t="s">
        <v>1015</v>
      </c>
      <c r="E937" t="s">
        <v>1549</v>
      </c>
      <c r="F937" t="s">
        <v>1551</v>
      </c>
      <c r="G937" t="s">
        <v>1018</v>
      </c>
      <c r="H937" t="s">
        <v>1559</v>
      </c>
      <c r="I937" t="s">
        <v>1525</v>
      </c>
      <c r="J937">
        <v>685.72</v>
      </c>
      <c r="K937" s="4">
        <f>Table1[[#This Row],[Unit price]]*18%</f>
        <v>123.42959999999999</v>
      </c>
      <c r="L937">
        <v>3</v>
      </c>
      <c r="M937" s="4">
        <f>(Table1[[#This Row],[Unit price]]+Table1[[#This Row],[Tax 18%]])*Table1[[#This Row],[Quantity]]</f>
        <v>2427.4488000000001</v>
      </c>
      <c r="N937" s="4">
        <f>Table1[[#This Row],[Total]]*(1-12%)</f>
        <v>2136.1549440000003</v>
      </c>
      <c r="O937" s="4">
        <f>Table1[[#This Row],[Total]]-Table1[[#This Row],[Cost price]]</f>
        <v>291.29385599999978</v>
      </c>
      <c r="P937">
        <v>5.0999999999999996</v>
      </c>
    </row>
    <row r="938" spans="1:16" x14ac:dyDescent="0.5">
      <c r="A938" s="5">
        <v>43470</v>
      </c>
      <c r="B938" s="6" t="s">
        <v>1047</v>
      </c>
      <c r="C938" t="s">
        <v>950</v>
      </c>
      <c r="D938" t="s">
        <v>1015</v>
      </c>
      <c r="E938" t="s">
        <v>1549</v>
      </c>
      <c r="F938" t="s">
        <v>1552</v>
      </c>
      <c r="G938" t="s">
        <v>1017</v>
      </c>
      <c r="H938" t="s">
        <v>1558</v>
      </c>
      <c r="I938" t="s">
        <v>1561</v>
      </c>
      <c r="J938">
        <v>295200</v>
      </c>
      <c r="K938" s="4">
        <f>Table1[[#This Row],[Unit price]]*18%</f>
        <v>53136</v>
      </c>
      <c r="L938">
        <v>1</v>
      </c>
      <c r="M938" s="4">
        <f>(Table1[[#This Row],[Unit price]]+Table1[[#This Row],[Tax 18%]])*Table1[[#This Row],[Quantity]]</f>
        <v>348336</v>
      </c>
      <c r="N938" s="4">
        <f>Table1[[#This Row],[Total]]*(1-12%)</f>
        <v>306535.67999999999</v>
      </c>
      <c r="O938" s="4">
        <f>Table1[[#This Row],[Total]]-Table1[[#This Row],[Cost price]]</f>
        <v>41800.320000000007</v>
      </c>
      <c r="P938">
        <v>7.5</v>
      </c>
    </row>
    <row r="939" spans="1:16" x14ac:dyDescent="0.5">
      <c r="A939" s="5">
        <v>43554</v>
      </c>
      <c r="B939" s="6" t="s">
        <v>1411</v>
      </c>
      <c r="C939" t="s">
        <v>951</v>
      </c>
      <c r="D939" t="s">
        <v>1014</v>
      </c>
      <c r="E939" t="s">
        <v>1548</v>
      </c>
      <c r="F939" t="s">
        <v>1552</v>
      </c>
      <c r="G939" t="s">
        <v>1017</v>
      </c>
      <c r="H939" t="s">
        <v>1560</v>
      </c>
      <c r="I939" t="s">
        <v>1526</v>
      </c>
      <c r="J939">
        <v>185000</v>
      </c>
      <c r="K939" s="4">
        <f>Table1[[#This Row],[Unit price]]*18%</f>
        <v>33300</v>
      </c>
      <c r="L939">
        <v>1</v>
      </c>
      <c r="M939" s="4">
        <f>(Table1[[#This Row],[Unit price]]+Table1[[#This Row],[Tax 18%]])*Table1[[#This Row],[Quantity]]</f>
        <v>218300</v>
      </c>
      <c r="N939" s="4">
        <f>Table1[[#This Row],[Total]]*(1-12%)</f>
        <v>192104</v>
      </c>
      <c r="O939" s="4">
        <f>Table1[[#This Row],[Total]]-Table1[[#This Row],[Cost price]]</f>
        <v>26196</v>
      </c>
      <c r="P939">
        <v>7.4</v>
      </c>
    </row>
    <row r="940" spans="1:16" x14ac:dyDescent="0.5">
      <c r="A940" s="5">
        <v>43513</v>
      </c>
      <c r="B940" s="6" t="s">
        <v>1520</v>
      </c>
      <c r="C940" t="s">
        <v>952</v>
      </c>
      <c r="D940" t="s">
        <v>1014</v>
      </c>
      <c r="E940" t="s">
        <v>1548</v>
      </c>
      <c r="F940" t="s">
        <v>1551</v>
      </c>
      <c r="G940" t="s">
        <v>1017</v>
      </c>
      <c r="H940" t="s">
        <v>1558</v>
      </c>
      <c r="I940" t="s">
        <v>1526</v>
      </c>
      <c r="J940">
        <v>288000</v>
      </c>
      <c r="K940" s="4">
        <f>Table1[[#This Row],[Unit price]]*18%</f>
        <v>51840</v>
      </c>
      <c r="L940">
        <v>1</v>
      </c>
      <c r="M940" s="4">
        <f>(Table1[[#This Row],[Unit price]]+Table1[[#This Row],[Tax 18%]])*Table1[[#This Row],[Quantity]]</f>
        <v>339840</v>
      </c>
      <c r="N940" s="4">
        <f>Table1[[#This Row],[Total]]*(1-12%)</f>
        <v>299059.20000000001</v>
      </c>
      <c r="O940" s="4">
        <f>Table1[[#This Row],[Total]]-Table1[[#This Row],[Cost price]]</f>
        <v>40780.799999999988</v>
      </c>
      <c r="P940">
        <v>4.2</v>
      </c>
    </row>
    <row r="941" spans="1:16" x14ac:dyDescent="0.5">
      <c r="A941" s="5">
        <v>43545</v>
      </c>
      <c r="B941" s="6" t="s">
        <v>1091</v>
      </c>
      <c r="C941" t="s">
        <v>953</v>
      </c>
      <c r="D941" t="s">
        <v>1015</v>
      </c>
      <c r="E941" t="s">
        <v>1549</v>
      </c>
      <c r="F941" t="s">
        <v>1552</v>
      </c>
      <c r="G941" t="s">
        <v>1017</v>
      </c>
      <c r="H941" t="s">
        <v>1557</v>
      </c>
      <c r="I941" t="s">
        <v>1561</v>
      </c>
      <c r="J941">
        <v>288500</v>
      </c>
      <c r="K941" s="4">
        <f>Table1[[#This Row],[Unit price]]*18%</f>
        <v>51930</v>
      </c>
      <c r="L941">
        <v>1</v>
      </c>
      <c r="M941" s="4">
        <f>(Table1[[#This Row],[Unit price]]+Table1[[#This Row],[Tax 18%]])*Table1[[#This Row],[Quantity]]</f>
        <v>340430</v>
      </c>
      <c r="N941" s="4">
        <f>Table1[[#This Row],[Total]]*(1-12%)</f>
        <v>299578.40000000002</v>
      </c>
      <c r="O941" s="4">
        <f>Table1[[#This Row],[Total]]-Table1[[#This Row],[Cost price]]</f>
        <v>40851.599999999977</v>
      </c>
      <c r="P941">
        <v>5.9</v>
      </c>
    </row>
    <row r="942" spans="1:16" x14ac:dyDescent="0.5">
      <c r="A942" s="5">
        <v>43526</v>
      </c>
      <c r="B942" s="6" t="s">
        <v>1111</v>
      </c>
      <c r="C942" t="s">
        <v>954</v>
      </c>
      <c r="D942" t="s">
        <v>1014</v>
      </c>
      <c r="E942" t="s">
        <v>1548</v>
      </c>
      <c r="F942" t="s">
        <v>1552</v>
      </c>
      <c r="G942" t="s">
        <v>1018</v>
      </c>
      <c r="H942" t="s">
        <v>1557</v>
      </c>
      <c r="I942" t="s">
        <v>1561</v>
      </c>
      <c r="J942">
        <v>281500</v>
      </c>
      <c r="K942" s="4">
        <f>Table1[[#This Row],[Unit price]]*18%</f>
        <v>50670</v>
      </c>
      <c r="L942">
        <v>1</v>
      </c>
      <c r="M942" s="4">
        <f>(Table1[[#This Row],[Unit price]]+Table1[[#This Row],[Tax 18%]])*Table1[[#This Row],[Quantity]]</f>
        <v>332170</v>
      </c>
      <c r="N942" s="4">
        <f>Table1[[#This Row],[Total]]*(1-12%)</f>
        <v>292309.59999999998</v>
      </c>
      <c r="O942" s="4">
        <f>Table1[[#This Row],[Total]]-Table1[[#This Row],[Cost price]]</f>
        <v>39860.400000000023</v>
      </c>
      <c r="P942">
        <v>6.9</v>
      </c>
    </row>
    <row r="943" spans="1:16" x14ac:dyDescent="0.5">
      <c r="A943" s="5">
        <v>43551</v>
      </c>
      <c r="B943" s="6" t="s">
        <v>1119</v>
      </c>
      <c r="C943" t="s">
        <v>955</v>
      </c>
      <c r="D943" t="s">
        <v>1015</v>
      </c>
      <c r="E943" t="s">
        <v>1549</v>
      </c>
      <c r="F943" t="s">
        <v>1551</v>
      </c>
      <c r="G943" t="s">
        <v>1018</v>
      </c>
      <c r="H943" t="s">
        <v>1556</v>
      </c>
      <c r="I943" t="s">
        <v>1526</v>
      </c>
      <c r="J943">
        <v>223200</v>
      </c>
      <c r="K943" s="4">
        <f>Table1[[#This Row],[Unit price]]*18%</f>
        <v>40176</v>
      </c>
      <c r="L943">
        <v>1</v>
      </c>
      <c r="M943" s="4">
        <f>(Table1[[#This Row],[Unit price]]+Table1[[#This Row],[Tax 18%]])*Table1[[#This Row],[Quantity]]</f>
        <v>263376</v>
      </c>
      <c r="N943" s="4">
        <f>Table1[[#This Row],[Total]]*(1-12%)</f>
        <v>231770.88</v>
      </c>
      <c r="O943" s="4">
        <f>Table1[[#This Row],[Total]]-Table1[[#This Row],[Cost price]]</f>
        <v>31605.119999999995</v>
      </c>
      <c r="P943">
        <v>6.6</v>
      </c>
    </row>
    <row r="944" spans="1:16" x14ac:dyDescent="0.5">
      <c r="A944" s="5">
        <v>43484</v>
      </c>
      <c r="B944" s="6" t="s">
        <v>1190</v>
      </c>
      <c r="C944" t="s">
        <v>956</v>
      </c>
      <c r="D944" t="s">
        <v>1014</v>
      </c>
      <c r="E944" t="s">
        <v>1548</v>
      </c>
      <c r="F944" t="s">
        <v>1552</v>
      </c>
      <c r="G944" t="s">
        <v>1017</v>
      </c>
      <c r="H944" t="s">
        <v>1559</v>
      </c>
      <c r="I944" t="s">
        <v>1525</v>
      </c>
      <c r="J944">
        <v>545.67999999999995</v>
      </c>
      <c r="K944" s="4">
        <f>Table1[[#This Row],[Unit price]]*18%</f>
        <v>98.222399999999993</v>
      </c>
      <c r="L944">
        <v>10</v>
      </c>
      <c r="M944" s="4">
        <f>(Table1[[#This Row],[Unit price]]+Table1[[#This Row],[Tax 18%]])*Table1[[#This Row],[Quantity]]</f>
        <v>6439.0239999999994</v>
      </c>
      <c r="N944" s="4">
        <f>Table1[[#This Row],[Total]]*(1-12%)</f>
        <v>5666.3411199999991</v>
      </c>
      <c r="O944" s="4">
        <f>Table1[[#This Row],[Total]]-Table1[[#This Row],[Cost price]]</f>
        <v>772.6828800000003</v>
      </c>
      <c r="P944">
        <v>5.7</v>
      </c>
    </row>
    <row r="945" spans="1:16" x14ac:dyDescent="0.5">
      <c r="A945" s="5">
        <v>43515</v>
      </c>
      <c r="B945" s="6" t="s">
        <v>1241</v>
      </c>
      <c r="C945" t="s">
        <v>957</v>
      </c>
      <c r="D945" t="s">
        <v>1014</v>
      </c>
      <c r="E945" t="s">
        <v>1548</v>
      </c>
      <c r="F945" t="s">
        <v>1552</v>
      </c>
      <c r="G945" t="s">
        <v>1018</v>
      </c>
      <c r="H945" t="s">
        <v>1558</v>
      </c>
      <c r="I945" t="s">
        <v>1527</v>
      </c>
      <c r="J945">
        <v>286000</v>
      </c>
      <c r="K945" s="4">
        <f>Table1[[#This Row],[Unit price]]*18%</f>
        <v>51480</v>
      </c>
      <c r="L945">
        <v>1</v>
      </c>
      <c r="M945" s="4">
        <f>(Table1[[#This Row],[Unit price]]+Table1[[#This Row],[Tax 18%]])*Table1[[#This Row],[Quantity]]</f>
        <v>337480</v>
      </c>
      <c r="N945" s="4">
        <f>Table1[[#This Row],[Total]]*(1-12%)</f>
        <v>296982.40000000002</v>
      </c>
      <c r="O945" s="4">
        <f>Table1[[#This Row],[Total]]-Table1[[#This Row],[Cost price]]</f>
        <v>40497.599999999977</v>
      </c>
      <c r="P945">
        <v>5.3</v>
      </c>
    </row>
    <row r="946" spans="1:16" x14ac:dyDescent="0.5">
      <c r="A946" s="5">
        <v>43552</v>
      </c>
      <c r="B946" s="6" t="s">
        <v>1272</v>
      </c>
      <c r="C946" t="s">
        <v>958</v>
      </c>
      <c r="D946" t="s">
        <v>1014</v>
      </c>
      <c r="E946" t="s">
        <v>1548</v>
      </c>
      <c r="F946" t="s">
        <v>1551</v>
      </c>
      <c r="G946" t="s">
        <v>1018</v>
      </c>
      <c r="H946" t="s">
        <v>1558</v>
      </c>
      <c r="I946" t="s">
        <v>1526</v>
      </c>
      <c r="J946">
        <v>288000</v>
      </c>
      <c r="K946" s="4">
        <f>Table1[[#This Row],[Unit price]]*18%</f>
        <v>51840</v>
      </c>
      <c r="L946">
        <v>1</v>
      </c>
      <c r="M946" s="4">
        <f>(Table1[[#This Row],[Unit price]]+Table1[[#This Row],[Tax 18%]])*Table1[[#This Row],[Quantity]]</f>
        <v>339840</v>
      </c>
      <c r="N946" s="4">
        <f>Table1[[#This Row],[Total]]*(1-12%)</f>
        <v>299059.20000000001</v>
      </c>
      <c r="O946" s="4">
        <f>Table1[[#This Row],[Total]]-Table1[[#This Row],[Cost price]]</f>
        <v>40780.799999999988</v>
      </c>
      <c r="P946">
        <v>4.2</v>
      </c>
    </row>
    <row r="947" spans="1:16" x14ac:dyDescent="0.5">
      <c r="A947" s="5">
        <v>43470</v>
      </c>
      <c r="B947" s="6" t="s">
        <v>1178</v>
      </c>
      <c r="C947" t="s">
        <v>959</v>
      </c>
      <c r="D947" t="s">
        <v>1014</v>
      </c>
      <c r="E947" t="s">
        <v>1548</v>
      </c>
      <c r="F947" t="s">
        <v>1552</v>
      </c>
      <c r="G947" t="s">
        <v>1017</v>
      </c>
      <c r="H947" t="s">
        <v>1555</v>
      </c>
      <c r="I947" t="s">
        <v>1527</v>
      </c>
      <c r="J947">
        <v>3093.88</v>
      </c>
      <c r="K947" s="4">
        <f>Table1[[#This Row],[Unit price]]*18%</f>
        <v>556.89840000000004</v>
      </c>
      <c r="L947">
        <v>7</v>
      </c>
      <c r="M947" s="4">
        <f>(Table1[[#This Row],[Unit price]]+Table1[[#This Row],[Tax 18%]])*Table1[[#This Row],[Quantity]]</f>
        <v>25555.448800000002</v>
      </c>
      <c r="N947" s="4">
        <f>Table1[[#This Row],[Total]]*(1-12%)</f>
        <v>22488.794944000001</v>
      </c>
      <c r="O947" s="4">
        <f>Table1[[#This Row],[Total]]-Table1[[#This Row],[Cost price]]</f>
        <v>3066.6538560000008</v>
      </c>
      <c r="P947">
        <v>7.3</v>
      </c>
    </row>
    <row r="948" spans="1:16" x14ac:dyDescent="0.5">
      <c r="A948" s="5">
        <v>43550</v>
      </c>
      <c r="B948" s="6" t="s">
        <v>1404</v>
      </c>
      <c r="C948" t="s">
        <v>960</v>
      </c>
      <c r="D948" t="s">
        <v>1015</v>
      </c>
      <c r="E948" t="s">
        <v>1549</v>
      </c>
      <c r="F948" t="s">
        <v>1551</v>
      </c>
      <c r="G948" t="s">
        <v>1018</v>
      </c>
      <c r="H948" t="s">
        <v>1555</v>
      </c>
      <c r="I948" t="s">
        <v>1527</v>
      </c>
      <c r="J948">
        <v>874.25</v>
      </c>
      <c r="K948" s="4">
        <f>Table1[[#This Row],[Unit price]]*18%</f>
        <v>157.36499999999998</v>
      </c>
      <c r="L948">
        <v>2</v>
      </c>
      <c r="M948" s="4">
        <f>(Table1[[#This Row],[Unit price]]+Table1[[#This Row],[Tax 18%]])*Table1[[#This Row],[Quantity]]</f>
        <v>2063.23</v>
      </c>
      <c r="N948" s="4">
        <f>Table1[[#This Row],[Total]]*(1-12%)</f>
        <v>1815.6424</v>
      </c>
      <c r="O948" s="4">
        <f>Table1[[#This Row],[Total]]-Table1[[#This Row],[Cost price]]</f>
        <v>247.58760000000007</v>
      </c>
      <c r="P948">
        <v>5.3</v>
      </c>
    </row>
    <row r="949" spans="1:16" x14ac:dyDescent="0.5">
      <c r="A949" s="5">
        <v>43499</v>
      </c>
      <c r="B949" s="6" t="s">
        <v>1449</v>
      </c>
      <c r="C949" t="s">
        <v>961</v>
      </c>
      <c r="D949" t="s">
        <v>1016</v>
      </c>
      <c r="E949" t="s">
        <v>1550</v>
      </c>
      <c r="F949" t="s">
        <v>1551</v>
      </c>
      <c r="G949" t="s">
        <v>1018</v>
      </c>
      <c r="H949" t="s">
        <v>1556</v>
      </c>
      <c r="I949" t="s">
        <v>1561</v>
      </c>
      <c r="J949">
        <v>225000</v>
      </c>
      <c r="K949" s="4">
        <f>Table1[[#This Row],[Unit price]]*18%</f>
        <v>40500</v>
      </c>
      <c r="L949">
        <v>1</v>
      </c>
      <c r="M949" s="4">
        <f>(Table1[[#This Row],[Unit price]]+Table1[[#This Row],[Tax 18%]])*Table1[[#This Row],[Quantity]]</f>
        <v>265500</v>
      </c>
      <c r="N949" s="4">
        <f>Table1[[#This Row],[Total]]*(1-12%)</f>
        <v>233640</v>
      </c>
      <c r="O949" s="4">
        <f>Table1[[#This Row],[Total]]-Table1[[#This Row],[Cost price]]</f>
        <v>31860</v>
      </c>
      <c r="P949">
        <v>4.7</v>
      </c>
    </row>
    <row r="950" spans="1:16" x14ac:dyDescent="0.5">
      <c r="A950" s="5">
        <v>43502</v>
      </c>
      <c r="B950" s="6" t="s">
        <v>1133</v>
      </c>
      <c r="C950" t="s">
        <v>962</v>
      </c>
      <c r="D950" t="s">
        <v>1015</v>
      </c>
      <c r="E950" t="s">
        <v>1549</v>
      </c>
      <c r="F950" t="s">
        <v>1551</v>
      </c>
      <c r="G950" t="s">
        <v>1018</v>
      </c>
      <c r="H950" t="s">
        <v>1559</v>
      </c>
      <c r="I950" t="s">
        <v>1525</v>
      </c>
      <c r="J950">
        <v>354.81</v>
      </c>
      <c r="K950" s="4">
        <f>Table1[[#This Row],[Unit price]]*18%</f>
        <v>63.8658</v>
      </c>
      <c r="L950">
        <v>5</v>
      </c>
      <c r="M950" s="4">
        <f>(Table1[[#This Row],[Unit price]]+Table1[[#This Row],[Tax 18%]])*Table1[[#This Row],[Quantity]]</f>
        <v>2093.3789999999999</v>
      </c>
      <c r="N950" s="4">
        <f>Table1[[#This Row],[Total]]*(1-12%)</f>
        <v>1842.1735199999998</v>
      </c>
      <c r="O950" s="4">
        <f>Table1[[#This Row],[Total]]-Table1[[#This Row],[Cost price]]</f>
        <v>251.20548000000008</v>
      </c>
      <c r="P950">
        <v>7.9</v>
      </c>
    </row>
    <row r="951" spans="1:16" x14ac:dyDescent="0.5">
      <c r="A951" s="5">
        <v>43520</v>
      </c>
      <c r="B951" s="6" t="s">
        <v>1461</v>
      </c>
      <c r="C951" t="s">
        <v>963</v>
      </c>
      <c r="D951" t="s">
        <v>1016</v>
      </c>
      <c r="E951" t="s">
        <v>1550</v>
      </c>
      <c r="F951" t="s">
        <v>1552</v>
      </c>
      <c r="G951" t="s">
        <v>1017</v>
      </c>
      <c r="H951" t="s">
        <v>1557</v>
      </c>
      <c r="I951" t="s">
        <v>1561</v>
      </c>
      <c r="J951">
        <v>287800</v>
      </c>
      <c r="K951" s="4">
        <f>Table1[[#This Row],[Unit price]]*18%</f>
        <v>51804</v>
      </c>
      <c r="L951">
        <v>1</v>
      </c>
      <c r="M951" s="4">
        <f>(Table1[[#This Row],[Unit price]]+Table1[[#This Row],[Tax 18%]])*Table1[[#This Row],[Quantity]]</f>
        <v>339604</v>
      </c>
      <c r="N951" s="4">
        <f>Table1[[#This Row],[Total]]*(1-12%)</f>
        <v>298851.52</v>
      </c>
      <c r="O951" s="4">
        <f>Table1[[#This Row],[Total]]-Table1[[#This Row],[Cost price]]</f>
        <v>40752.479999999981</v>
      </c>
      <c r="P951">
        <v>8.9</v>
      </c>
    </row>
    <row r="952" spans="1:16" x14ac:dyDescent="0.5">
      <c r="A952" s="5">
        <v>43517</v>
      </c>
      <c r="B952" s="6" t="s">
        <v>1362</v>
      </c>
      <c r="C952" t="s">
        <v>964</v>
      </c>
      <c r="D952" t="s">
        <v>1016</v>
      </c>
      <c r="E952" t="s">
        <v>1550</v>
      </c>
      <c r="F952" t="s">
        <v>1551</v>
      </c>
      <c r="G952" t="s">
        <v>1018</v>
      </c>
      <c r="H952" t="s">
        <v>1558</v>
      </c>
      <c r="I952" t="s">
        <v>1561</v>
      </c>
      <c r="J952">
        <v>295000</v>
      </c>
      <c r="K952" s="4">
        <f>Table1[[#This Row],[Unit price]]*18%</f>
        <v>53100</v>
      </c>
      <c r="L952">
        <v>1</v>
      </c>
      <c r="M952" s="4">
        <f>(Table1[[#This Row],[Unit price]]+Table1[[#This Row],[Tax 18%]])*Table1[[#This Row],[Quantity]]</f>
        <v>348100</v>
      </c>
      <c r="N952" s="4">
        <f>Table1[[#This Row],[Total]]*(1-12%)</f>
        <v>306328</v>
      </c>
      <c r="O952" s="4">
        <f>Table1[[#This Row],[Total]]-Table1[[#This Row],[Cost price]]</f>
        <v>41772</v>
      </c>
      <c r="P952">
        <v>9.3000000000000007</v>
      </c>
    </row>
    <row r="953" spans="1:16" x14ac:dyDescent="0.5">
      <c r="A953" s="5">
        <v>43474</v>
      </c>
      <c r="B953" s="6" t="s">
        <v>1381</v>
      </c>
      <c r="C953" t="s">
        <v>965</v>
      </c>
      <c r="D953" t="s">
        <v>1016</v>
      </c>
      <c r="E953" t="s">
        <v>1550</v>
      </c>
      <c r="F953" t="s">
        <v>1551</v>
      </c>
      <c r="G953" t="s">
        <v>1017</v>
      </c>
      <c r="H953" t="s">
        <v>1559</v>
      </c>
      <c r="I953" t="s">
        <v>1525</v>
      </c>
      <c r="J953">
        <v>4021.9</v>
      </c>
      <c r="K953" s="4">
        <f>Table1[[#This Row],[Unit price]]*18%</f>
        <v>723.94200000000001</v>
      </c>
      <c r="L953">
        <v>3</v>
      </c>
      <c r="M953" s="4">
        <f>(Table1[[#This Row],[Unit price]]+Table1[[#This Row],[Tax 18%]])*Table1[[#This Row],[Quantity]]</f>
        <v>14237.526000000002</v>
      </c>
      <c r="N953" s="4">
        <f>Table1[[#This Row],[Total]]*(1-12%)</f>
        <v>12529.022880000002</v>
      </c>
      <c r="O953" s="4">
        <f>Table1[[#This Row],[Total]]-Table1[[#This Row],[Cost price]]</f>
        <v>1708.5031199999994</v>
      </c>
      <c r="P953">
        <v>4.7</v>
      </c>
    </row>
    <row r="954" spans="1:16" x14ac:dyDescent="0.5">
      <c r="A954" s="5">
        <v>43521</v>
      </c>
      <c r="B954" s="6" t="s">
        <v>1112</v>
      </c>
      <c r="C954" t="s">
        <v>966</v>
      </c>
      <c r="D954" t="s">
        <v>1016</v>
      </c>
      <c r="E954" t="s">
        <v>1550</v>
      </c>
      <c r="F954" t="s">
        <v>1551</v>
      </c>
      <c r="G954" t="s">
        <v>1017</v>
      </c>
      <c r="H954" t="s">
        <v>1557</v>
      </c>
      <c r="I954" t="s">
        <v>1561</v>
      </c>
      <c r="J954">
        <v>287800</v>
      </c>
      <c r="K954" s="4">
        <f>Table1[[#This Row],[Unit price]]*18%</f>
        <v>51804</v>
      </c>
      <c r="L954">
        <v>1</v>
      </c>
      <c r="M954" s="4">
        <f>(Table1[[#This Row],[Unit price]]+Table1[[#This Row],[Tax 18%]])*Table1[[#This Row],[Quantity]]</f>
        <v>339604</v>
      </c>
      <c r="N954" s="4">
        <f>Table1[[#This Row],[Total]]*(1-12%)</f>
        <v>298851.52</v>
      </c>
      <c r="O954" s="4">
        <f>Table1[[#This Row],[Total]]-Table1[[#This Row],[Cost price]]</f>
        <v>40752.479999999981</v>
      </c>
      <c r="P954">
        <v>8.6999999999999993</v>
      </c>
    </row>
    <row r="955" spans="1:16" x14ac:dyDescent="0.5">
      <c r="A955" s="5">
        <v>43478</v>
      </c>
      <c r="B955" s="6" t="s">
        <v>1158</v>
      </c>
      <c r="C955" t="s">
        <v>967</v>
      </c>
      <c r="D955" t="s">
        <v>1015</v>
      </c>
      <c r="E955" t="s">
        <v>1549</v>
      </c>
      <c r="F955" t="s">
        <v>1551</v>
      </c>
      <c r="G955" t="s">
        <v>1017</v>
      </c>
      <c r="H955" t="s">
        <v>1557</v>
      </c>
      <c r="I955" t="s">
        <v>1526</v>
      </c>
      <c r="J955">
        <v>286700</v>
      </c>
      <c r="K955" s="4">
        <f>Table1[[#This Row],[Unit price]]*18%</f>
        <v>51606</v>
      </c>
      <c r="L955">
        <v>1</v>
      </c>
      <c r="M955" s="4">
        <f>(Table1[[#This Row],[Unit price]]+Table1[[#This Row],[Tax 18%]])*Table1[[#This Row],[Quantity]]</f>
        <v>338306</v>
      </c>
      <c r="N955" s="4">
        <f>Table1[[#This Row],[Total]]*(1-12%)</f>
        <v>297709.28000000003</v>
      </c>
      <c r="O955" s="4">
        <f>Table1[[#This Row],[Total]]-Table1[[#This Row],[Cost price]]</f>
        <v>40596.719999999972</v>
      </c>
      <c r="P955">
        <v>7.6</v>
      </c>
    </row>
    <row r="956" spans="1:16" x14ac:dyDescent="0.5">
      <c r="A956" s="5">
        <v>43505</v>
      </c>
      <c r="B956" s="6" t="s">
        <v>1412</v>
      </c>
      <c r="C956" t="s">
        <v>968</v>
      </c>
      <c r="D956" t="s">
        <v>1016</v>
      </c>
      <c r="E956" t="s">
        <v>1550</v>
      </c>
      <c r="F956" t="s">
        <v>1551</v>
      </c>
      <c r="G956" t="s">
        <v>1018</v>
      </c>
      <c r="H956" t="s">
        <v>1559</v>
      </c>
      <c r="I956" t="s">
        <v>1526</v>
      </c>
      <c r="J956">
        <v>5465.91</v>
      </c>
      <c r="K956" s="4">
        <f>Table1[[#This Row],[Unit price]]*18%</f>
        <v>983.86379999999997</v>
      </c>
      <c r="L956">
        <v>6</v>
      </c>
      <c r="M956" s="4">
        <f>(Table1[[#This Row],[Unit price]]+Table1[[#This Row],[Tax 18%]])*Table1[[#This Row],[Quantity]]</f>
        <v>38698.642800000001</v>
      </c>
      <c r="N956" s="4">
        <f>Table1[[#This Row],[Total]]*(1-12%)</f>
        <v>34054.805664</v>
      </c>
      <c r="O956" s="4">
        <f>Table1[[#This Row],[Total]]-Table1[[#This Row],[Cost price]]</f>
        <v>4643.8371360000019</v>
      </c>
      <c r="P956">
        <v>5.7</v>
      </c>
    </row>
    <row r="957" spans="1:16" x14ac:dyDescent="0.5">
      <c r="A957" s="5">
        <v>43471</v>
      </c>
      <c r="B957" s="6" t="s">
        <v>1178</v>
      </c>
      <c r="C957" t="s">
        <v>969</v>
      </c>
      <c r="D957" t="s">
        <v>1014</v>
      </c>
      <c r="E957" t="s">
        <v>1548</v>
      </c>
      <c r="F957" t="s">
        <v>1552</v>
      </c>
      <c r="G957" t="s">
        <v>1017</v>
      </c>
      <c r="H957" t="s">
        <v>1556</v>
      </c>
      <c r="I957" t="s">
        <v>1526</v>
      </c>
      <c r="J957">
        <v>220000</v>
      </c>
      <c r="K957" s="4">
        <f>Table1[[#This Row],[Unit price]]*18%</f>
        <v>39600</v>
      </c>
      <c r="L957">
        <v>1</v>
      </c>
      <c r="M957" s="4">
        <f>(Table1[[#This Row],[Unit price]]+Table1[[#This Row],[Tax 18%]])*Table1[[#This Row],[Quantity]]</f>
        <v>259600</v>
      </c>
      <c r="N957" s="4">
        <f>Table1[[#This Row],[Total]]*(1-12%)</f>
        <v>228448</v>
      </c>
      <c r="O957" s="4">
        <f>Table1[[#This Row],[Total]]-Table1[[#This Row],[Cost price]]</f>
        <v>31152</v>
      </c>
      <c r="P957">
        <v>6.8</v>
      </c>
    </row>
    <row r="958" spans="1:16" x14ac:dyDescent="0.5">
      <c r="A958" s="5">
        <v>43475</v>
      </c>
      <c r="B958" s="6" t="s">
        <v>1380</v>
      </c>
      <c r="C958" t="s">
        <v>970</v>
      </c>
      <c r="D958" t="s">
        <v>1015</v>
      </c>
      <c r="E958" t="s">
        <v>1549</v>
      </c>
      <c r="F958" t="s">
        <v>1551</v>
      </c>
      <c r="G958" t="s">
        <v>1018</v>
      </c>
      <c r="H958" t="s">
        <v>1557</v>
      </c>
      <c r="I958" t="s">
        <v>1526</v>
      </c>
      <c r="J958">
        <v>286700</v>
      </c>
      <c r="K958" s="4">
        <f>Table1[[#This Row],[Unit price]]*18%</f>
        <v>51606</v>
      </c>
      <c r="L958">
        <v>1</v>
      </c>
      <c r="M958" s="4">
        <f>(Table1[[#This Row],[Unit price]]+Table1[[#This Row],[Tax 18%]])*Table1[[#This Row],[Quantity]]</f>
        <v>338306</v>
      </c>
      <c r="N958" s="4">
        <f>Table1[[#This Row],[Total]]*(1-12%)</f>
        <v>297709.28000000003</v>
      </c>
      <c r="O958" s="4">
        <f>Table1[[#This Row],[Total]]-Table1[[#This Row],[Cost price]]</f>
        <v>40596.719999999972</v>
      </c>
      <c r="P958">
        <v>5.4</v>
      </c>
    </row>
    <row r="959" spans="1:16" x14ac:dyDescent="0.5">
      <c r="A959" s="5">
        <v>43503</v>
      </c>
      <c r="B959" s="6" t="s">
        <v>1076</v>
      </c>
      <c r="C959" t="s">
        <v>971</v>
      </c>
      <c r="D959" t="s">
        <v>1016</v>
      </c>
      <c r="E959" t="s">
        <v>1550</v>
      </c>
      <c r="F959" t="s">
        <v>1552</v>
      </c>
      <c r="G959" t="s">
        <v>1018</v>
      </c>
      <c r="H959" t="s">
        <v>1555</v>
      </c>
      <c r="I959" t="s">
        <v>1526</v>
      </c>
      <c r="J959">
        <v>7446.02</v>
      </c>
      <c r="K959" s="4">
        <f>Table1[[#This Row],[Unit price]]*18%</f>
        <v>1340.2836</v>
      </c>
      <c r="L959">
        <v>6</v>
      </c>
      <c r="M959" s="4">
        <f>(Table1[[#This Row],[Unit price]]+Table1[[#This Row],[Tax 18%]])*Table1[[#This Row],[Quantity]]</f>
        <v>52717.82160000001</v>
      </c>
      <c r="N959" s="4">
        <f>Table1[[#This Row],[Total]]*(1-12%)</f>
        <v>46391.683008000007</v>
      </c>
      <c r="O959" s="4">
        <f>Table1[[#This Row],[Total]]-Table1[[#This Row],[Cost price]]</f>
        <v>6326.138592000003</v>
      </c>
      <c r="P959">
        <v>7.1</v>
      </c>
    </row>
    <row r="960" spans="1:16" x14ac:dyDescent="0.5">
      <c r="A960" s="5">
        <v>43474</v>
      </c>
      <c r="B960" s="6" t="s">
        <v>1367</v>
      </c>
      <c r="C960" t="s">
        <v>972</v>
      </c>
      <c r="D960" t="s">
        <v>1015</v>
      </c>
      <c r="E960" t="s">
        <v>1549</v>
      </c>
      <c r="F960" t="s">
        <v>1552</v>
      </c>
      <c r="G960" t="s">
        <v>1017</v>
      </c>
      <c r="H960" t="s">
        <v>1559</v>
      </c>
      <c r="I960" t="s">
        <v>1526</v>
      </c>
      <c r="J960">
        <v>315.8</v>
      </c>
      <c r="K960" s="4">
        <f>Table1[[#This Row],[Unit price]]*18%</f>
        <v>56.844000000000001</v>
      </c>
      <c r="L960">
        <v>10</v>
      </c>
      <c r="M960" s="4">
        <f>(Table1[[#This Row],[Unit price]]+Table1[[#This Row],[Tax 18%]])*Table1[[#This Row],[Quantity]]</f>
        <v>3726.44</v>
      </c>
      <c r="N960" s="4">
        <f>Table1[[#This Row],[Total]]*(1-12%)</f>
        <v>3279.2672000000002</v>
      </c>
      <c r="O960" s="4">
        <f>Table1[[#This Row],[Total]]-Table1[[#This Row],[Cost price]]</f>
        <v>447.17279999999982</v>
      </c>
      <c r="P960">
        <v>7.8</v>
      </c>
    </row>
    <row r="961" spans="1:16" x14ac:dyDescent="0.5">
      <c r="A961" s="5">
        <v>43515</v>
      </c>
      <c r="B961" s="6" t="s">
        <v>1152</v>
      </c>
      <c r="C961" t="s">
        <v>973</v>
      </c>
      <c r="D961" t="s">
        <v>1014</v>
      </c>
      <c r="E961" t="s">
        <v>1548</v>
      </c>
      <c r="F961" t="s">
        <v>1551</v>
      </c>
      <c r="G961" t="s">
        <v>1017</v>
      </c>
      <c r="H961" t="s">
        <v>1557</v>
      </c>
      <c r="I961" t="s">
        <v>1526</v>
      </c>
      <c r="J961">
        <v>280000</v>
      </c>
      <c r="K961" s="4">
        <f>Table1[[#This Row],[Unit price]]*18%</f>
        <v>50400</v>
      </c>
      <c r="L961">
        <v>1</v>
      </c>
      <c r="M961" s="4">
        <f>(Table1[[#This Row],[Unit price]]+Table1[[#This Row],[Tax 18%]])*Table1[[#This Row],[Quantity]]</f>
        <v>330400</v>
      </c>
      <c r="N961" s="4">
        <f>Table1[[#This Row],[Total]]*(1-12%)</f>
        <v>290752</v>
      </c>
      <c r="O961" s="4">
        <f>Table1[[#This Row],[Total]]-Table1[[#This Row],[Cost price]]</f>
        <v>39648</v>
      </c>
      <c r="P961">
        <v>8.4</v>
      </c>
    </row>
    <row r="962" spans="1:16" x14ac:dyDescent="0.5">
      <c r="A962" s="5">
        <v>43542</v>
      </c>
      <c r="B962" s="6" t="s">
        <v>1425</v>
      </c>
      <c r="C962" t="s">
        <v>974</v>
      </c>
      <c r="D962" t="s">
        <v>1015</v>
      </c>
      <c r="E962" t="s">
        <v>1549</v>
      </c>
      <c r="F962" t="s">
        <v>1551</v>
      </c>
      <c r="G962" t="s">
        <v>1018</v>
      </c>
      <c r="H962" t="s">
        <v>1556</v>
      </c>
      <c r="I962" t="s">
        <v>1526</v>
      </c>
      <c r="J962">
        <v>223200</v>
      </c>
      <c r="K962" s="4">
        <f>Table1[[#This Row],[Unit price]]*18%</f>
        <v>40176</v>
      </c>
      <c r="L962">
        <v>1</v>
      </c>
      <c r="M962" s="4">
        <f>(Table1[[#This Row],[Unit price]]+Table1[[#This Row],[Tax 18%]])*Table1[[#This Row],[Quantity]]</f>
        <v>263376</v>
      </c>
      <c r="N962" s="4">
        <f>Table1[[#This Row],[Total]]*(1-12%)</f>
        <v>231770.88</v>
      </c>
      <c r="O962" s="4">
        <f>Table1[[#This Row],[Total]]-Table1[[#This Row],[Cost price]]</f>
        <v>31605.119999999995</v>
      </c>
      <c r="P962">
        <v>9.8000000000000007</v>
      </c>
    </row>
    <row r="963" spans="1:16" x14ac:dyDescent="0.5">
      <c r="A963" s="5">
        <v>43501</v>
      </c>
      <c r="B963" s="6" t="s">
        <v>1059</v>
      </c>
      <c r="C963" t="s">
        <v>975</v>
      </c>
      <c r="D963" t="s">
        <v>1014</v>
      </c>
      <c r="E963" t="s">
        <v>1548</v>
      </c>
      <c r="F963" t="s">
        <v>1551</v>
      </c>
      <c r="G963" t="s">
        <v>1018</v>
      </c>
      <c r="H963" t="s">
        <v>1555</v>
      </c>
      <c r="I963" t="s">
        <v>1526</v>
      </c>
      <c r="J963">
        <v>4020.89</v>
      </c>
      <c r="K963" s="4">
        <f>Table1[[#This Row],[Unit price]]*18%</f>
        <v>723.76019999999994</v>
      </c>
      <c r="L963">
        <v>2</v>
      </c>
      <c r="M963" s="4">
        <f>(Table1[[#This Row],[Unit price]]+Table1[[#This Row],[Tax 18%]])*Table1[[#This Row],[Quantity]]</f>
        <v>9489.3004000000001</v>
      </c>
      <c r="N963" s="4">
        <f>Table1[[#This Row],[Total]]*(1-12%)</f>
        <v>8350.5843519999999</v>
      </c>
      <c r="O963" s="4">
        <f>Table1[[#This Row],[Total]]-Table1[[#This Row],[Cost price]]</f>
        <v>1138.7160480000002</v>
      </c>
      <c r="P963">
        <v>9.8000000000000007</v>
      </c>
    </row>
    <row r="964" spans="1:16" x14ac:dyDescent="0.5">
      <c r="A964" s="5">
        <v>43543</v>
      </c>
      <c r="B964" s="6" t="s">
        <v>1521</v>
      </c>
      <c r="C964" t="s">
        <v>976</v>
      </c>
      <c r="D964" t="s">
        <v>1014</v>
      </c>
      <c r="E964" t="s">
        <v>1548</v>
      </c>
      <c r="F964" t="s">
        <v>1552</v>
      </c>
      <c r="G964" t="s">
        <v>1017</v>
      </c>
      <c r="H964" t="s">
        <v>1556</v>
      </c>
      <c r="I964" t="s">
        <v>1527</v>
      </c>
      <c r="J964">
        <v>218000</v>
      </c>
      <c r="K964" s="4">
        <f>Table1[[#This Row],[Unit price]]*18%</f>
        <v>39240</v>
      </c>
      <c r="L964">
        <v>1</v>
      </c>
      <c r="M964" s="4">
        <f>(Table1[[#This Row],[Unit price]]+Table1[[#This Row],[Tax 18%]])*Table1[[#This Row],[Quantity]]</f>
        <v>257240</v>
      </c>
      <c r="N964" s="4">
        <f>Table1[[#This Row],[Total]]*(1-12%)</f>
        <v>226371.20000000001</v>
      </c>
      <c r="O964" s="4">
        <f>Table1[[#This Row],[Total]]-Table1[[#This Row],[Cost price]]</f>
        <v>30868.799999999988</v>
      </c>
      <c r="P964">
        <v>7.4</v>
      </c>
    </row>
    <row r="965" spans="1:16" x14ac:dyDescent="0.5">
      <c r="A965" s="5">
        <v>43554</v>
      </c>
      <c r="B965" s="6" t="s">
        <v>1310</v>
      </c>
      <c r="C965" t="s">
        <v>977</v>
      </c>
      <c r="D965" t="s">
        <v>1015</v>
      </c>
      <c r="E965" t="s">
        <v>1549</v>
      </c>
      <c r="F965" t="s">
        <v>1551</v>
      </c>
      <c r="G965" t="s">
        <v>1018</v>
      </c>
      <c r="H965" t="s">
        <v>1555</v>
      </c>
      <c r="I965" t="s">
        <v>1526</v>
      </c>
      <c r="J965">
        <v>968.82</v>
      </c>
      <c r="K965" s="4">
        <f>Table1[[#This Row],[Unit price]]*18%</f>
        <v>174.38759999999999</v>
      </c>
      <c r="L965">
        <v>3</v>
      </c>
      <c r="M965" s="4">
        <f>(Table1[[#This Row],[Unit price]]+Table1[[#This Row],[Tax 18%]])*Table1[[#This Row],[Quantity]]</f>
        <v>3429.6228000000001</v>
      </c>
      <c r="N965" s="4">
        <f>Table1[[#This Row],[Total]]*(1-12%)</f>
        <v>3018.068064</v>
      </c>
      <c r="O965" s="4">
        <f>Table1[[#This Row],[Total]]-Table1[[#This Row],[Cost price]]</f>
        <v>411.55473600000005</v>
      </c>
      <c r="P965">
        <v>6.7</v>
      </c>
    </row>
    <row r="966" spans="1:16" x14ac:dyDescent="0.5">
      <c r="A966" s="5">
        <v>43491</v>
      </c>
      <c r="B966" s="6" t="s">
        <v>1419</v>
      </c>
      <c r="C966" t="s">
        <v>978</v>
      </c>
      <c r="D966" t="s">
        <v>1016</v>
      </c>
      <c r="E966" t="s">
        <v>1550</v>
      </c>
      <c r="F966" t="s">
        <v>1552</v>
      </c>
      <c r="G966" t="s">
        <v>1018</v>
      </c>
      <c r="H966" t="s">
        <v>1557</v>
      </c>
      <c r="I966" t="s">
        <v>1527</v>
      </c>
      <c r="J966">
        <v>283100</v>
      </c>
      <c r="K966" s="4">
        <f>Table1[[#This Row],[Unit price]]*18%</f>
        <v>50958</v>
      </c>
      <c r="L966">
        <v>1</v>
      </c>
      <c r="M966" s="4">
        <f>(Table1[[#This Row],[Unit price]]+Table1[[#This Row],[Tax 18%]])*Table1[[#This Row],[Quantity]]</f>
        <v>334058</v>
      </c>
      <c r="N966" s="4">
        <f>Table1[[#This Row],[Total]]*(1-12%)</f>
        <v>293971.03999999998</v>
      </c>
      <c r="O966" s="4">
        <f>Table1[[#This Row],[Total]]-Table1[[#This Row],[Cost price]]</f>
        <v>40086.960000000021</v>
      </c>
      <c r="P966">
        <v>6.4</v>
      </c>
    </row>
    <row r="967" spans="1:16" x14ac:dyDescent="0.5">
      <c r="A967" s="5">
        <v>43526</v>
      </c>
      <c r="B967" s="6" t="s">
        <v>1522</v>
      </c>
      <c r="C967" t="s">
        <v>979</v>
      </c>
      <c r="D967" t="s">
        <v>1016</v>
      </c>
      <c r="E967" t="s">
        <v>1550</v>
      </c>
      <c r="F967" t="s">
        <v>1552</v>
      </c>
      <c r="G967" t="s">
        <v>1017</v>
      </c>
      <c r="H967" t="s">
        <v>1555</v>
      </c>
      <c r="I967" t="s">
        <v>1527</v>
      </c>
      <c r="J967">
        <v>3238.27</v>
      </c>
      <c r="K967" s="4">
        <f>Table1[[#This Row],[Unit price]]*18%</f>
        <v>582.8886</v>
      </c>
      <c r="L967">
        <v>2</v>
      </c>
      <c r="M967" s="4">
        <f>(Table1[[#This Row],[Unit price]]+Table1[[#This Row],[Tax 18%]])*Table1[[#This Row],[Quantity]]</f>
        <v>7642.3171999999995</v>
      </c>
      <c r="N967" s="4">
        <f>Table1[[#This Row],[Total]]*(1-12%)</f>
        <v>6725.2391359999992</v>
      </c>
      <c r="O967" s="4">
        <f>Table1[[#This Row],[Total]]-Table1[[#This Row],[Cost price]]</f>
        <v>917.07806400000027</v>
      </c>
      <c r="P967">
        <v>5.8</v>
      </c>
    </row>
    <row r="968" spans="1:16" x14ac:dyDescent="0.5">
      <c r="A968" s="5">
        <v>43528</v>
      </c>
      <c r="B968" s="6" t="s">
        <v>1417</v>
      </c>
      <c r="C968" t="s">
        <v>980</v>
      </c>
      <c r="D968" t="s">
        <v>1014</v>
      </c>
      <c r="E968" t="s">
        <v>1548</v>
      </c>
      <c r="F968" t="s">
        <v>1552</v>
      </c>
      <c r="G968" t="s">
        <v>1017</v>
      </c>
      <c r="H968" t="s">
        <v>1559</v>
      </c>
      <c r="I968" t="s">
        <v>1525</v>
      </c>
      <c r="J968">
        <v>233.3</v>
      </c>
      <c r="K968" s="4">
        <f>Table1[[#This Row],[Unit price]]*18%</f>
        <v>41.994</v>
      </c>
      <c r="L968">
        <v>9</v>
      </c>
      <c r="M968" s="4">
        <f>(Table1[[#This Row],[Unit price]]+Table1[[#This Row],[Tax 18%]])*Table1[[#This Row],[Quantity]]</f>
        <v>2477.6459999999997</v>
      </c>
      <c r="N968" s="4">
        <f>Table1[[#This Row],[Total]]*(1-12%)</f>
        <v>2180.3284799999997</v>
      </c>
      <c r="O968" s="4">
        <f>Table1[[#This Row],[Total]]-Table1[[#This Row],[Cost price]]</f>
        <v>297.31752000000006</v>
      </c>
      <c r="P968">
        <v>7.2</v>
      </c>
    </row>
    <row r="969" spans="1:16" x14ac:dyDescent="0.5">
      <c r="A969" s="5">
        <v>43478</v>
      </c>
      <c r="B969" s="6" t="s">
        <v>1216</v>
      </c>
      <c r="C969" t="s">
        <v>981</v>
      </c>
      <c r="D969" t="s">
        <v>1014</v>
      </c>
      <c r="E969" t="s">
        <v>1548</v>
      </c>
      <c r="F969" t="s">
        <v>1551</v>
      </c>
      <c r="G969" t="s">
        <v>1018</v>
      </c>
      <c r="H969" t="s">
        <v>1559</v>
      </c>
      <c r="I969" t="s">
        <v>1527</v>
      </c>
      <c r="J969">
        <v>181.01</v>
      </c>
      <c r="K969" s="4">
        <f>Table1[[#This Row],[Unit price]]*18%</f>
        <v>32.581799999999994</v>
      </c>
      <c r="L969">
        <v>3</v>
      </c>
      <c r="M969" s="4">
        <f>(Table1[[#This Row],[Unit price]]+Table1[[#This Row],[Tax 18%]])*Table1[[#This Row],[Quantity]]</f>
        <v>640.77539999999999</v>
      </c>
      <c r="N969" s="4">
        <f>Table1[[#This Row],[Total]]*(1-12%)</f>
        <v>563.88235199999997</v>
      </c>
      <c r="O969" s="4">
        <f>Table1[[#This Row],[Total]]-Table1[[#This Row],[Cost price]]</f>
        <v>76.893048000000022</v>
      </c>
      <c r="P969">
        <v>9.3000000000000007</v>
      </c>
    </row>
    <row r="970" spans="1:16" x14ac:dyDescent="0.5">
      <c r="A970" s="5">
        <v>43549</v>
      </c>
      <c r="B970" s="6" t="s">
        <v>1473</v>
      </c>
      <c r="C970" t="s">
        <v>982</v>
      </c>
      <c r="D970" t="s">
        <v>1014</v>
      </c>
      <c r="E970" t="s">
        <v>1548</v>
      </c>
      <c r="F970" t="s">
        <v>1552</v>
      </c>
      <c r="G970" t="s">
        <v>1017</v>
      </c>
      <c r="H970" t="s">
        <v>1558</v>
      </c>
      <c r="I970" t="s">
        <v>1526</v>
      </c>
      <c r="J970">
        <v>288000</v>
      </c>
      <c r="K970" s="4">
        <f>Table1[[#This Row],[Unit price]]*18%</f>
        <v>51840</v>
      </c>
      <c r="L970">
        <v>1</v>
      </c>
      <c r="M970" s="4">
        <f>(Table1[[#This Row],[Unit price]]+Table1[[#This Row],[Tax 18%]])*Table1[[#This Row],[Quantity]]</f>
        <v>339840</v>
      </c>
      <c r="N970" s="4">
        <f>Table1[[#This Row],[Total]]*(1-12%)</f>
        <v>299059.20000000001</v>
      </c>
      <c r="O970" s="4">
        <f>Table1[[#This Row],[Total]]-Table1[[#This Row],[Cost price]]</f>
        <v>40780.799999999988</v>
      </c>
      <c r="P970">
        <v>9.5</v>
      </c>
    </row>
    <row r="971" spans="1:16" x14ac:dyDescent="0.5">
      <c r="A971" s="5">
        <v>43535</v>
      </c>
      <c r="B971" s="6" t="s">
        <v>1162</v>
      </c>
      <c r="C971" t="s">
        <v>983</v>
      </c>
      <c r="D971" t="s">
        <v>1016</v>
      </c>
      <c r="E971" t="s">
        <v>1550</v>
      </c>
      <c r="F971" t="s">
        <v>1551</v>
      </c>
      <c r="G971" t="s">
        <v>1017</v>
      </c>
      <c r="H971" t="s">
        <v>1555</v>
      </c>
      <c r="I971" t="s">
        <v>1527</v>
      </c>
      <c r="J971">
        <v>1434.49</v>
      </c>
      <c r="K971" s="4">
        <f>Table1[[#This Row],[Unit price]]*18%</f>
        <v>258.20819999999998</v>
      </c>
      <c r="L971">
        <v>5</v>
      </c>
      <c r="M971" s="4">
        <f>(Table1[[#This Row],[Unit price]]+Table1[[#This Row],[Tax 18%]])*Table1[[#This Row],[Quantity]]</f>
        <v>8463.491</v>
      </c>
      <c r="N971" s="4">
        <f>Table1[[#This Row],[Total]]*(1-12%)</f>
        <v>7447.8720800000001</v>
      </c>
      <c r="O971" s="4">
        <f>Table1[[#This Row],[Total]]-Table1[[#This Row],[Cost price]]</f>
        <v>1015.6189199999999</v>
      </c>
      <c r="P971">
        <v>9</v>
      </c>
    </row>
    <row r="972" spans="1:16" x14ac:dyDescent="0.5">
      <c r="A972" s="5">
        <v>43466</v>
      </c>
      <c r="B972" s="6" t="s">
        <v>1169</v>
      </c>
      <c r="C972" t="s">
        <v>984</v>
      </c>
      <c r="D972" t="s">
        <v>1016</v>
      </c>
      <c r="E972" t="s">
        <v>1550</v>
      </c>
      <c r="F972" t="s">
        <v>1551</v>
      </c>
      <c r="G972" t="s">
        <v>1017</v>
      </c>
      <c r="H972" t="s">
        <v>1557</v>
      </c>
      <c r="I972" t="s">
        <v>1527</v>
      </c>
      <c r="J972">
        <v>283100</v>
      </c>
      <c r="K972" s="4">
        <f>Table1[[#This Row],[Unit price]]*18%</f>
        <v>50958</v>
      </c>
      <c r="L972">
        <v>1</v>
      </c>
      <c r="M972" s="4">
        <f>(Table1[[#This Row],[Unit price]]+Table1[[#This Row],[Tax 18%]])*Table1[[#This Row],[Quantity]]</f>
        <v>334058</v>
      </c>
      <c r="N972" s="4">
        <f>Table1[[#This Row],[Total]]*(1-12%)</f>
        <v>293971.03999999998</v>
      </c>
      <c r="O972" s="4">
        <f>Table1[[#This Row],[Total]]-Table1[[#This Row],[Cost price]]</f>
        <v>40086.960000000021</v>
      </c>
      <c r="P972">
        <v>9</v>
      </c>
    </row>
    <row r="973" spans="1:16" x14ac:dyDescent="0.5">
      <c r="A973" s="5">
        <v>43506</v>
      </c>
      <c r="B973" s="6" t="s">
        <v>1496</v>
      </c>
      <c r="C973" t="s">
        <v>985</v>
      </c>
      <c r="D973" t="s">
        <v>1016</v>
      </c>
      <c r="E973" t="s">
        <v>1550</v>
      </c>
      <c r="F973" t="s">
        <v>1551</v>
      </c>
      <c r="G973" t="s">
        <v>1018</v>
      </c>
      <c r="H973" t="s">
        <v>1559</v>
      </c>
      <c r="I973" t="s">
        <v>1525</v>
      </c>
      <c r="J973">
        <v>3136.91</v>
      </c>
      <c r="K973" s="4">
        <f>Table1[[#This Row],[Unit price]]*18%</f>
        <v>564.64379999999994</v>
      </c>
      <c r="L973">
        <v>7</v>
      </c>
      <c r="M973" s="4">
        <f>(Table1[[#This Row],[Unit price]]+Table1[[#This Row],[Tax 18%]])*Table1[[#This Row],[Quantity]]</f>
        <v>25910.876599999996</v>
      </c>
      <c r="N973" s="4">
        <f>Table1[[#This Row],[Total]]*(1-12%)</f>
        <v>22801.571407999996</v>
      </c>
      <c r="O973" s="4">
        <f>Table1[[#This Row],[Total]]-Table1[[#This Row],[Cost price]]</f>
        <v>3109.3051919999998</v>
      </c>
      <c r="P973">
        <v>6.7</v>
      </c>
    </row>
    <row r="974" spans="1:16" x14ac:dyDescent="0.5">
      <c r="A974" s="5">
        <v>43491</v>
      </c>
      <c r="B974" s="6" t="s">
        <v>1523</v>
      </c>
      <c r="C974" t="s">
        <v>986</v>
      </c>
      <c r="D974" t="s">
        <v>1016</v>
      </c>
      <c r="E974" t="s">
        <v>1550</v>
      </c>
      <c r="F974" t="s">
        <v>1552</v>
      </c>
      <c r="G974" t="s">
        <v>1018</v>
      </c>
      <c r="H974" t="s">
        <v>1555</v>
      </c>
      <c r="I974" t="s">
        <v>1526</v>
      </c>
      <c r="J974">
        <v>4687.08</v>
      </c>
      <c r="K974" s="4">
        <f>Table1[[#This Row],[Unit price]]*18%</f>
        <v>843.67439999999999</v>
      </c>
      <c r="L974">
        <v>7</v>
      </c>
      <c r="M974" s="4">
        <f>(Table1[[#This Row],[Unit price]]+Table1[[#This Row],[Tax 18%]])*Table1[[#This Row],[Quantity]]</f>
        <v>38715.2808</v>
      </c>
      <c r="N974" s="4">
        <f>Table1[[#This Row],[Total]]*(1-12%)</f>
        <v>34069.447103999999</v>
      </c>
      <c r="O974" s="4">
        <f>Table1[[#This Row],[Total]]-Table1[[#This Row],[Cost price]]</f>
        <v>4645.8336960000015</v>
      </c>
      <c r="P974">
        <v>5.5</v>
      </c>
    </row>
    <row r="975" spans="1:16" x14ac:dyDescent="0.5">
      <c r="A975" s="5">
        <v>43507</v>
      </c>
      <c r="B975" s="6" t="s">
        <v>1425</v>
      </c>
      <c r="C975" t="s">
        <v>987</v>
      </c>
      <c r="D975" t="s">
        <v>1014</v>
      </c>
      <c r="E975" t="s">
        <v>1548</v>
      </c>
      <c r="F975" t="s">
        <v>1552</v>
      </c>
      <c r="G975" t="s">
        <v>1018</v>
      </c>
      <c r="H975" t="s">
        <v>1559</v>
      </c>
      <c r="I975" t="s">
        <v>1526</v>
      </c>
      <c r="J975">
        <v>800.08</v>
      </c>
      <c r="K975" s="4">
        <f>Table1[[#This Row],[Unit price]]*18%</f>
        <v>144.01439999999999</v>
      </c>
      <c r="L975">
        <v>3</v>
      </c>
      <c r="M975" s="4">
        <f>(Table1[[#This Row],[Unit price]]+Table1[[#This Row],[Tax 18%]])*Table1[[#This Row],[Quantity]]</f>
        <v>2832.2832000000003</v>
      </c>
      <c r="N975" s="4">
        <f>Table1[[#This Row],[Total]]*(1-12%)</f>
        <v>2492.4092160000005</v>
      </c>
      <c r="O975" s="4">
        <f>Table1[[#This Row],[Total]]-Table1[[#This Row],[Cost price]]</f>
        <v>339.87398399999984</v>
      </c>
      <c r="P975">
        <v>5.4</v>
      </c>
    </row>
    <row r="976" spans="1:16" x14ac:dyDescent="0.5">
      <c r="A976" s="5">
        <v>43503</v>
      </c>
      <c r="B976" s="6" t="s">
        <v>1441</v>
      </c>
      <c r="C976" t="s">
        <v>988</v>
      </c>
      <c r="D976" t="s">
        <v>1015</v>
      </c>
      <c r="E976" t="s">
        <v>1549</v>
      </c>
      <c r="F976" t="s">
        <v>1552</v>
      </c>
      <c r="G976" t="s">
        <v>1018</v>
      </c>
      <c r="H976" t="s">
        <v>1556</v>
      </c>
      <c r="I976" t="s">
        <v>1526</v>
      </c>
      <c r="J976">
        <v>223200</v>
      </c>
      <c r="K976" s="4">
        <f>Table1[[#This Row],[Unit price]]*18%</f>
        <v>40176</v>
      </c>
      <c r="L976">
        <v>1</v>
      </c>
      <c r="M976" s="4">
        <f>(Table1[[#This Row],[Unit price]]+Table1[[#This Row],[Tax 18%]])*Table1[[#This Row],[Quantity]]</f>
        <v>263376</v>
      </c>
      <c r="N976" s="4">
        <f>Table1[[#This Row],[Total]]*(1-12%)</f>
        <v>231770.88</v>
      </c>
      <c r="O976" s="4">
        <f>Table1[[#This Row],[Total]]-Table1[[#This Row],[Cost price]]</f>
        <v>31605.119999999995</v>
      </c>
      <c r="P976">
        <v>8.1999999999999993</v>
      </c>
    </row>
    <row r="977" spans="1:16" x14ac:dyDescent="0.5">
      <c r="A977" s="5">
        <v>43530</v>
      </c>
      <c r="B977" s="6" t="s">
        <v>1498</v>
      </c>
      <c r="C977" t="s">
        <v>989</v>
      </c>
      <c r="D977" t="s">
        <v>1016</v>
      </c>
      <c r="E977" t="s">
        <v>1550</v>
      </c>
      <c r="F977" t="s">
        <v>1551</v>
      </c>
      <c r="G977" t="s">
        <v>1018</v>
      </c>
      <c r="H977" t="s">
        <v>1556</v>
      </c>
      <c r="I977" t="s">
        <v>1527</v>
      </c>
      <c r="J977">
        <v>221500</v>
      </c>
      <c r="K977" s="4">
        <f>Table1[[#This Row],[Unit price]]*18%</f>
        <v>39870</v>
      </c>
      <c r="L977">
        <v>1</v>
      </c>
      <c r="M977" s="4">
        <f>(Table1[[#This Row],[Unit price]]+Table1[[#This Row],[Tax 18%]])*Table1[[#This Row],[Quantity]]</f>
        <v>261370</v>
      </c>
      <c r="N977" s="4">
        <f>Table1[[#This Row],[Total]]*(1-12%)</f>
        <v>230005.6</v>
      </c>
      <c r="O977" s="4">
        <f>Table1[[#This Row],[Total]]-Table1[[#This Row],[Cost price]]</f>
        <v>31364.399999999994</v>
      </c>
      <c r="P977">
        <v>7</v>
      </c>
    </row>
    <row r="978" spans="1:16" x14ac:dyDescent="0.5">
      <c r="A978" s="5">
        <v>43528</v>
      </c>
      <c r="B978" s="6" t="s">
        <v>1036</v>
      </c>
      <c r="C978" t="s">
        <v>990</v>
      </c>
      <c r="D978" t="s">
        <v>1014</v>
      </c>
      <c r="E978" t="s">
        <v>1548</v>
      </c>
      <c r="F978" t="s">
        <v>1552</v>
      </c>
      <c r="G978" t="s">
        <v>1017</v>
      </c>
      <c r="H978" t="s">
        <v>1557</v>
      </c>
      <c r="I978" t="s">
        <v>1526</v>
      </c>
      <c r="J978">
        <v>280000</v>
      </c>
      <c r="K978" s="4">
        <f>Table1[[#This Row],[Unit price]]*18%</f>
        <v>50400</v>
      </c>
      <c r="L978">
        <v>1</v>
      </c>
      <c r="M978" s="4">
        <f>(Table1[[#This Row],[Unit price]]+Table1[[#This Row],[Tax 18%]])*Table1[[#This Row],[Quantity]]</f>
        <v>330400</v>
      </c>
      <c r="N978" s="4">
        <f>Table1[[#This Row],[Total]]*(1-12%)</f>
        <v>290752</v>
      </c>
      <c r="O978" s="4">
        <f>Table1[[#This Row],[Total]]-Table1[[#This Row],[Cost price]]</f>
        <v>39648</v>
      </c>
      <c r="P978">
        <v>8.5</v>
      </c>
    </row>
    <row r="979" spans="1:16" x14ac:dyDescent="0.5">
      <c r="A979" s="5">
        <v>43522</v>
      </c>
      <c r="B979" s="6" t="s">
        <v>1069</v>
      </c>
      <c r="C979" t="s">
        <v>991</v>
      </c>
      <c r="D979" t="s">
        <v>1016</v>
      </c>
      <c r="E979" t="s">
        <v>1550</v>
      </c>
      <c r="F979" t="s">
        <v>1551</v>
      </c>
      <c r="G979" t="s">
        <v>1018</v>
      </c>
      <c r="H979" t="s">
        <v>1557</v>
      </c>
      <c r="I979" t="s">
        <v>1561</v>
      </c>
      <c r="J979">
        <v>287800</v>
      </c>
      <c r="K979" s="4">
        <f>Table1[[#This Row],[Unit price]]*18%</f>
        <v>51804</v>
      </c>
      <c r="L979">
        <v>1</v>
      </c>
      <c r="M979" s="4">
        <f>(Table1[[#This Row],[Unit price]]+Table1[[#This Row],[Tax 18%]])*Table1[[#This Row],[Quantity]]</f>
        <v>339604</v>
      </c>
      <c r="N979" s="4">
        <f>Table1[[#This Row],[Total]]*(1-12%)</f>
        <v>298851.52</v>
      </c>
      <c r="O979" s="4">
        <f>Table1[[#This Row],[Total]]-Table1[[#This Row],[Cost price]]</f>
        <v>40752.479999999981</v>
      </c>
      <c r="P979">
        <v>4.9000000000000004</v>
      </c>
    </row>
    <row r="980" spans="1:16" x14ac:dyDescent="0.5">
      <c r="A980" s="5">
        <v>43534</v>
      </c>
      <c r="B980" s="6" t="s">
        <v>1416</v>
      </c>
      <c r="C980" t="s">
        <v>992</v>
      </c>
      <c r="D980" t="s">
        <v>1016</v>
      </c>
      <c r="E980" t="s">
        <v>1550</v>
      </c>
      <c r="F980" t="s">
        <v>1552</v>
      </c>
      <c r="G980" t="s">
        <v>1017</v>
      </c>
      <c r="H980" t="s">
        <v>1555</v>
      </c>
      <c r="I980" t="s">
        <v>1527</v>
      </c>
      <c r="J980">
        <v>2125.4499999999998</v>
      </c>
      <c r="K980" s="4">
        <f>Table1[[#This Row],[Unit price]]*18%</f>
        <v>382.58099999999996</v>
      </c>
      <c r="L980">
        <v>1</v>
      </c>
      <c r="M980" s="4">
        <f>(Table1[[#This Row],[Unit price]]+Table1[[#This Row],[Tax 18%]])*Table1[[#This Row],[Quantity]]</f>
        <v>2508.0309999999999</v>
      </c>
      <c r="N980" s="4">
        <f>Table1[[#This Row],[Total]]*(1-12%)</f>
        <v>2207.0672799999998</v>
      </c>
      <c r="O980" s="4">
        <f>Table1[[#This Row],[Total]]-Table1[[#This Row],[Cost price]]</f>
        <v>300.96372000000019</v>
      </c>
      <c r="P980">
        <v>5.0999999999999996</v>
      </c>
    </row>
    <row r="981" spans="1:16" x14ac:dyDescent="0.5">
      <c r="A981" s="5">
        <v>43500</v>
      </c>
      <c r="B981" s="6" t="s">
        <v>1432</v>
      </c>
      <c r="C981" t="s">
        <v>993</v>
      </c>
      <c r="D981" t="s">
        <v>1016</v>
      </c>
      <c r="E981" t="s">
        <v>1550</v>
      </c>
      <c r="F981" t="s">
        <v>1552</v>
      </c>
      <c r="G981" t="s">
        <v>1017</v>
      </c>
      <c r="H981" t="s">
        <v>1557</v>
      </c>
      <c r="I981" t="s">
        <v>1527</v>
      </c>
      <c r="J981">
        <v>283100</v>
      </c>
      <c r="K981" s="4">
        <f>Table1[[#This Row],[Unit price]]*18%</f>
        <v>50958</v>
      </c>
      <c r="L981">
        <v>1</v>
      </c>
      <c r="M981" s="4">
        <f>(Table1[[#This Row],[Unit price]]+Table1[[#This Row],[Tax 18%]])*Table1[[#This Row],[Quantity]]</f>
        <v>334058</v>
      </c>
      <c r="N981" s="4">
        <f>Table1[[#This Row],[Total]]*(1-12%)</f>
        <v>293971.03999999998</v>
      </c>
      <c r="O981" s="4">
        <f>Table1[[#This Row],[Total]]-Table1[[#This Row],[Cost price]]</f>
        <v>40086.960000000021</v>
      </c>
      <c r="P981">
        <v>6.5</v>
      </c>
    </row>
    <row r="982" spans="1:16" x14ac:dyDescent="0.5">
      <c r="A982" s="5">
        <v>43484</v>
      </c>
      <c r="B982" s="6" t="s">
        <v>1088</v>
      </c>
      <c r="C982" t="s">
        <v>994</v>
      </c>
      <c r="D982" t="s">
        <v>1015</v>
      </c>
      <c r="E982" t="s">
        <v>1549</v>
      </c>
      <c r="F982" t="s">
        <v>1551</v>
      </c>
      <c r="G982" t="s">
        <v>1018</v>
      </c>
      <c r="H982" t="s">
        <v>1557</v>
      </c>
      <c r="I982" t="s">
        <v>1526</v>
      </c>
      <c r="J982">
        <v>286700</v>
      </c>
      <c r="K982" s="4">
        <f>Table1[[#This Row],[Unit price]]*18%</f>
        <v>51606</v>
      </c>
      <c r="L982">
        <v>1</v>
      </c>
      <c r="M982" s="4">
        <f>(Table1[[#This Row],[Unit price]]+Table1[[#This Row],[Tax 18%]])*Table1[[#This Row],[Quantity]]</f>
        <v>338306</v>
      </c>
      <c r="N982" s="4">
        <f>Table1[[#This Row],[Total]]*(1-12%)</f>
        <v>297709.28000000003</v>
      </c>
      <c r="O982" s="4">
        <f>Table1[[#This Row],[Total]]-Table1[[#This Row],[Cost price]]</f>
        <v>40596.719999999972</v>
      </c>
      <c r="P982">
        <v>9.8000000000000007</v>
      </c>
    </row>
    <row r="983" spans="1:16" x14ac:dyDescent="0.5">
      <c r="A983" s="5">
        <v>43488</v>
      </c>
      <c r="B983" s="6" t="s">
        <v>1311</v>
      </c>
      <c r="C983" t="s">
        <v>995</v>
      </c>
      <c r="D983" t="s">
        <v>1014</v>
      </c>
      <c r="E983" t="s">
        <v>1548</v>
      </c>
      <c r="F983" t="s">
        <v>1552</v>
      </c>
      <c r="G983" t="s">
        <v>1018</v>
      </c>
      <c r="H983" t="s">
        <v>1558</v>
      </c>
      <c r="I983" t="s">
        <v>1526</v>
      </c>
      <c r="J983">
        <v>288000</v>
      </c>
      <c r="K983" s="4">
        <f>Table1[[#This Row],[Unit price]]*18%</f>
        <v>51840</v>
      </c>
      <c r="L983">
        <v>1</v>
      </c>
      <c r="M983" s="4">
        <f>(Table1[[#This Row],[Unit price]]+Table1[[#This Row],[Tax 18%]])*Table1[[#This Row],[Quantity]]</f>
        <v>339840</v>
      </c>
      <c r="N983" s="4">
        <f>Table1[[#This Row],[Total]]*(1-12%)</f>
        <v>299059.20000000001</v>
      </c>
      <c r="O983" s="4">
        <f>Table1[[#This Row],[Total]]-Table1[[#This Row],[Cost price]]</f>
        <v>40780.799999999988</v>
      </c>
      <c r="P983">
        <v>8.4</v>
      </c>
    </row>
    <row r="984" spans="1:16" x14ac:dyDescent="0.5">
      <c r="A984" s="5">
        <v>43538</v>
      </c>
      <c r="B984" s="6" t="s">
        <v>1420</v>
      </c>
      <c r="C984" t="s">
        <v>996</v>
      </c>
      <c r="D984" t="s">
        <v>1014</v>
      </c>
      <c r="E984" t="s">
        <v>1548</v>
      </c>
      <c r="F984" t="s">
        <v>1551</v>
      </c>
      <c r="G984" t="s">
        <v>1017</v>
      </c>
      <c r="H984" t="s">
        <v>1560</v>
      </c>
      <c r="I984" t="s">
        <v>1561</v>
      </c>
      <c r="J984">
        <v>186000</v>
      </c>
      <c r="K984" s="4">
        <f>Table1[[#This Row],[Unit price]]*18%</f>
        <v>33480</v>
      </c>
      <c r="L984">
        <v>1</v>
      </c>
      <c r="M984" s="4">
        <f>(Table1[[#This Row],[Unit price]]+Table1[[#This Row],[Tax 18%]])*Table1[[#This Row],[Quantity]]</f>
        <v>219480</v>
      </c>
      <c r="N984" s="4">
        <f>Table1[[#This Row],[Total]]*(1-12%)</f>
        <v>193142.39999999999</v>
      </c>
      <c r="O984" s="4">
        <f>Table1[[#This Row],[Total]]-Table1[[#This Row],[Cost price]]</f>
        <v>26337.600000000006</v>
      </c>
      <c r="P984">
        <v>7.4</v>
      </c>
    </row>
    <row r="985" spans="1:16" x14ac:dyDescent="0.5">
      <c r="A985" s="5">
        <v>43488</v>
      </c>
      <c r="B985" s="6" t="s">
        <v>1392</v>
      </c>
      <c r="C985" t="s">
        <v>997</v>
      </c>
      <c r="D985" t="s">
        <v>1015</v>
      </c>
      <c r="E985" t="s">
        <v>1549</v>
      </c>
      <c r="F985" t="s">
        <v>1552</v>
      </c>
      <c r="G985" t="s">
        <v>1018</v>
      </c>
      <c r="H985" t="s">
        <v>1558</v>
      </c>
      <c r="I985" t="s">
        <v>1526</v>
      </c>
      <c r="J985">
        <v>294000</v>
      </c>
      <c r="K985" s="4">
        <f>Table1[[#This Row],[Unit price]]*18%</f>
        <v>52920</v>
      </c>
      <c r="L985">
        <v>1</v>
      </c>
      <c r="M985" s="4">
        <f>(Table1[[#This Row],[Unit price]]+Table1[[#This Row],[Tax 18%]])*Table1[[#This Row],[Quantity]]</f>
        <v>346920</v>
      </c>
      <c r="N985" s="4">
        <f>Table1[[#This Row],[Total]]*(1-12%)</f>
        <v>305289.59999999998</v>
      </c>
      <c r="O985" s="4">
        <f>Table1[[#This Row],[Total]]-Table1[[#This Row],[Cost price]]</f>
        <v>41630.400000000023</v>
      </c>
      <c r="P985">
        <v>6.1</v>
      </c>
    </row>
    <row r="986" spans="1:16" x14ac:dyDescent="0.5">
      <c r="A986" s="5">
        <v>43474</v>
      </c>
      <c r="B986" s="6" t="s">
        <v>1354</v>
      </c>
      <c r="C986" t="s">
        <v>998</v>
      </c>
      <c r="D986" t="s">
        <v>1015</v>
      </c>
      <c r="E986" t="s">
        <v>1549</v>
      </c>
      <c r="F986" t="s">
        <v>1552</v>
      </c>
      <c r="G986" t="s">
        <v>1018</v>
      </c>
      <c r="H986" t="s">
        <v>1555</v>
      </c>
      <c r="I986" t="s">
        <v>1526</v>
      </c>
      <c r="J986">
        <v>996.37</v>
      </c>
      <c r="K986" s="4">
        <f>Table1[[#This Row],[Unit price]]*18%</f>
        <v>179.3466</v>
      </c>
      <c r="L986">
        <v>7</v>
      </c>
      <c r="M986" s="4">
        <f>(Table1[[#This Row],[Unit price]]+Table1[[#This Row],[Tax 18%]])*Table1[[#This Row],[Quantity]]</f>
        <v>8230.0162</v>
      </c>
      <c r="N986" s="4">
        <f>Table1[[#This Row],[Total]]*(1-12%)</f>
        <v>7242.414256</v>
      </c>
      <c r="O986" s="4">
        <f>Table1[[#This Row],[Total]]-Table1[[#This Row],[Cost price]]</f>
        <v>987.601944</v>
      </c>
      <c r="P986">
        <v>6</v>
      </c>
    </row>
    <row r="987" spans="1:16" x14ac:dyDescent="0.5">
      <c r="A987" s="5">
        <v>43503</v>
      </c>
      <c r="B987" s="6" t="s">
        <v>1190</v>
      </c>
      <c r="C987" t="s">
        <v>999</v>
      </c>
      <c r="D987" t="s">
        <v>1016</v>
      </c>
      <c r="E987" t="s">
        <v>1550</v>
      </c>
      <c r="F987" t="s">
        <v>1552</v>
      </c>
      <c r="G987" t="s">
        <v>1017</v>
      </c>
      <c r="H987" t="s">
        <v>1556</v>
      </c>
      <c r="I987" t="s">
        <v>1561</v>
      </c>
      <c r="J987">
        <v>225000</v>
      </c>
      <c r="K987" s="4">
        <f>Table1[[#This Row],[Unit price]]*18%</f>
        <v>40500</v>
      </c>
      <c r="L987">
        <v>1</v>
      </c>
      <c r="M987" s="4">
        <f>(Table1[[#This Row],[Unit price]]+Table1[[#This Row],[Tax 18%]])*Table1[[#This Row],[Quantity]]</f>
        <v>265500</v>
      </c>
      <c r="N987" s="4">
        <f>Table1[[#This Row],[Total]]*(1-12%)</f>
        <v>233640</v>
      </c>
      <c r="O987" s="4">
        <f>Table1[[#This Row],[Total]]-Table1[[#This Row],[Cost price]]</f>
        <v>31860</v>
      </c>
      <c r="P987">
        <v>8.5</v>
      </c>
    </row>
    <row r="988" spans="1:16" x14ac:dyDescent="0.5">
      <c r="A988" s="5">
        <v>43514</v>
      </c>
      <c r="B988" s="6" t="s">
        <v>1070</v>
      </c>
      <c r="C988" t="s">
        <v>1000</v>
      </c>
      <c r="D988" t="s">
        <v>1016</v>
      </c>
      <c r="E988" t="s">
        <v>1550</v>
      </c>
      <c r="F988" t="s">
        <v>1552</v>
      </c>
      <c r="G988" t="s">
        <v>1017</v>
      </c>
      <c r="H988" t="s">
        <v>1558</v>
      </c>
      <c r="I988" t="s">
        <v>1561</v>
      </c>
      <c r="J988">
        <v>295000</v>
      </c>
      <c r="K988" s="4">
        <f>Table1[[#This Row],[Unit price]]*18%</f>
        <v>53100</v>
      </c>
      <c r="L988">
        <v>1</v>
      </c>
      <c r="M988" s="4">
        <f>(Table1[[#This Row],[Unit price]]+Table1[[#This Row],[Tax 18%]])*Table1[[#This Row],[Quantity]]</f>
        <v>348100</v>
      </c>
      <c r="N988" s="4">
        <f>Table1[[#This Row],[Total]]*(1-12%)</f>
        <v>306328</v>
      </c>
      <c r="O988" s="4">
        <f>Table1[[#This Row],[Total]]-Table1[[#This Row],[Cost price]]</f>
        <v>41772</v>
      </c>
      <c r="P988">
        <v>4.3</v>
      </c>
    </row>
    <row r="989" spans="1:16" x14ac:dyDescent="0.5">
      <c r="A989" s="5">
        <v>43468</v>
      </c>
      <c r="B989" s="6" t="s">
        <v>1187</v>
      </c>
      <c r="C989" t="s">
        <v>1001</v>
      </c>
      <c r="D989" t="s">
        <v>1016</v>
      </c>
      <c r="E989" t="s">
        <v>1550</v>
      </c>
      <c r="F989" t="s">
        <v>1551</v>
      </c>
      <c r="G989" t="s">
        <v>1018</v>
      </c>
      <c r="H989" t="s">
        <v>1558</v>
      </c>
      <c r="I989" t="s">
        <v>1527</v>
      </c>
      <c r="J989">
        <v>292200</v>
      </c>
      <c r="K989" s="4">
        <f>Table1[[#This Row],[Unit price]]*18%</f>
        <v>52596</v>
      </c>
      <c r="L989">
        <v>1</v>
      </c>
      <c r="M989" s="4">
        <f>(Table1[[#This Row],[Unit price]]+Table1[[#This Row],[Tax 18%]])*Table1[[#This Row],[Quantity]]</f>
        <v>344796</v>
      </c>
      <c r="N989" s="4">
        <f>Table1[[#This Row],[Total]]*(1-12%)</f>
        <v>303420.48</v>
      </c>
      <c r="O989" s="4">
        <f>Table1[[#This Row],[Total]]-Table1[[#This Row],[Cost price]]</f>
        <v>41375.520000000019</v>
      </c>
      <c r="P989">
        <v>6.2</v>
      </c>
    </row>
    <row r="990" spans="1:16" x14ac:dyDescent="0.5">
      <c r="A990" s="5">
        <v>43553</v>
      </c>
      <c r="B990" s="6" t="s">
        <v>1524</v>
      </c>
      <c r="C990" t="s">
        <v>1002</v>
      </c>
      <c r="D990" t="s">
        <v>1015</v>
      </c>
      <c r="E990" t="s">
        <v>1549</v>
      </c>
      <c r="F990" t="s">
        <v>1551</v>
      </c>
      <c r="G990" t="s">
        <v>1018</v>
      </c>
      <c r="H990" t="s">
        <v>1555</v>
      </c>
      <c r="I990" t="s">
        <v>1525</v>
      </c>
      <c r="J990">
        <v>802.34</v>
      </c>
      <c r="K990" s="4">
        <f>Table1[[#This Row],[Unit price]]*18%</f>
        <v>144.4212</v>
      </c>
      <c r="L990">
        <v>10</v>
      </c>
      <c r="M990" s="4">
        <f>(Table1[[#This Row],[Unit price]]+Table1[[#This Row],[Tax 18%]])*Table1[[#This Row],[Quantity]]</f>
        <v>9467.612000000001</v>
      </c>
      <c r="N990" s="4">
        <f>Table1[[#This Row],[Total]]*(1-12%)</f>
        <v>8331.4985600000018</v>
      </c>
      <c r="O990" s="4">
        <f>Table1[[#This Row],[Total]]-Table1[[#This Row],[Cost price]]</f>
        <v>1136.1134399999992</v>
      </c>
      <c r="P990">
        <v>4.3</v>
      </c>
    </row>
    <row r="991" spans="1:16" x14ac:dyDescent="0.5">
      <c r="A991" s="5">
        <v>43493</v>
      </c>
      <c r="B991" s="6" t="s">
        <v>1071</v>
      </c>
      <c r="C991" t="s">
        <v>1003</v>
      </c>
      <c r="D991" t="s">
        <v>1016</v>
      </c>
      <c r="E991" t="s">
        <v>1550</v>
      </c>
      <c r="F991" t="s">
        <v>1551</v>
      </c>
      <c r="G991" t="s">
        <v>1018</v>
      </c>
      <c r="H991" t="s">
        <v>1558</v>
      </c>
      <c r="I991" t="s">
        <v>1527</v>
      </c>
      <c r="J991">
        <v>292200</v>
      </c>
      <c r="K991" s="4">
        <f>Table1[[#This Row],[Unit price]]*18%</f>
        <v>52596</v>
      </c>
      <c r="L991">
        <v>1</v>
      </c>
      <c r="M991" s="4">
        <f>(Table1[[#This Row],[Unit price]]+Table1[[#This Row],[Tax 18%]])*Table1[[#This Row],[Quantity]]</f>
        <v>344796</v>
      </c>
      <c r="N991" s="4">
        <f>Table1[[#This Row],[Total]]*(1-12%)</f>
        <v>303420.48</v>
      </c>
      <c r="O991" s="4">
        <f>Table1[[#This Row],[Total]]-Table1[[#This Row],[Cost price]]</f>
        <v>41375.520000000019</v>
      </c>
      <c r="P991">
        <v>8.4</v>
      </c>
    </row>
    <row r="992" spans="1:16" x14ac:dyDescent="0.5">
      <c r="A992" s="5">
        <v>43546</v>
      </c>
      <c r="B992" s="6" t="s">
        <v>1235</v>
      </c>
      <c r="C992" t="s">
        <v>1004</v>
      </c>
      <c r="D992" t="s">
        <v>1014</v>
      </c>
      <c r="E992" t="s">
        <v>1548</v>
      </c>
      <c r="F992" t="s">
        <v>1552</v>
      </c>
      <c r="G992" t="s">
        <v>1017</v>
      </c>
      <c r="H992" t="s">
        <v>1557</v>
      </c>
      <c r="I992" t="s">
        <v>1527</v>
      </c>
      <c r="J992">
        <v>278000</v>
      </c>
      <c r="K992" s="4">
        <f>Table1[[#This Row],[Unit price]]*18%</f>
        <v>50040</v>
      </c>
      <c r="L992">
        <v>1</v>
      </c>
      <c r="M992" s="4">
        <f>(Table1[[#This Row],[Unit price]]+Table1[[#This Row],[Tax 18%]])*Table1[[#This Row],[Quantity]]</f>
        <v>328040</v>
      </c>
      <c r="N992" s="4">
        <f>Table1[[#This Row],[Total]]*(1-12%)</f>
        <v>288675.20000000001</v>
      </c>
      <c r="O992" s="4">
        <f>Table1[[#This Row],[Total]]-Table1[[#This Row],[Cost price]]</f>
        <v>39364.799999999988</v>
      </c>
      <c r="P992">
        <v>4.5</v>
      </c>
    </row>
    <row r="993" spans="1:16" x14ac:dyDescent="0.5">
      <c r="A993" s="5">
        <v>43489</v>
      </c>
      <c r="B993" s="6" t="s">
        <v>1416</v>
      </c>
      <c r="C993" t="s">
        <v>1005</v>
      </c>
      <c r="D993" t="s">
        <v>1016</v>
      </c>
      <c r="E993" t="s">
        <v>1550</v>
      </c>
      <c r="F993" t="s">
        <v>1552</v>
      </c>
      <c r="G993" t="s">
        <v>1017</v>
      </c>
      <c r="H993" t="s">
        <v>1560</v>
      </c>
      <c r="I993" t="s">
        <v>1561</v>
      </c>
      <c r="J993">
        <v>194500</v>
      </c>
      <c r="K993" s="4">
        <f>Table1[[#This Row],[Unit price]]*18%</f>
        <v>35010</v>
      </c>
      <c r="L993">
        <v>1</v>
      </c>
      <c r="M993" s="4">
        <f>(Table1[[#This Row],[Unit price]]+Table1[[#This Row],[Tax 18%]])*Table1[[#This Row],[Quantity]]</f>
        <v>229510</v>
      </c>
      <c r="N993" s="4">
        <f>Table1[[#This Row],[Total]]*(1-12%)</f>
        <v>201968.8</v>
      </c>
      <c r="O993" s="4">
        <f>Table1[[#This Row],[Total]]-Table1[[#This Row],[Cost price]]</f>
        <v>27541.200000000012</v>
      </c>
      <c r="P993">
        <v>6</v>
      </c>
    </row>
    <row r="994" spans="1:16" x14ac:dyDescent="0.5">
      <c r="A994" s="5">
        <v>43534</v>
      </c>
      <c r="B994" s="6" t="s">
        <v>1370</v>
      </c>
      <c r="C994" t="s">
        <v>1006</v>
      </c>
      <c r="D994" t="s">
        <v>1014</v>
      </c>
      <c r="E994" t="s">
        <v>1548</v>
      </c>
      <c r="F994" t="s">
        <v>1552</v>
      </c>
      <c r="G994" t="s">
        <v>1018</v>
      </c>
      <c r="H994" t="s">
        <v>1555</v>
      </c>
      <c r="I994" t="s">
        <v>1525</v>
      </c>
      <c r="J994">
        <v>2858.03</v>
      </c>
      <c r="K994" s="4">
        <f>Table1[[#This Row],[Unit price]]*18%</f>
        <v>514.44540000000006</v>
      </c>
      <c r="L994">
        <v>2</v>
      </c>
      <c r="M994" s="4">
        <f>(Table1[[#This Row],[Unit price]]+Table1[[#This Row],[Tax 18%]])*Table1[[#This Row],[Quantity]]</f>
        <v>6744.9508000000005</v>
      </c>
      <c r="N994" s="4">
        <f>Table1[[#This Row],[Total]]*(1-12%)</f>
        <v>5935.5567040000005</v>
      </c>
      <c r="O994" s="4">
        <f>Table1[[#This Row],[Total]]-Table1[[#This Row],[Cost price]]</f>
        <v>809.39409599999999</v>
      </c>
      <c r="P994">
        <v>8.8000000000000007</v>
      </c>
    </row>
    <row r="995" spans="1:16" x14ac:dyDescent="0.5">
      <c r="A995" s="5">
        <v>43518</v>
      </c>
      <c r="B995" s="6" t="s">
        <v>1495</v>
      </c>
      <c r="C995" t="s">
        <v>1007</v>
      </c>
      <c r="D995" t="s">
        <v>1016</v>
      </c>
      <c r="E995" t="s">
        <v>1550</v>
      </c>
      <c r="F995" t="s">
        <v>1552</v>
      </c>
      <c r="G995" t="s">
        <v>1018</v>
      </c>
      <c r="H995" t="s">
        <v>1556</v>
      </c>
      <c r="I995" t="s">
        <v>1561</v>
      </c>
      <c r="J995">
        <v>225000</v>
      </c>
      <c r="K995" s="4">
        <f>Table1[[#This Row],[Unit price]]*18%</f>
        <v>40500</v>
      </c>
      <c r="L995">
        <v>1</v>
      </c>
      <c r="M995" s="4">
        <f>(Table1[[#This Row],[Unit price]]+Table1[[#This Row],[Tax 18%]])*Table1[[#This Row],[Quantity]]</f>
        <v>265500</v>
      </c>
      <c r="N995" s="4">
        <f>Table1[[#This Row],[Total]]*(1-12%)</f>
        <v>233640</v>
      </c>
      <c r="O995" s="4">
        <f>Table1[[#This Row],[Total]]-Table1[[#This Row],[Cost price]]</f>
        <v>31860</v>
      </c>
      <c r="P995">
        <v>6.6</v>
      </c>
    </row>
    <row r="996" spans="1:16" x14ac:dyDescent="0.5">
      <c r="A996" s="5">
        <v>43514</v>
      </c>
      <c r="B996" s="6" t="s">
        <v>1354</v>
      </c>
      <c r="C996" t="s">
        <v>1008</v>
      </c>
      <c r="D996" t="s">
        <v>1015</v>
      </c>
      <c r="E996" t="s">
        <v>1549</v>
      </c>
      <c r="F996" t="s">
        <v>1551</v>
      </c>
      <c r="G996" t="s">
        <v>1017</v>
      </c>
      <c r="H996" t="s">
        <v>1555</v>
      </c>
      <c r="I996" t="s">
        <v>1525</v>
      </c>
      <c r="J996">
        <v>610.95000000000005</v>
      </c>
      <c r="K996" s="4">
        <f>Table1[[#This Row],[Unit price]]*18%</f>
        <v>109.971</v>
      </c>
      <c r="L996">
        <v>1</v>
      </c>
      <c r="M996" s="4">
        <f>(Table1[[#This Row],[Unit price]]+Table1[[#This Row],[Tax 18%]])*Table1[[#This Row],[Quantity]]</f>
        <v>720.92100000000005</v>
      </c>
      <c r="N996" s="4">
        <f>Table1[[#This Row],[Total]]*(1-12%)</f>
        <v>634.41048000000001</v>
      </c>
      <c r="O996" s="4">
        <f>Table1[[#This Row],[Total]]-Table1[[#This Row],[Cost price]]</f>
        <v>86.510520000000042</v>
      </c>
      <c r="P996">
        <v>5.9</v>
      </c>
    </row>
    <row r="997" spans="1:16" x14ac:dyDescent="0.5">
      <c r="A997" s="5">
        <v>43494</v>
      </c>
      <c r="B997" s="6" t="s">
        <v>1209</v>
      </c>
      <c r="C997" t="s">
        <v>1009</v>
      </c>
      <c r="D997" t="s">
        <v>1015</v>
      </c>
      <c r="E997" t="s">
        <v>1549</v>
      </c>
      <c r="F997" t="s">
        <v>1552</v>
      </c>
      <c r="G997" t="s">
        <v>1018</v>
      </c>
      <c r="H997" t="s">
        <v>1558</v>
      </c>
      <c r="I997" t="s">
        <v>1561</v>
      </c>
      <c r="J997">
        <v>295200</v>
      </c>
      <c r="K997" s="4">
        <f>Table1[[#This Row],[Unit price]]*18%</f>
        <v>53136</v>
      </c>
      <c r="L997">
        <v>1</v>
      </c>
      <c r="M997" s="4">
        <f>(Table1[[#This Row],[Unit price]]+Table1[[#This Row],[Tax 18%]])*Table1[[#This Row],[Quantity]]</f>
        <v>348336</v>
      </c>
      <c r="N997" s="4">
        <f>Table1[[#This Row],[Total]]*(1-12%)</f>
        <v>306535.67999999999</v>
      </c>
      <c r="O997" s="4">
        <f>Table1[[#This Row],[Total]]-Table1[[#This Row],[Cost price]]</f>
        <v>41800.320000000007</v>
      </c>
      <c r="P997">
        <v>6.2</v>
      </c>
    </row>
    <row r="998" spans="1:16" x14ac:dyDescent="0.5">
      <c r="A998" s="5">
        <v>43526</v>
      </c>
      <c r="B998" s="6" t="s">
        <v>1380</v>
      </c>
      <c r="C998" t="s">
        <v>1010</v>
      </c>
      <c r="D998" t="s">
        <v>1016</v>
      </c>
      <c r="E998" t="s">
        <v>1550</v>
      </c>
      <c r="F998" t="s">
        <v>1552</v>
      </c>
      <c r="G998" t="s">
        <v>1017</v>
      </c>
      <c r="H998" t="s">
        <v>1559</v>
      </c>
      <c r="I998" t="s">
        <v>1525</v>
      </c>
      <c r="J998">
        <v>1097.3800000000001</v>
      </c>
      <c r="K998" s="4">
        <f>Table1[[#This Row],[Unit price]]*18%</f>
        <v>197.5284</v>
      </c>
      <c r="L998">
        <v>10</v>
      </c>
      <c r="M998" s="4">
        <f>(Table1[[#This Row],[Unit price]]+Table1[[#This Row],[Tax 18%]])*Table1[[#This Row],[Quantity]]</f>
        <v>12949.084000000001</v>
      </c>
      <c r="N998" s="4">
        <f>Table1[[#This Row],[Total]]*(1-12%)</f>
        <v>11395.193920000002</v>
      </c>
      <c r="O998" s="4">
        <f>Table1[[#This Row],[Total]]-Table1[[#This Row],[Cost price]]</f>
        <v>1553.8900799999992</v>
      </c>
      <c r="P998">
        <v>4.4000000000000004</v>
      </c>
    </row>
    <row r="999" spans="1:16" x14ac:dyDescent="0.5">
      <c r="A999" s="5">
        <v>43505</v>
      </c>
      <c r="B999" s="6" t="s">
        <v>1112</v>
      </c>
      <c r="C999" t="s">
        <v>1011</v>
      </c>
      <c r="D999" t="s">
        <v>1014</v>
      </c>
      <c r="E999" t="s">
        <v>1548</v>
      </c>
      <c r="F999" t="s">
        <v>1551</v>
      </c>
      <c r="G999" t="s">
        <v>1018</v>
      </c>
      <c r="H999" t="s">
        <v>1557</v>
      </c>
      <c r="I999" t="s">
        <v>1526</v>
      </c>
      <c r="J999">
        <v>280000</v>
      </c>
      <c r="K999" s="4">
        <f>Table1[[#This Row],[Unit price]]*18%</f>
        <v>50400</v>
      </c>
      <c r="L999">
        <v>1</v>
      </c>
      <c r="M999" s="4">
        <f>(Table1[[#This Row],[Unit price]]+Table1[[#This Row],[Tax 18%]])*Table1[[#This Row],[Quantity]]</f>
        <v>330400</v>
      </c>
      <c r="N999" s="4">
        <f>Table1[[#This Row],[Total]]*(1-12%)</f>
        <v>290752</v>
      </c>
      <c r="O999" s="4">
        <f>Table1[[#This Row],[Total]]-Table1[[#This Row],[Cost price]]</f>
        <v>39648</v>
      </c>
      <c r="P999">
        <v>7.7</v>
      </c>
    </row>
    <row r="1000" spans="1:16" x14ac:dyDescent="0.5">
      <c r="A1000" s="5">
        <v>43518</v>
      </c>
      <c r="B1000" s="6" t="s">
        <v>1458</v>
      </c>
      <c r="C1000" t="s">
        <v>1012</v>
      </c>
      <c r="D1000" t="s">
        <v>1014</v>
      </c>
      <c r="E1000" t="s">
        <v>1548</v>
      </c>
      <c r="F1000" t="s">
        <v>1552</v>
      </c>
      <c r="G1000" t="s">
        <v>1018</v>
      </c>
      <c r="H1000" t="s">
        <v>1559</v>
      </c>
      <c r="I1000" t="s">
        <v>1526</v>
      </c>
      <c r="J1000">
        <v>1965.82</v>
      </c>
      <c r="K1000" s="4">
        <f>Table1[[#This Row],[Unit price]]*18%</f>
        <v>353.8476</v>
      </c>
      <c r="L1000">
        <v>1</v>
      </c>
      <c r="M1000" s="4">
        <f>(Table1[[#This Row],[Unit price]]+Table1[[#This Row],[Tax 18%]])*Table1[[#This Row],[Quantity]]</f>
        <v>2319.6675999999998</v>
      </c>
      <c r="N1000" s="4">
        <f>Table1[[#This Row],[Total]]*(1-12%)</f>
        <v>2041.3074879999997</v>
      </c>
      <c r="O1000" s="4">
        <f>Table1[[#This Row],[Total]]-Table1[[#This Row],[Cost price]]</f>
        <v>278.36011200000007</v>
      </c>
      <c r="P1000">
        <v>4.0999999999999996</v>
      </c>
    </row>
    <row r="1001" spans="1:16" x14ac:dyDescent="0.5">
      <c r="A1001" s="5">
        <v>43514</v>
      </c>
      <c r="B1001" s="6" t="s">
        <v>1379</v>
      </c>
      <c r="C1001" t="s">
        <v>1013</v>
      </c>
      <c r="D1001" t="s">
        <v>1014</v>
      </c>
      <c r="E1001" t="s">
        <v>1548</v>
      </c>
      <c r="F1001" t="s">
        <v>1551</v>
      </c>
      <c r="G1001" t="s">
        <v>1017</v>
      </c>
      <c r="H1001" t="s">
        <v>1556</v>
      </c>
      <c r="I1001" t="s">
        <v>1526</v>
      </c>
      <c r="J1001">
        <v>220000</v>
      </c>
      <c r="K1001" s="4">
        <f>Table1[[#This Row],[Unit price]]*18%</f>
        <v>39600</v>
      </c>
      <c r="L1001">
        <v>1</v>
      </c>
      <c r="M1001" s="4">
        <f>(Table1[[#This Row],[Unit price]]+Table1[[#This Row],[Tax 18%]])*Table1[[#This Row],[Quantity]]</f>
        <v>259600</v>
      </c>
      <c r="N1001" s="4">
        <f>Table1[[#This Row],[Total]]*(1-12%)</f>
        <v>228448</v>
      </c>
      <c r="O1001" s="4">
        <f>Table1[[#This Row],[Total]]-Table1[[#This Row],[Cost price]]</f>
        <v>31152</v>
      </c>
      <c r="P1001">
        <v>6.6</v>
      </c>
    </row>
  </sheetData>
  <pageMargins left="0.7" right="0.7" top="0.75" bottom="0.75" header="0.3" footer="0.3"/>
  <pageSetup paperSize="9" orientation="portrait"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265309-9535-4AA2-846E-E75B5619B205}">
  <dimension ref="A1"/>
  <sheetViews>
    <sheetView workbookViewId="0">
      <selection activeCell="E6" sqref="E6"/>
    </sheetView>
  </sheetViews>
  <sheetFormatPr defaultRowHeight="18" x14ac:dyDescent="0.5"/>
  <cols>
    <col min="1" max="1" width="9.6640625" customWidth="1"/>
    <col min="2" max="2" width="20.21875" bestFit="1" customWidth="1"/>
    <col min="3" max="3" width="26" bestFit="1" customWidth="1"/>
    <col min="4" max="4" width="10.109375" bestFit="1" customWidth="1"/>
  </cols>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9</vt:i4>
      </vt:variant>
    </vt:vector>
  </HeadingPairs>
  <TitlesOfParts>
    <vt:vector size="9" baseType="lpstr">
      <vt:lpstr>Dashboard</vt:lpstr>
      <vt:lpstr>Customer Type %</vt:lpstr>
      <vt:lpstr>Payment Type %</vt:lpstr>
      <vt:lpstr>Gender %</vt:lpstr>
      <vt:lpstr>Gross Profit By Month</vt:lpstr>
      <vt:lpstr>Gross Profit by Product Line</vt:lpstr>
      <vt:lpstr>Units Sold by Product Line</vt:lpstr>
      <vt:lpstr>Raw Data</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User</cp:lastModifiedBy>
  <dcterms:created xsi:type="dcterms:W3CDTF">2021-02-15T17:54:29Z</dcterms:created>
  <dcterms:modified xsi:type="dcterms:W3CDTF">2023-03-28T18:36:10Z</dcterms:modified>
</cp:coreProperties>
</file>