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vt\dev\audio\measurement\loudspeaker-database\"/>
    </mc:Choice>
  </mc:AlternateContent>
  <xr:revisionPtr revIDLastSave="0" documentId="13_ncr:1_{20844056-D751-4D01-8868-30819ADCE6AD}" xr6:coauthVersionLast="40" xr6:coauthVersionMax="40" xr10:uidLastSave="{00000000-0000-0000-0000-000000000000}"/>
  <bookViews>
    <workbookView xWindow="-108" yWindow="-108" windowWidth="23256" windowHeight="12576" xr2:uid="{B731F3E9-F2AB-4B75-9878-CB8A687D8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L24" i="1"/>
  <c r="M24" i="1" s="1"/>
  <c r="N24" i="1"/>
  <c r="O24" i="1" s="1"/>
  <c r="P24" i="1" s="1"/>
  <c r="G23" i="1"/>
  <c r="L23" i="1"/>
  <c r="M23" i="1" s="1"/>
  <c r="N23" i="1"/>
  <c r="O23" i="1" s="1"/>
  <c r="P23" i="1" s="1"/>
  <c r="G22" i="1"/>
  <c r="L22" i="1"/>
  <c r="M22" i="1" s="1"/>
  <c r="N22" i="1"/>
  <c r="O22" i="1" s="1"/>
  <c r="G21" i="1"/>
  <c r="L21" i="1"/>
  <c r="M21" i="1" s="1"/>
  <c r="N21" i="1"/>
  <c r="O21" i="1" s="1"/>
  <c r="G20" i="1"/>
  <c r="L20" i="1"/>
  <c r="M20" i="1" s="1"/>
  <c r="N20" i="1"/>
  <c r="O20" i="1" s="1"/>
  <c r="P20" i="1" s="1"/>
  <c r="G19" i="1"/>
  <c r="L19" i="1"/>
  <c r="M19" i="1" s="1"/>
  <c r="N19" i="1"/>
  <c r="O19" i="1" s="1"/>
  <c r="Q19" i="1" s="1"/>
  <c r="G18" i="1"/>
  <c r="L18" i="1"/>
  <c r="M18" i="1" s="1"/>
  <c r="N18" i="1"/>
  <c r="O18" i="1" s="1"/>
  <c r="P19" i="1" l="1"/>
  <c r="Q24" i="1"/>
  <c r="Q23" i="1"/>
  <c r="P22" i="1"/>
  <c r="Q22" i="1"/>
  <c r="P21" i="1"/>
  <c r="Q21" i="1"/>
  <c r="Q20" i="1"/>
  <c r="Q18" i="1"/>
  <c r="P18" i="1"/>
  <c r="G17" i="1"/>
  <c r="L17" i="1"/>
  <c r="M17" i="1"/>
  <c r="N17" i="1"/>
  <c r="O17" i="1" s="1"/>
  <c r="P17" i="1" l="1"/>
  <c r="Q17" i="1"/>
  <c r="G15" i="1"/>
  <c r="G10" i="1"/>
  <c r="G16" i="1"/>
  <c r="G14" i="1"/>
  <c r="G4" i="1"/>
  <c r="G11" i="1"/>
  <c r="G7" i="1"/>
  <c r="G8" i="1"/>
  <c r="G5" i="1"/>
  <c r="G9" i="1"/>
  <c r="G13" i="1"/>
  <c r="G12" i="1"/>
  <c r="G6" i="1"/>
  <c r="N16" i="1"/>
  <c r="O16" i="1" s="1"/>
  <c r="P16" i="1" s="1"/>
  <c r="L16" i="1"/>
  <c r="M16" i="1" s="1"/>
  <c r="N15" i="1"/>
  <c r="O15" i="1" s="1"/>
  <c r="L15" i="1"/>
  <c r="M15" i="1" s="1"/>
  <c r="Q16" i="1" l="1"/>
  <c r="P15" i="1"/>
  <c r="Q15" i="1"/>
  <c r="N14" i="1"/>
  <c r="O14" i="1" s="1"/>
  <c r="L14" i="1"/>
  <c r="M14" i="1" s="1"/>
  <c r="Q14" i="1" l="1"/>
  <c r="P14" i="1"/>
  <c r="N13" i="1"/>
  <c r="O13" i="1" s="1"/>
  <c r="L13" i="1"/>
  <c r="M13" i="1" s="1"/>
  <c r="L12" i="1"/>
  <c r="M12" i="1" s="1"/>
  <c r="N12" i="1"/>
  <c r="O12" i="1" s="1"/>
  <c r="P12" i="1" s="1"/>
  <c r="N11" i="1"/>
  <c r="O11" i="1" s="1"/>
  <c r="L11" i="1"/>
  <c r="M11" i="1" s="1"/>
  <c r="N10" i="1"/>
  <c r="O10" i="1" s="1"/>
  <c r="L10" i="1"/>
  <c r="M10" i="1" s="1"/>
  <c r="Q12" i="1" l="1"/>
  <c r="P13" i="1"/>
  <c r="Q13" i="1"/>
  <c r="P11" i="1"/>
  <c r="Q11" i="1"/>
  <c r="P10" i="1"/>
  <c r="Q10" i="1"/>
  <c r="N9" i="1" l="1"/>
  <c r="O9" i="1" s="1"/>
  <c r="L9" i="1"/>
  <c r="M9" i="1" s="1"/>
  <c r="N8" i="1"/>
  <c r="O8" i="1" s="1"/>
  <c r="L8" i="1"/>
  <c r="M8" i="1" s="1"/>
  <c r="N7" i="1"/>
  <c r="O7" i="1" s="1"/>
  <c r="L7" i="1"/>
  <c r="M7" i="1" s="1"/>
  <c r="N5" i="1"/>
  <c r="O5" i="1" s="1"/>
  <c r="N6" i="1"/>
  <c r="N4" i="1"/>
  <c r="O4" i="1" s="1"/>
  <c r="P4" i="1" s="1"/>
  <c r="O6" i="1" l="1"/>
  <c r="P6" i="1" s="1"/>
  <c r="P5" i="1"/>
  <c r="Q5" i="1"/>
  <c r="Q4" i="1"/>
  <c r="Q6" i="1"/>
  <c r="P9" i="1"/>
  <c r="Q9" i="1"/>
  <c r="P8" i="1"/>
  <c r="Q8" i="1"/>
  <c r="Q7" i="1"/>
  <c r="P7" i="1"/>
  <c r="L6" i="1"/>
  <c r="M6" i="1" s="1"/>
  <c r="L5" i="1"/>
  <c r="M5" i="1" s="1"/>
  <c r="L4" i="1"/>
  <c r="M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EMB</author>
  </authors>
  <commentList>
    <comment ref="E3" authorId="0" shapeId="0" xr:uid="{6A8CA87E-074B-45B8-BFAA-8C348E469EC9}">
      <text>
        <r>
          <rPr>
            <b/>
            <sz val="9"/>
            <color indexed="81"/>
            <rFont val="Tahoma"/>
            <family val="2"/>
            <charset val="204"/>
          </rPr>
          <t>EMB:</t>
        </r>
        <r>
          <rPr>
            <sz val="9"/>
            <color indexed="81"/>
            <rFont val="Tahoma"/>
            <family val="2"/>
            <charset val="204"/>
          </rPr>
          <t xml:space="preserve">
air pressure (Pa) developed by speaker at 1V</t>
        </r>
      </text>
    </comment>
    <comment ref="F3" authorId="0" shapeId="0" xr:uid="{AEEAE495-3583-47CD-BA00-0C5FECAEC882}">
      <text>
        <r>
          <rPr>
            <b/>
            <sz val="9"/>
            <color indexed="81"/>
            <rFont val="Tahoma"/>
            <family val="2"/>
            <charset val="204"/>
          </rPr>
          <t>EMB:</t>
        </r>
        <r>
          <rPr>
            <sz val="9"/>
            <color indexed="81"/>
            <rFont val="Tahoma"/>
            <family val="2"/>
            <charset val="204"/>
          </rPr>
          <t xml:space="preserve">
coil resistance (at dc)</t>
        </r>
      </text>
    </comment>
    <comment ref="H3" authorId="0" shapeId="0" xr:uid="{9D31218E-C1BC-40DD-8920-48788F0E1AE8}">
      <text>
        <r>
          <rPr>
            <b/>
            <sz val="9"/>
            <color indexed="81"/>
            <rFont val="Tahoma"/>
            <family val="2"/>
            <charset val="204"/>
          </rPr>
          <t>EMB:</t>
        </r>
        <r>
          <rPr>
            <sz val="9"/>
            <color indexed="81"/>
            <rFont val="Tahoma"/>
            <family val="2"/>
            <charset val="204"/>
          </rPr>
          <t xml:space="preserve">
speaker pressure measured by old unitless method</t>
        </r>
      </text>
    </comment>
    <comment ref="J3" authorId="0" shapeId="0" xr:uid="{D6691D89-549C-4539-A487-299F6D851347}">
      <text>
        <r>
          <rPr>
            <b/>
            <sz val="9"/>
            <color indexed="81"/>
            <rFont val="Tahoma"/>
            <family val="2"/>
            <charset val="204"/>
          </rPr>
          <t>EMB:</t>
        </r>
        <r>
          <rPr>
            <sz val="9"/>
            <color indexed="81"/>
            <rFont val="Tahoma"/>
            <family val="2"/>
            <charset val="204"/>
          </rPr>
          <t xml:space="preserve">
piston diameter, mm</t>
        </r>
      </text>
    </comment>
    <comment ref="L3" authorId="0" shapeId="0" xr:uid="{8CA14A27-6E0A-4506-A615-F40A80E58A2A}">
      <text>
        <r>
          <rPr>
            <b/>
            <sz val="9"/>
            <color indexed="81"/>
            <rFont val="Tahoma"/>
            <family val="2"/>
            <charset val="204"/>
          </rPr>
          <t>EMB:</t>
        </r>
        <r>
          <rPr>
            <sz val="9"/>
            <color indexed="81"/>
            <rFont val="Tahoma"/>
            <family val="2"/>
            <charset val="204"/>
          </rPr>
          <t xml:space="preserve">
pressure produced for 1W of input power</t>
        </r>
      </text>
    </comment>
    <comment ref="N3" authorId="0" shapeId="0" xr:uid="{ECC18F2A-8244-456F-9177-C32CBA63096B}">
      <text>
        <r>
          <rPr>
            <b/>
            <sz val="9"/>
            <color indexed="81"/>
            <rFont val="Tahoma"/>
            <family val="2"/>
            <charset val="204"/>
          </rPr>
          <t>EMB:</t>
        </r>
        <r>
          <rPr>
            <sz val="9"/>
            <color indexed="81"/>
            <rFont val="Tahoma"/>
            <family val="2"/>
            <charset val="204"/>
          </rPr>
          <t xml:space="preserve">
piston area, mm2</t>
        </r>
      </text>
    </comment>
    <comment ref="O3" authorId="0" shapeId="0" xr:uid="{7F7A4359-D965-4282-B0BD-B2B97C107D43}">
      <text>
        <r>
          <rPr>
            <b/>
            <sz val="9"/>
            <color indexed="81"/>
            <rFont val="Tahoma"/>
            <family val="2"/>
            <charset val="204"/>
          </rPr>
          <t>EMB:</t>
        </r>
        <r>
          <rPr>
            <sz val="9"/>
            <color indexed="81"/>
            <rFont val="Tahoma"/>
            <family val="2"/>
            <charset val="204"/>
          </rPr>
          <t xml:space="preserve">
force developed by motor per unit voltage. N/V</t>
        </r>
      </text>
    </comment>
    <comment ref="Q3" authorId="0" shapeId="0" xr:uid="{BA1460BC-2C4F-4163-9533-7E337BA107CC}">
      <text>
        <r>
          <rPr>
            <b/>
            <sz val="9"/>
            <color indexed="81"/>
            <rFont val="Tahoma"/>
            <family val="2"/>
            <charset val="204"/>
          </rPr>
          <t>EMB:</t>
        </r>
        <r>
          <rPr>
            <sz val="9"/>
            <color indexed="81"/>
            <rFont val="Tahoma"/>
            <family val="2"/>
            <charset val="204"/>
          </rPr>
          <t xml:space="preserve">
motor force factor.
Force developed by motor from 1W of wasted power.
N/rtW</t>
        </r>
      </text>
    </comment>
  </commentList>
</comments>
</file>

<file path=xl/sharedStrings.xml><?xml version="1.0" encoding="utf-8"?>
<sst xmlns="http://schemas.openxmlformats.org/spreadsheetml/2006/main" count="53" uniqueCount="53">
  <si>
    <t>jbl flip 4</t>
  </si>
  <si>
    <t>P1V</t>
  </si>
  <si>
    <t>R</t>
  </si>
  <si>
    <t>P1W</t>
  </si>
  <si>
    <t>hama rockman-L</t>
  </si>
  <si>
    <t>oldrating</t>
  </si>
  <si>
    <t>digma s-20</t>
  </si>
  <si>
    <t>piston dia</t>
  </si>
  <si>
    <t>voltage bxl</t>
  </si>
  <si>
    <t>current bxl</t>
  </si>
  <si>
    <t>power bxl</t>
  </si>
  <si>
    <t>Apiston mm2</t>
  </si>
  <si>
    <t>visaton fr 10</t>
  </si>
  <si>
    <t>Visaton frs 8 m</t>
  </si>
  <si>
    <t>Visaton frs 8</t>
  </si>
  <si>
    <t>power rating</t>
  </si>
  <si>
    <t>maxP</t>
  </si>
  <si>
    <t>tronsmart element mega</t>
  </si>
  <si>
    <t>pioneer ts-g1001i</t>
  </si>
  <si>
    <t>visaton bf 45</t>
  </si>
  <si>
    <t>ginzzu 985 (2015?)</t>
  </si>
  <si>
    <t>noname 35W</t>
  </si>
  <si>
    <t>r2r audio 4.5in yellow1</t>
  </si>
  <si>
    <t>r2r audio 4.5in yellow2</t>
  </si>
  <si>
    <t>Column1</t>
  </si>
  <si>
    <t>Column2</t>
  </si>
  <si>
    <t>index</t>
  </si>
  <si>
    <t>P1A</t>
  </si>
  <si>
    <t>r2r audio 4.5in brown</t>
  </si>
  <si>
    <t>aiyima 4ohm 5w 40mm black</t>
  </si>
  <si>
    <t>part number</t>
  </si>
  <si>
    <t>link</t>
  </si>
  <si>
    <t>https://www.aliexpress.com/item/AIYIMA-2Pcs-Audio-Speakers-1-5Inch-40MM-4Ohm-5W-Internal-Magnetic-Bass-Multimedia-Speaker/32820333965.html</t>
  </si>
  <si>
    <t>aiyima 6ohm 8w 56mm</t>
  </si>
  <si>
    <t>https://www.aliexpress.com/item/AIYIMA-1-5Inch-Mini-Portable-Audio-Speakers-6Ohm-8W-Full-Frequency-Speaker-DIY-Bluetooth-Speakers/32827300253.html</t>
  </si>
  <si>
    <t>A1D934</t>
  </si>
  <si>
    <t>https://www.aliexpress.com/item/AIYIMA-2Pcs-2Inch-Mini-Audio-Portable-Speakers-4Ohm-20W-Full-Range-Bluetooth-Speaker-For-DIY-Home/32831840300.html</t>
  </si>
  <si>
    <t>aiyima 4ohm 20w 58mm</t>
  </si>
  <si>
    <t>aiyima 4ohm 20w 1.75in</t>
  </si>
  <si>
    <t>https://www.aliexpress.com/item/AIYIMA-2Pcs-1-75Inch-Mini-Portable-Audio-Speakers-4Ohm-15W-Full-Range-Speaker-DIY-For-Bluetooth/32842140321.html</t>
  </si>
  <si>
    <t>aiyima 4ohm 5w 40mm zinc</t>
  </si>
  <si>
    <t>https://www.aliexpress.com/item/AIYIMA-2pcs-40MM-Mini-Audio-Portable-Speakers-16-Core-4Ohm-5W-Full-Range-Speaker-Rubber-Side/32836767822.html</t>
  </si>
  <si>
    <t>aiyima 4ohm 10w 40mm</t>
  </si>
  <si>
    <t>https://www.aliexpress.com/item/1-5-inch-full-range-4ohm-10W-40mm-Fever-Bluetooth-wifi-speaker-strong-neodymium-loudspeaker/32624188122.html</t>
  </si>
  <si>
    <t>A1D375, LY1042-2</t>
  </si>
  <si>
    <t>A1D855, 3335038-1A, SG1613</t>
  </si>
  <si>
    <t>A1D063, LY591-4</t>
  </si>
  <si>
    <t>aiyima 8ohm 15w 3in flat</t>
  </si>
  <si>
    <t>A1D150, mondo, M/NCH3250</t>
  </si>
  <si>
    <t>https://www.aliexpress.com/item/2pcs-3inch-8-ohms-15W-Flat-Speaker-Neodymium-Full-Range-Speaker-for-Home-Theater-Speakers-LCD/32699079358.html</t>
  </si>
  <si>
    <t>A1D1015, 352-000152, GGEC 2116161F</t>
  </si>
  <si>
    <t>A1D778, SMM, 40-554A</t>
  </si>
  <si>
    <t>JY, 4D21R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</si>
</sst>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BBEDEE-F3EF-427B-8284-074FCC4ACBC2}" name="Table1" displayName="Table1" ref="A3:Q24" totalsRowShown="0">
  <autoFilter ref="A3:Q24" xr:uid="{EAE85CFD-7C8A-4E19-A500-058159C06122}"/>
  <sortState ref="A4:Q24">
    <sortCondition ref="A3:A24"/>
  </sortState>
  <tableColumns count="17">
    <tableColumn id="14" xr3:uid="{61C4D0DD-BE30-4A66-A16C-3DA4E74441E7}" name="index"/>
    <tableColumn id="1" xr3:uid="{61AE6BE9-A935-4EFB-86C2-C19E2EF4EB3D}" name="Column1"/>
    <tableColumn id="16" xr3:uid="{68CC3250-1B35-4CB1-9B70-827889FE9593}" name="part number"/>
    <tableColumn id="17" xr3:uid="{08223C32-6979-4BB4-92B1-1F388E5CE47A}" name="link"/>
    <tableColumn id="2" xr3:uid="{92C01AE1-45E5-40D7-8826-94EFC3615E55}" name="P1V" dataDxfId="3"/>
    <tableColumn id="3" xr3:uid="{7F463FB6-E840-4B41-8845-D719ED2D9B79}" name="R"/>
    <tableColumn id="15" xr3:uid="{C49540DA-80FB-43C5-8307-3E626BF47327}" name="P1A" dataDxfId="2">
      <calculatedColumnFormula>Table1[[#This Row],[P1V]]*Table1[[#This Row],[R]]</calculatedColumnFormula>
    </tableColumn>
    <tableColumn id="4" xr3:uid="{076CC114-483F-4F44-9C83-6F3559BF7430}" name="oldrating"/>
    <tableColumn id="5" xr3:uid="{416D8173-A614-40A1-BA58-83268D9A6E4A}" name="power rating"/>
    <tableColumn id="6" xr3:uid="{2F6D7F0A-C43E-4BFC-9B9C-4118F99F8120}" name="piston dia"/>
    <tableColumn id="7" xr3:uid="{B7EEE9A4-C902-4C6A-8F59-8B1422D09CFA}" name="Column2"/>
    <tableColumn id="8" xr3:uid="{045A60C8-60A9-4CBB-B998-8ED462CFB930}" name="P1W" dataDxfId="1">
      <calculatedColumnFormula>SQRT(F4)*E4</calculatedColumnFormula>
    </tableColumn>
    <tableColumn id="9" xr3:uid="{566F21F7-81E8-41C1-B528-C7D3892E703B}" name="maxP" dataDxfId="0">
      <calculatedColumnFormula>L4*SQRT(I4)</calculatedColumnFormula>
    </tableColumn>
    <tableColumn id="10" xr3:uid="{87B2669F-D581-46E7-AA23-4F8F7DC3CA4C}" name="Apiston mm2">
      <calculatedColumnFormula>PI()*(J4/2)^2</calculatedColumnFormula>
    </tableColumn>
    <tableColumn id="11" xr3:uid="{ED8F3D3C-6624-48DE-8F25-AF626B0DF145}" name="voltage bxl">
      <calculatedColumnFormula>E4*(N4/1000000)</calculatedColumnFormula>
    </tableColumn>
    <tableColumn id="12" xr3:uid="{DB73B545-7EAF-4FCC-BBFD-A6E04A83E2BA}" name="current bxl">
      <calculatedColumnFormula>O4/(1/F4)</calculatedColumnFormula>
    </tableColumn>
    <tableColumn id="13" xr3:uid="{C0DF78AB-BF84-4ECB-97D7-6BEE643E03D9}" name="power bxl">
      <calculatedColumnFormula>SQRT(F4)*O4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F448-4921-4C71-80E0-60E6EF838D27}">
  <dimension ref="A3:Q24"/>
  <sheetViews>
    <sheetView tabSelected="1" workbookViewId="0">
      <selection activeCell="I28" sqref="I28"/>
    </sheetView>
  </sheetViews>
  <sheetFormatPr defaultRowHeight="14.4" x14ac:dyDescent="0.3"/>
  <cols>
    <col min="2" max="3" width="36.44140625" customWidth="1"/>
    <col min="4" max="4" width="7.6640625" customWidth="1"/>
    <col min="8" max="8" width="10.44140625" customWidth="1"/>
    <col min="9" max="9" width="13.5546875" customWidth="1"/>
    <col min="10" max="10" width="11.109375" customWidth="1"/>
    <col min="11" max="11" width="10.44140625" customWidth="1"/>
    <col min="14" max="14" width="14.109375" customWidth="1"/>
    <col min="15" max="15" width="12" customWidth="1"/>
    <col min="16" max="16" width="11.88671875" customWidth="1"/>
    <col min="17" max="17" width="11.109375" customWidth="1"/>
  </cols>
  <sheetData>
    <row r="3" spans="1:17" x14ac:dyDescent="0.3">
      <c r="A3" t="s">
        <v>26</v>
      </c>
      <c r="B3" t="s">
        <v>24</v>
      </c>
      <c r="C3" t="s">
        <v>30</v>
      </c>
      <c r="D3" t="s">
        <v>31</v>
      </c>
      <c r="E3" t="s">
        <v>1</v>
      </c>
      <c r="F3" t="s">
        <v>2</v>
      </c>
      <c r="G3" t="s">
        <v>27</v>
      </c>
      <c r="H3" t="s">
        <v>5</v>
      </c>
      <c r="I3" t="s">
        <v>15</v>
      </c>
      <c r="J3" t="s">
        <v>7</v>
      </c>
      <c r="K3" t="s">
        <v>25</v>
      </c>
      <c r="L3" t="s">
        <v>3</v>
      </c>
      <c r="M3" t="s">
        <v>16</v>
      </c>
      <c r="N3" t="s">
        <v>11</v>
      </c>
      <c r="O3" t="s">
        <v>8</v>
      </c>
      <c r="P3" t="s">
        <v>9</v>
      </c>
      <c r="Q3" t="s">
        <v>10</v>
      </c>
    </row>
    <row r="4" spans="1:17" x14ac:dyDescent="0.3">
      <c r="A4">
        <v>1</v>
      </c>
      <c r="B4" t="s">
        <v>0</v>
      </c>
      <c r="E4" s="1">
        <v>1030</v>
      </c>
      <c r="F4">
        <v>3.52</v>
      </c>
      <c r="G4" s="1">
        <f>Table1[[#This Row],[P1V]]*Table1[[#This Row],[R]]</f>
        <v>3625.6</v>
      </c>
      <c r="I4">
        <v>8</v>
      </c>
      <c r="J4">
        <v>32.200000000000003</v>
      </c>
      <c r="L4" s="1">
        <f>SQRT(F4)*E4</f>
        <v>1932.4512930472531</v>
      </c>
      <c r="M4" s="1">
        <f>L4*SQRT(I4)</f>
        <v>5465.7976545056999</v>
      </c>
      <c r="N4">
        <f>PI()*(J4/2)^2</f>
        <v>814.33223173701037</v>
      </c>
      <c r="O4">
        <f>E4*(N4/1000000)</f>
        <v>0.83876219868912072</v>
      </c>
      <c r="P4">
        <f>O4/(1/F4)</f>
        <v>2.9524429393857048</v>
      </c>
      <c r="Q4">
        <f>SQRT(F4)*O4</f>
        <v>1.5736573741902411</v>
      </c>
    </row>
    <row r="5" spans="1:17" x14ac:dyDescent="0.3">
      <c r="A5">
        <v>2</v>
      </c>
      <c r="B5" t="s">
        <v>4</v>
      </c>
      <c r="C5" t="s">
        <v>52</v>
      </c>
      <c r="E5" s="1">
        <v>1010</v>
      </c>
      <c r="F5">
        <v>3.13</v>
      </c>
      <c r="G5" s="1">
        <f>Table1[[#This Row],[P1V]]*Table1[[#This Row],[R]]</f>
        <v>3161.2999999999997</v>
      </c>
      <c r="H5">
        <v>3.84</v>
      </c>
      <c r="I5">
        <v>5</v>
      </c>
      <c r="J5" s="1">
        <v>31</v>
      </c>
      <c r="K5" s="1"/>
      <c r="L5" s="1">
        <f>SQRT(F5)*E5</f>
        <v>1786.8724073083674</v>
      </c>
      <c r="M5" s="1">
        <f>L5*SQRT(I5)</f>
        <v>3995.5681698602016</v>
      </c>
      <c r="N5">
        <f>PI()*(J5/2)^2</f>
        <v>754.76763502494782</v>
      </c>
      <c r="O5">
        <f>E5*(N5/1000000)</f>
        <v>0.76231531137519726</v>
      </c>
      <c r="P5">
        <f>O5/(1/F5)</f>
        <v>2.3860469246043676</v>
      </c>
      <c r="Q5">
        <f>SQRT(F5)*O5</f>
        <v>1.3486734609554716</v>
      </c>
    </row>
    <row r="6" spans="1:17" x14ac:dyDescent="0.3">
      <c r="A6">
        <v>3</v>
      </c>
      <c r="B6" t="s">
        <v>6</v>
      </c>
      <c r="E6" s="1">
        <v>431</v>
      </c>
      <c r="F6">
        <v>2.82</v>
      </c>
      <c r="G6" s="1">
        <f>Table1[[#This Row],[P1V]]*Table1[[#This Row],[R]]</f>
        <v>1215.4199999999998</v>
      </c>
      <c r="H6">
        <v>1.64</v>
      </c>
      <c r="I6">
        <v>3</v>
      </c>
      <c r="J6">
        <v>30.3</v>
      </c>
      <c r="L6" s="1">
        <f>SQRT(F6)*E6</f>
        <v>723.77207738348125</v>
      </c>
      <c r="M6" s="1">
        <f>L6*SQRT(I6)</f>
        <v>1253.6100111278627</v>
      </c>
      <c r="N6">
        <f>PI()*(J6/2)^2</f>
        <v>721.06619983356336</v>
      </c>
      <c r="O6">
        <f>E6*(N6/1000000)</f>
        <v>0.31077953212826581</v>
      </c>
      <c r="P6">
        <f>O6/(1/F6)</f>
        <v>0.87639828060170955</v>
      </c>
      <c r="Q6">
        <f>SQRT(F6)*O6</f>
        <v>0.5218875813845506</v>
      </c>
    </row>
    <row r="7" spans="1:17" x14ac:dyDescent="0.3">
      <c r="A7">
        <v>4</v>
      </c>
      <c r="B7" t="s">
        <v>12</v>
      </c>
      <c r="E7">
        <v>156</v>
      </c>
      <c r="F7">
        <v>3.36</v>
      </c>
      <c r="G7" s="1">
        <f>Table1[[#This Row],[P1V]]*Table1[[#This Row],[R]]</f>
        <v>524.16</v>
      </c>
      <c r="I7">
        <v>30</v>
      </c>
      <c r="J7">
        <v>80.5</v>
      </c>
      <c r="L7" s="1">
        <f>SQRT(F7)*E7</f>
        <v>285.95272336524442</v>
      </c>
      <c r="M7" s="1">
        <f>L7*SQRT(I7)</f>
        <v>1566.2275696717895</v>
      </c>
      <c r="N7">
        <f>PI()*(J7/2)^2</f>
        <v>5089.5764483563144</v>
      </c>
      <c r="O7">
        <f>E7*(N7/1000000)</f>
        <v>0.79397392594358496</v>
      </c>
      <c r="P7">
        <f>O7/(1/F7)</f>
        <v>2.6677523911704455</v>
      </c>
      <c r="Q7">
        <f>SQRT(F7)*O7</f>
        <v>1.4553782461830962</v>
      </c>
    </row>
    <row r="8" spans="1:17" x14ac:dyDescent="0.3">
      <c r="A8">
        <v>5</v>
      </c>
      <c r="B8" t="s">
        <v>13</v>
      </c>
      <c r="E8" s="1">
        <v>166</v>
      </c>
      <c r="F8">
        <v>6.95</v>
      </c>
      <c r="G8" s="1">
        <f>Table1[[#This Row],[P1V]]*Table1[[#This Row],[R]]</f>
        <v>1153.7</v>
      </c>
      <c r="I8">
        <v>30</v>
      </c>
      <c r="J8">
        <v>63.2</v>
      </c>
      <c r="L8" s="1">
        <f>SQRT(F8)*E8</f>
        <v>437.62335403860703</v>
      </c>
      <c r="M8" s="1">
        <f>L8*SQRT(I8)</f>
        <v>2396.9618269801463</v>
      </c>
      <c r="N8">
        <f>PI()*(J8/2)^2</f>
        <v>3137.0687601686241</v>
      </c>
      <c r="O8">
        <f>E8*(N8/1000000)</f>
        <v>0.52075341418799159</v>
      </c>
      <c r="P8">
        <f>O8/(1/F8)</f>
        <v>3.6192362286065416</v>
      </c>
      <c r="Q8">
        <f>SQRT(F8)*O8</f>
        <v>1.3728545526747278</v>
      </c>
    </row>
    <row r="9" spans="1:17" x14ac:dyDescent="0.3">
      <c r="A9">
        <v>6</v>
      </c>
      <c r="B9" t="s">
        <v>14</v>
      </c>
      <c r="E9" s="1">
        <v>197</v>
      </c>
      <c r="F9">
        <v>3.67</v>
      </c>
      <c r="G9" s="1">
        <f>Table1[[#This Row],[P1V]]*Table1[[#This Row],[R]]</f>
        <v>722.99</v>
      </c>
      <c r="I9">
        <v>30</v>
      </c>
      <c r="J9">
        <v>60.6</v>
      </c>
      <c r="L9" s="1">
        <f>SQRT(F9)*E9</f>
        <v>377.39770799515992</v>
      </c>
      <c r="M9" s="1">
        <f>L9*SQRT(I9)</f>
        <v>2067.0923781969686</v>
      </c>
      <c r="N9">
        <f>PI()*(J9/2)^2</f>
        <v>2884.2647993342534</v>
      </c>
      <c r="O9">
        <f>E9*(N9/1000000)</f>
        <v>0.56820016546884788</v>
      </c>
      <c r="P9">
        <f>O9/(1/F9)</f>
        <v>2.0852946072706717</v>
      </c>
      <c r="Q9">
        <f>SQRT(F9)*O9</f>
        <v>1.0885149245198671</v>
      </c>
    </row>
    <row r="10" spans="1:17" x14ac:dyDescent="0.3">
      <c r="A10">
        <v>7</v>
      </c>
      <c r="B10" t="s">
        <v>17</v>
      </c>
      <c r="E10" s="1">
        <v>893</v>
      </c>
      <c r="F10">
        <v>3.45</v>
      </c>
      <c r="G10" s="1">
        <f>Table1[[#This Row],[P1V]]*Table1[[#This Row],[R]]</f>
        <v>3080.8500000000004</v>
      </c>
      <c r="I10">
        <v>20</v>
      </c>
      <c r="J10">
        <v>39.6</v>
      </c>
      <c r="L10" s="1">
        <f>SQRT(F10)*E10</f>
        <v>1658.6738829558992</v>
      </c>
      <c r="M10" s="1">
        <f>L10*SQRT(I10)</f>
        <v>7417.8151095858411</v>
      </c>
      <c r="N10">
        <f>PI()*(J10/2)^2</f>
        <v>1231.6299839133426</v>
      </c>
      <c r="O10">
        <f>E10*(N10/1000000)</f>
        <v>1.099845575634615</v>
      </c>
      <c r="P10">
        <f>O10/(1/F10)</f>
        <v>3.7944672359394218</v>
      </c>
      <c r="Q10">
        <f>SQRT(F10)*O10</f>
        <v>2.0428724877824558</v>
      </c>
    </row>
    <row r="11" spans="1:17" x14ac:dyDescent="0.3">
      <c r="A11">
        <v>8</v>
      </c>
      <c r="B11" t="s">
        <v>18</v>
      </c>
      <c r="E11" s="1">
        <v>151</v>
      </c>
      <c r="F11">
        <v>3.71</v>
      </c>
      <c r="G11" s="1">
        <f>Table1[[#This Row],[P1V]]*Table1[[#This Row],[R]]</f>
        <v>560.21</v>
      </c>
      <c r="I11">
        <v>20</v>
      </c>
      <c r="J11">
        <v>80.8</v>
      </c>
      <c r="L11" s="1">
        <f>SQRT(F11)*E11</f>
        <v>290.84654029229915</v>
      </c>
      <c r="M11" s="1">
        <f>L11*SQRT(I11)</f>
        <v>1300.705270228425</v>
      </c>
      <c r="N11">
        <f>PI()*(J11/2)^2</f>
        <v>5127.5818654831164</v>
      </c>
      <c r="O11">
        <f>E11*(N11/1000000)</f>
        <v>0.77426486168795061</v>
      </c>
      <c r="P11">
        <f>O11/(1/F11)</f>
        <v>2.8725226368622971</v>
      </c>
      <c r="Q11">
        <f>SQRT(F11)*O11</f>
        <v>1.4913394456412978</v>
      </c>
    </row>
    <row r="12" spans="1:17" x14ac:dyDescent="0.3">
      <c r="A12">
        <v>9</v>
      </c>
      <c r="B12" t="s">
        <v>19</v>
      </c>
      <c r="E12" s="1">
        <v>375</v>
      </c>
      <c r="F12">
        <v>3.47</v>
      </c>
      <c r="G12" s="1">
        <f>Table1[[#This Row],[P1V]]*Table1[[#This Row],[R]]</f>
        <v>1301.25</v>
      </c>
      <c r="I12">
        <v>4</v>
      </c>
      <c r="J12">
        <v>35.5</v>
      </c>
      <c r="L12" s="1">
        <f>SQRT(F12)*E12</f>
        <v>698.54760038239351</v>
      </c>
      <c r="M12" s="1">
        <f>L12*SQRT(I12)</f>
        <v>1397.095200764787</v>
      </c>
      <c r="N12">
        <f>PI()*(J12/2)^2</f>
        <v>989.79803542163415</v>
      </c>
      <c r="O12">
        <f>E12*(N12/1000000)</f>
        <v>0.37117426328311282</v>
      </c>
      <c r="P12">
        <f>O12/(1/F12)</f>
        <v>1.2879746935924015</v>
      </c>
      <c r="Q12">
        <f>SQRT(F12)*O12</f>
        <v>0.69142104250698988</v>
      </c>
    </row>
    <row r="13" spans="1:17" x14ac:dyDescent="0.3">
      <c r="A13">
        <v>10</v>
      </c>
      <c r="B13" t="s">
        <v>20</v>
      </c>
      <c r="E13" s="1">
        <v>711</v>
      </c>
      <c r="F13">
        <v>3.19</v>
      </c>
      <c r="G13" s="1">
        <f>Table1[[#This Row],[P1V]]*Table1[[#This Row],[R]]</f>
        <v>2268.09</v>
      </c>
      <c r="I13">
        <v>3</v>
      </c>
      <c r="J13">
        <v>30.7</v>
      </c>
      <c r="L13" s="1">
        <f>SQRT(F13)*E13</f>
        <v>1269.8866051738635</v>
      </c>
      <c r="M13" s="1">
        <f>L13*SQRT(I13)</f>
        <v>2199.50812001229</v>
      </c>
      <c r="N13">
        <f>PI()*(J13/2)^2</f>
        <v>740.22991502046102</v>
      </c>
      <c r="O13">
        <f>E13*(N13/1000000)</f>
        <v>0.52630346957954777</v>
      </c>
      <c r="P13">
        <f>O13/(1/F13)</f>
        <v>1.6789080679587571</v>
      </c>
      <c r="Q13">
        <f>SQRT(F13)*O13</f>
        <v>0.94000805383347064</v>
      </c>
    </row>
    <row r="14" spans="1:17" x14ac:dyDescent="0.3">
      <c r="A14">
        <v>11</v>
      </c>
      <c r="B14" t="s">
        <v>21</v>
      </c>
      <c r="E14" s="1">
        <v>118</v>
      </c>
      <c r="F14">
        <v>8.08</v>
      </c>
      <c r="G14" s="1">
        <f>Table1[[#This Row],[P1V]]*Table1[[#This Row],[R]]</f>
        <v>953.44</v>
      </c>
      <c r="I14">
        <v>35</v>
      </c>
      <c r="J14">
        <v>81.7</v>
      </c>
      <c r="L14" s="1">
        <f>SQRT(F14)*E14</f>
        <v>335.41902152382471</v>
      </c>
      <c r="M14" s="1">
        <f>L14*SQRT(I14)</f>
        <v>1984.3656921041543</v>
      </c>
      <c r="N14">
        <f>PI()*(J14/2)^2</f>
        <v>5242.4463468799941</v>
      </c>
      <c r="O14">
        <f>E14*(N14/1000000)</f>
        <v>0.6186086689318393</v>
      </c>
      <c r="P14">
        <f>O14/(1/F14)</f>
        <v>4.9983580449692617</v>
      </c>
      <c r="Q14">
        <f>SQRT(F14)*O14</f>
        <v>1.758416224061637</v>
      </c>
    </row>
    <row r="15" spans="1:17" x14ac:dyDescent="0.3">
      <c r="A15">
        <v>12</v>
      </c>
      <c r="B15" t="s">
        <v>22</v>
      </c>
      <c r="E15" s="1">
        <v>122</v>
      </c>
      <c r="F15">
        <v>6.54</v>
      </c>
      <c r="G15" s="1">
        <f>Table1[[#This Row],[P1V]]*Table1[[#This Row],[R]]</f>
        <v>797.88</v>
      </c>
      <c r="I15">
        <v>40</v>
      </c>
      <c r="J15">
        <v>93.3</v>
      </c>
      <c r="L15" s="1">
        <f>SQRT(F15)*E15</f>
        <v>311.99576920208386</v>
      </c>
      <c r="M15" s="1">
        <f>L15*SQRT(I15)</f>
        <v>1973.2345020295991</v>
      </c>
      <c r="N15">
        <f>PI()*(J15/2)^2</f>
        <v>6836.8046185768135</v>
      </c>
      <c r="O15">
        <f>E15*(N15/1000000)</f>
        <v>0.83409016346637121</v>
      </c>
      <c r="P15">
        <f>O15/(1/F15)</f>
        <v>5.4549496690700678</v>
      </c>
      <c r="Q15">
        <f>SQRT(F15)*O15</f>
        <v>2.1330541158572327</v>
      </c>
    </row>
    <row r="16" spans="1:17" x14ac:dyDescent="0.3">
      <c r="A16">
        <v>13</v>
      </c>
      <c r="B16" t="s">
        <v>23</v>
      </c>
      <c r="E16" s="1">
        <v>113</v>
      </c>
      <c r="F16">
        <v>6.81</v>
      </c>
      <c r="G16" s="1">
        <f>Table1[[#This Row],[P1V]]*Table1[[#This Row],[R]]</f>
        <v>769.53</v>
      </c>
      <c r="I16">
        <v>40</v>
      </c>
      <c r="J16">
        <v>93.3</v>
      </c>
      <c r="L16" s="1">
        <f>SQRT(F16)*E16</f>
        <v>294.8845367258175</v>
      </c>
      <c r="M16" s="1">
        <f>L16*SQRT(I16)</f>
        <v>1865.0135656343095</v>
      </c>
      <c r="N16">
        <f>PI()*(J16/2)^2</f>
        <v>6836.8046185768135</v>
      </c>
      <c r="O16">
        <f>E16*(N16/1000000)</f>
        <v>0.77255892189917985</v>
      </c>
      <c r="P16">
        <f>O16/(1/F16)</f>
        <v>5.2611262581334151</v>
      </c>
      <c r="Q16">
        <f>SQRT(F16)*O16</f>
        <v>2.0160679626339526</v>
      </c>
    </row>
    <row r="17" spans="1:17" x14ac:dyDescent="0.3">
      <c r="A17">
        <v>14</v>
      </c>
      <c r="B17" t="s">
        <v>28</v>
      </c>
      <c r="E17" s="1"/>
      <c r="G17" s="1">
        <f>Table1[[#This Row],[P1V]]*Table1[[#This Row],[R]]</f>
        <v>0</v>
      </c>
      <c r="I17">
        <v>40</v>
      </c>
      <c r="J17">
        <v>93.3</v>
      </c>
      <c r="L17" s="1">
        <f>SQRT(F17)*E17</f>
        <v>0</v>
      </c>
      <c r="M17" s="1">
        <f>L17*SQRT(I17)</f>
        <v>0</v>
      </c>
      <c r="N17">
        <f>PI()*(J17/2)^2</f>
        <v>6836.8046185768135</v>
      </c>
      <c r="O17">
        <f>E17*(N17/1000000)</f>
        <v>0</v>
      </c>
      <c r="P17" t="e">
        <f>O17/(1/F17)</f>
        <v>#DIV/0!</v>
      </c>
      <c r="Q17">
        <f>SQRT(F17)*O17</f>
        <v>0</v>
      </c>
    </row>
    <row r="18" spans="1:17" x14ac:dyDescent="0.3">
      <c r="A18">
        <v>15</v>
      </c>
      <c r="B18" t="s">
        <v>29</v>
      </c>
      <c r="C18" t="s">
        <v>51</v>
      </c>
      <c r="D18" t="s">
        <v>32</v>
      </c>
      <c r="E18" s="1">
        <v>896.49704324461254</v>
      </c>
      <c r="F18">
        <v>3.56</v>
      </c>
      <c r="G18" s="1">
        <f>Table1[[#This Row],[P1V]]*Table1[[#This Row],[R]]</f>
        <v>3191.5294739508208</v>
      </c>
      <c r="I18">
        <v>5</v>
      </c>
      <c r="J18">
        <v>30.7</v>
      </c>
      <c r="L18" s="1">
        <f>SQRT(F18)*E18</f>
        <v>1691.5072381828415</v>
      </c>
      <c r="M18" s="1">
        <f>L18*SQRT(I18)</f>
        <v>3782.3251690097618</v>
      </c>
      <c r="N18">
        <f>PI()*(J18/2)^2</f>
        <v>740.22991502046102</v>
      </c>
      <c r="O18">
        <f>E18*(N18/1000000)</f>
        <v>0.66361393013705405</v>
      </c>
      <c r="P18">
        <f>O18/(1/F18)</f>
        <v>2.3624655912879122</v>
      </c>
      <c r="Q18">
        <f>SQRT(F18)*O18</f>
        <v>1.2521042591765794</v>
      </c>
    </row>
    <row r="19" spans="1:17" x14ac:dyDescent="0.3">
      <c r="A19">
        <v>16</v>
      </c>
      <c r="B19" t="s">
        <v>33</v>
      </c>
      <c r="C19" t="s">
        <v>45</v>
      </c>
      <c r="D19" t="s">
        <v>34</v>
      </c>
      <c r="E19" s="1">
        <v>681.54204754629211</v>
      </c>
      <c r="F19">
        <v>6.1</v>
      </c>
      <c r="G19" s="1">
        <f>Table1[[#This Row],[P1V]]*Table1[[#This Row],[R]]</f>
        <v>4157.406490032382</v>
      </c>
      <c r="I19">
        <v>8</v>
      </c>
      <c r="J19">
        <v>32.4</v>
      </c>
      <c r="L19" s="1">
        <f>SQRT(F19)*E19</f>
        <v>1683.2846852802152</v>
      </c>
      <c r="M19" s="1">
        <f>L19*SQRT(I19)</f>
        <v>4761.0480625164146</v>
      </c>
      <c r="N19">
        <f>PI()*(J19/2)^2</f>
        <v>824.47957600810525</v>
      </c>
      <c r="O19">
        <f>E19*(N19/1000000)</f>
        <v>0.56191749839266281</v>
      </c>
      <c r="P19">
        <f>O19/(1/F19)</f>
        <v>3.427696740195243</v>
      </c>
      <c r="Q19">
        <f>SQRT(F19)*O19</f>
        <v>1.3878338436207687</v>
      </c>
    </row>
    <row r="20" spans="1:17" x14ac:dyDescent="0.3">
      <c r="A20">
        <v>17</v>
      </c>
      <c r="B20" t="s">
        <v>37</v>
      </c>
      <c r="C20" t="s">
        <v>35</v>
      </c>
      <c r="D20" t="s">
        <v>36</v>
      </c>
      <c r="E20" s="1">
        <v>415.32218023411247</v>
      </c>
      <c r="F20">
        <v>3.5</v>
      </c>
      <c r="G20" s="1">
        <f>Table1[[#This Row],[P1V]]*Table1[[#This Row],[R]]</f>
        <v>1453.6276308193937</v>
      </c>
      <c r="I20">
        <v>20</v>
      </c>
      <c r="J20">
        <v>45.7</v>
      </c>
      <c r="L20" s="1">
        <f>SQRT(F20)*E20</f>
        <v>776.99665178201258</v>
      </c>
      <c r="M20" s="1">
        <f>L20*SQRT(I20)</f>
        <v>3474.8346633486267</v>
      </c>
      <c r="N20">
        <f>PI()*(J20/2)^2</f>
        <v>1640.296210273937</v>
      </c>
      <c r="O20">
        <f>E20*(N20/1000000)</f>
        <v>0.68125139828072367</v>
      </c>
      <c r="P20">
        <f>O20/(1/F20)</f>
        <v>2.3843798939825329</v>
      </c>
      <c r="Q20">
        <f>SQRT(F20)*O20</f>
        <v>1.274504663313573</v>
      </c>
    </row>
    <row r="21" spans="1:17" x14ac:dyDescent="0.3">
      <c r="A21">
        <v>18</v>
      </c>
      <c r="B21" t="s">
        <v>38</v>
      </c>
      <c r="C21" t="s">
        <v>50</v>
      </c>
      <c r="D21" t="s">
        <v>39</v>
      </c>
      <c r="E21" s="1">
        <v>755.22897535708057</v>
      </c>
      <c r="F21">
        <v>4.08</v>
      </c>
      <c r="G21" s="1">
        <f>Table1[[#This Row],[P1V]]*Table1[[#This Row],[R]]</f>
        <v>3081.3342194568886</v>
      </c>
      <c r="I21">
        <v>20</v>
      </c>
      <c r="J21">
        <v>33</v>
      </c>
      <c r="L21" s="1">
        <f>SQRT(F21)*E21</f>
        <v>1525.4877532425935</v>
      </c>
      <c r="M21" s="1">
        <f>L21*SQRT(I21)</f>
        <v>6822.1886301877294</v>
      </c>
      <c r="N21">
        <f>PI()*(J21/2)^2</f>
        <v>855.2985999398212</v>
      </c>
      <c r="O21">
        <f>E21*(N21/1000000)</f>
        <v>0.64594628525689679</v>
      </c>
      <c r="P21">
        <f>O21/(1/F21)</f>
        <v>2.6354608438481391</v>
      </c>
      <c r="Q21">
        <f>SQRT(F21)*O21</f>
        <v>1.3047475395737338</v>
      </c>
    </row>
    <row r="22" spans="1:17" x14ac:dyDescent="0.3">
      <c r="A22">
        <v>19</v>
      </c>
      <c r="B22" t="s">
        <v>40</v>
      </c>
      <c r="C22" t="s">
        <v>44</v>
      </c>
      <c r="D22" t="s">
        <v>41</v>
      </c>
      <c r="E22" s="1">
        <v>980.49285282777976</v>
      </c>
      <c r="F22">
        <v>3</v>
      </c>
      <c r="G22" s="1">
        <f>Table1[[#This Row],[P1V]]*Table1[[#This Row],[R]]</f>
        <v>2941.4785584833394</v>
      </c>
      <c r="I22">
        <v>5</v>
      </c>
      <c r="J22">
        <v>31.3</v>
      </c>
      <c r="L22" s="1">
        <f>SQRT(F22)*E22</f>
        <v>1698.2634375558682</v>
      </c>
      <c r="M22" s="1">
        <f>L22*SQRT(I22)</f>
        <v>3797.4324900773909</v>
      </c>
      <c r="N22">
        <f>PI()*(J22/2)^2</f>
        <v>769.44672669884619</v>
      </c>
      <c r="O22">
        <f>E22*(N22/1000000)</f>
        <v>0.75443701615994863</v>
      </c>
      <c r="P22">
        <f>O22/(1/F22)</f>
        <v>2.2633110484798462</v>
      </c>
      <c r="Q22">
        <f>SQRT(F22)*O22</f>
        <v>1.3067232430996931</v>
      </c>
    </row>
    <row r="23" spans="1:17" x14ac:dyDescent="0.3">
      <c r="A23">
        <v>20</v>
      </c>
      <c r="B23" t="s">
        <v>42</v>
      </c>
      <c r="C23" t="s">
        <v>46</v>
      </c>
      <c r="D23" t="s">
        <v>43</v>
      </c>
      <c r="E23" s="1">
        <v>1120.1491364500973</v>
      </c>
      <c r="F23">
        <v>4</v>
      </c>
      <c r="G23" s="1">
        <f>Table1[[#This Row],[P1V]]*Table1[[#This Row],[R]]</f>
        <v>4480.5965458003893</v>
      </c>
      <c r="I23">
        <v>10</v>
      </c>
      <c r="J23">
        <v>30.4</v>
      </c>
      <c r="L23" s="1">
        <f>SQRT(F23)*E23</f>
        <v>2240.2982729001947</v>
      </c>
      <c r="M23" s="1">
        <f>L23*SQRT(I23)</f>
        <v>7084.4451805060889</v>
      </c>
      <c r="N23">
        <f>PI()*(J23/2)^2</f>
        <v>725.83356668538579</v>
      </c>
      <c r="O23">
        <f>E23*(N23/1000000)</f>
        <v>0.81304184292912896</v>
      </c>
      <c r="P23">
        <f>O23/(1/F23)</f>
        <v>3.2521673717165158</v>
      </c>
      <c r="Q23">
        <f>SQRT(F23)*O23</f>
        <v>1.6260836858582579</v>
      </c>
    </row>
    <row r="24" spans="1:17" x14ac:dyDescent="0.3">
      <c r="A24">
        <v>21</v>
      </c>
      <c r="B24" t="s">
        <v>47</v>
      </c>
      <c r="C24" t="s">
        <v>48</v>
      </c>
      <c r="D24" t="s">
        <v>49</v>
      </c>
      <c r="E24" s="1"/>
      <c r="G24" s="1">
        <f>Table1[[#This Row],[P1V]]*Table1[[#This Row],[R]]</f>
        <v>0</v>
      </c>
      <c r="I24">
        <v>15</v>
      </c>
      <c r="J24">
        <v>62.3</v>
      </c>
      <c r="L24" s="1">
        <f>SQRT(F24)*E24</f>
        <v>0</v>
      </c>
      <c r="M24" s="1">
        <f>L24*SQRT(I24)</f>
        <v>0</v>
      </c>
      <c r="N24">
        <f>PI()*(J24/2)^2</f>
        <v>3048.3580376128816</v>
      </c>
      <c r="O24">
        <f>E24*(N24/1000000)</f>
        <v>0</v>
      </c>
      <c r="P24" t="e">
        <f>O24/(1/F24)</f>
        <v>#DIV/0!</v>
      </c>
      <c r="Q24">
        <f>SQRT(F24)*O24</f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</dc:creator>
  <cp:lastModifiedBy>EMB</cp:lastModifiedBy>
  <dcterms:created xsi:type="dcterms:W3CDTF">2018-11-11T01:16:53Z</dcterms:created>
  <dcterms:modified xsi:type="dcterms:W3CDTF">2019-02-19T23:58:25Z</dcterms:modified>
</cp:coreProperties>
</file>