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_vt\dev\audio\measurement\"/>
    </mc:Choice>
  </mc:AlternateContent>
  <xr:revisionPtr revIDLastSave="0" documentId="13_ncr:1_{9805361A-E33E-4FA1-ADA3-EBFDA427E525}" xr6:coauthVersionLast="40" xr6:coauthVersionMax="40" xr10:uidLastSave="{00000000-0000-0000-0000-000000000000}"/>
  <bookViews>
    <workbookView xWindow="0" yWindow="0" windowWidth="12888" windowHeight="5640" xr2:uid="{B731F3E9-F2AB-4B75-9878-CB8A687D8F7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J17" i="1"/>
  <c r="K17" i="1"/>
  <c r="L17" i="1"/>
  <c r="M17" i="1" s="1"/>
  <c r="N17" i="1" l="1"/>
  <c r="O17" i="1"/>
  <c r="E15" i="1"/>
  <c r="E10" i="1"/>
  <c r="E16" i="1"/>
  <c r="E14" i="1"/>
  <c r="E4" i="1"/>
  <c r="E11" i="1"/>
  <c r="E7" i="1"/>
  <c r="E8" i="1"/>
  <c r="E5" i="1"/>
  <c r="E9" i="1"/>
  <c r="E13" i="1"/>
  <c r="E12" i="1"/>
  <c r="E6" i="1"/>
  <c r="L16" i="1"/>
  <c r="M16" i="1" s="1"/>
  <c r="N16" i="1" s="1"/>
  <c r="J16" i="1"/>
  <c r="K16" i="1" s="1"/>
  <c r="L15" i="1"/>
  <c r="M15" i="1" s="1"/>
  <c r="J15" i="1"/>
  <c r="K15" i="1" s="1"/>
  <c r="O16" i="1" l="1"/>
  <c r="N15" i="1"/>
  <c r="O15" i="1"/>
  <c r="L14" i="1"/>
  <c r="M14" i="1" s="1"/>
  <c r="J14" i="1"/>
  <c r="K14" i="1" s="1"/>
  <c r="O14" i="1" l="1"/>
  <c r="N14" i="1"/>
  <c r="L13" i="1"/>
  <c r="M13" i="1" s="1"/>
  <c r="J13" i="1"/>
  <c r="K13" i="1" s="1"/>
  <c r="J12" i="1"/>
  <c r="K12" i="1" s="1"/>
  <c r="L12" i="1"/>
  <c r="M12" i="1" s="1"/>
  <c r="N12" i="1" s="1"/>
  <c r="L11" i="1"/>
  <c r="M11" i="1" s="1"/>
  <c r="J11" i="1"/>
  <c r="K11" i="1" s="1"/>
  <c r="L10" i="1"/>
  <c r="M10" i="1" s="1"/>
  <c r="J10" i="1"/>
  <c r="K10" i="1" s="1"/>
  <c r="O12" i="1" l="1"/>
  <c r="N13" i="1"/>
  <c r="O13" i="1"/>
  <c r="N11" i="1"/>
  <c r="O11" i="1"/>
  <c r="N10" i="1"/>
  <c r="O10" i="1"/>
  <c r="L9" i="1" l="1"/>
  <c r="M9" i="1" s="1"/>
  <c r="J9" i="1"/>
  <c r="K9" i="1" s="1"/>
  <c r="L8" i="1"/>
  <c r="M8" i="1" s="1"/>
  <c r="J8" i="1"/>
  <c r="K8" i="1" s="1"/>
  <c r="L7" i="1"/>
  <c r="M7" i="1" s="1"/>
  <c r="J7" i="1"/>
  <c r="K7" i="1" s="1"/>
  <c r="L5" i="1"/>
  <c r="M5" i="1" s="1"/>
  <c r="L6" i="1"/>
  <c r="L4" i="1"/>
  <c r="M4" i="1" s="1"/>
  <c r="N4" i="1" s="1"/>
  <c r="M6" i="1" l="1"/>
  <c r="N6" i="1" s="1"/>
  <c r="N5" i="1"/>
  <c r="O5" i="1"/>
  <c r="O4" i="1"/>
  <c r="O6" i="1"/>
  <c r="N9" i="1"/>
  <c r="O9" i="1"/>
  <c r="N8" i="1"/>
  <c r="O8" i="1"/>
  <c r="O7" i="1"/>
  <c r="N7" i="1"/>
  <c r="J6" i="1"/>
  <c r="K6" i="1" s="1"/>
  <c r="J5" i="1"/>
  <c r="K5" i="1" s="1"/>
  <c r="J4" i="1"/>
  <c r="K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EMB</author>
  </authors>
  <commentList>
    <comment ref="C3" authorId="0" shapeId="0" xr:uid="{6A8CA87E-074B-45B8-BFAA-8C348E469EC9}">
      <text>
        <r>
          <rPr>
            <b/>
            <sz val="9"/>
            <color indexed="81"/>
            <rFont val="Tahoma"/>
            <family val="2"/>
            <charset val="204"/>
          </rPr>
          <t>EMB:</t>
        </r>
        <r>
          <rPr>
            <sz val="9"/>
            <color indexed="81"/>
            <rFont val="Tahoma"/>
            <family val="2"/>
            <charset val="204"/>
          </rPr>
          <t xml:space="preserve">
air pressure (Pa) developed by speaker at 1V</t>
        </r>
      </text>
    </comment>
    <comment ref="D3" authorId="0" shapeId="0" xr:uid="{AEEAE495-3583-47CD-BA00-0C5FECAEC882}">
      <text>
        <r>
          <rPr>
            <b/>
            <sz val="9"/>
            <color indexed="81"/>
            <rFont val="Tahoma"/>
            <family val="2"/>
            <charset val="204"/>
          </rPr>
          <t>EMB:</t>
        </r>
        <r>
          <rPr>
            <sz val="9"/>
            <color indexed="81"/>
            <rFont val="Tahoma"/>
            <family val="2"/>
            <charset val="204"/>
          </rPr>
          <t xml:space="preserve">
coil resistance (at dc)</t>
        </r>
      </text>
    </comment>
    <comment ref="F3" authorId="0" shapeId="0" xr:uid="{9D31218E-C1BC-40DD-8920-48788F0E1AE8}">
      <text>
        <r>
          <rPr>
            <b/>
            <sz val="9"/>
            <color indexed="81"/>
            <rFont val="Tahoma"/>
            <family val="2"/>
            <charset val="204"/>
          </rPr>
          <t>EMB:</t>
        </r>
        <r>
          <rPr>
            <sz val="9"/>
            <color indexed="81"/>
            <rFont val="Tahoma"/>
            <family val="2"/>
            <charset val="204"/>
          </rPr>
          <t xml:space="preserve">
speaker pressure measured by old unitless method</t>
        </r>
      </text>
    </comment>
    <comment ref="H3" authorId="0" shapeId="0" xr:uid="{D6691D89-549C-4539-A487-299F6D851347}">
      <text>
        <r>
          <rPr>
            <b/>
            <sz val="9"/>
            <color indexed="81"/>
            <rFont val="Tahoma"/>
            <family val="2"/>
            <charset val="204"/>
          </rPr>
          <t>EMB:</t>
        </r>
        <r>
          <rPr>
            <sz val="9"/>
            <color indexed="81"/>
            <rFont val="Tahoma"/>
            <family val="2"/>
            <charset val="204"/>
          </rPr>
          <t xml:space="preserve">
piston diameter, mm</t>
        </r>
      </text>
    </comment>
    <comment ref="J3" authorId="0" shapeId="0" xr:uid="{8CA14A27-6E0A-4506-A615-F40A80E58A2A}">
      <text>
        <r>
          <rPr>
            <b/>
            <sz val="9"/>
            <color indexed="81"/>
            <rFont val="Tahoma"/>
            <family val="2"/>
            <charset val="204"/>
          </rPr>
          <t>EMB:</t>
        </r>
        <r>
          <rPr>
            <sz val="9"/>
            <color indexed="81"/>
            <rFont val="Tahoma"/>
            <family val="2"/>
            <charset val="204"/>
          </rPr>
          <t xml:space="preserve">
pressure produced for 1W of input power</t>
        </r>
      </text>
    </comment>
    <comment ref="L3" authorId="0" shapeId="0" xr:uid="{ECC18F2A-8244-456F-9177-C32CBA63096B}">
      <text>
        <r>
          <rPr>
            <b/>
            <sz val="9"/>
            <color indexed="81"/>
            <rFont val="Tahoma"/>
            <family val="2"/>
            <charset val="204"/>
          </rPr>
          <t>EMB:</t>
        </r>
        <r>
          <rPr>
            <sz val="9"/>
            <color indexed="81"/>
            <rFont val="Tahoma"/>
            <family val="2"/>
            <charset val="204"/>
          </rPr>
          <t xml:space="preserve">
piston area, mm2</t>
        </r>
      </text>
    </comment>
    <comment ref="M3" authorId="0" shapeId="0" xr:uid="{7F7A4359-D965-4282-B0BD-B2B97C107D43}">
      <text>
        <r>
          <rPr>
            <b/>
            <sz val="9"/>
            <color indexed="81"/>
            <rFont val="Tahoma"/>
            <family val="2"/>
            <charset val="204"/>
          </rPr>
          <t>EMB:</t>
        </r>
        <r>
          <rPr>
            <sz val="9"/>
            <color indexed="81"/>
            <rFont val="Tahoma"/>
            <family val="2"/>
            <charset val="204"/>
          </rPr>
          <t xml:space="preserve">
force developed by motor per unit voltage. N/V</t>
        </r>
      </text>
    </comment>
    <comment ref="O3" authorId="0" shapeId="0" xr:uid="{BA1460BC-2C4F-4163-9533-7E337BA107CC}">
      <text>
        <r>
          <rPr>
            <b/>
            <sz val="9"/>
            <color indexed="81"/>
            <rFont val="Tahoma"/>
            <family val="2"/>
            <charset val="204"/>
          </rPr>
          <t>EMB:</t>
        </r>
        <r>
          <rPr>
            <sz val="9"/>
            <color indexed="81"/>
            <rFont val="Tahoma"/>
            <family val="2"/>
            <charset val="204"/>
          </rPr>
          <t xml:space="preserve">
motor force factor.
Force developed by motor from 1W of wasted power.
N/rtW</t>
        </r>
      </text>
    </comment>
  </commentList>
</comments>
</file>

<file path=xl/sharedStrings.xml><?xml version="1.0" encoding="utf-8"?>
<sst xmlns="http://schemas.openxmlformats.org/spreadsheetml/2006/main" count="29" uniqueCount="29">
  <si>
    <t>jbl flip 4</t>
  </si>
  <si>
    <t>P1V</t>
  </si>
  <si>
    <t>R</t>
  </si>
  <si>
    <t>P1W</t>
  </si>
  <si>
    <t>hama rockman-L</t>
  </si>
  <si>
    <t>oldrating</t>
  </si>
  <si>
    <t>digma s-20</t>
  </si>
  <si>
    <t>piston dia</t>
  </si>
  <si>
    <t>voltage bxl</t>
  </si>
  <si>
    <t>current bxl</t>
  </si>
  <si>
    <t>power bxl</t>
  </si>
  <si>
    <t>Apiston mm2</t>
  </si>
  <si>
    <t>visaton fr 10</t>
  </si>
  <si>
    <t>Visaton frs 8 m</t>
  </si>
  <si>
    <t>Visaton frs 8</t>
  </si>
  <si>
    <t>power rating</t>
  </si>
  <si>
    <t>maxP</t>
  </si>
  <si>
    <t>tronsmart element mega</t>
  </si>
  <si>
    <t>pioneer ts-g1001i</t>
  </si>
  <si>
    <t>visaton bf 45</t>
  </si>
  <si>
    <t>ginzzu 985 (2015?)</t>
  </si>
  <si>
    <t>noname 35W</t>
  </si>
  <si>
    <t>r2r audio 4.5in yellow1</t>
  </si>
  <si>
    <t>r2r audio 4.5in yellow2</t>
  </si>
  <si>
    <t>Column1</t>
  </si>
  <si>
    <t>Column2</t>
  </si>
  <si>
    <t>index</t>
  </si>
  <si>
    <t>P1A</t>
  </si>
  <si>
    <t>r2r audio 4.5in brown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</si>
</sst>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4"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BBEDEE-F3EF-427B-8284-074FCC4ACBC2}" name="Table1" displayName="Table1" ref="A3:O17" totalsRowShown="0">
  <autoFilter ref="A3:O17" xr:uid="{EAE85CFD-7C8A-4E19-A500-058159C06122}"/>
  <sortState ref="A4:O16">
    <sortCondition ref="A3:A16"/>
  </sortState>
  <tableColumns count="15">
    <tableColumn id="14" xr3:uid="{61C4D0DD-BE30-4A66-A16C-3DA4E74441E7}" name="index"/>
    <tableColumn id="1" xr3:uid="{61AE6BE9-A935-4EFB-86C2-C19E2EF4EB3D}" name="Column1"/>
    <tableColumn id="2" xr3:uid="{92C01AE1-45E5-40D7-8826-94EFC3615E55}" name="P1V" dataDxfId="3"/>
    <tableColumn id="3" xr3:uid="{7F463FB6-E840-4B41-8845-D719ED2D9B79}" name="R"/>
    <tableColumn id="15" xr3:uid="{C49540DA-80FB-43C5-8307-3E626BF47327}" name="P1A" dataDxfId="2">
      <calculatedColumnFormula>Table1[[#This Row],[P1V]]*Table1[[#This Row],[R]]</calculatedColumnFormula>
    </tableColumn>
    <tableColumn id="4" xr3:uid="{076CC114-483F-4F44-9C83-6F3559BF7430}" name="oldrating"/>
    <tableColumn id="5" xr3:uid="{416D8173-A614-40A1-BA58-83268D9A6E4A}" name="power rating"/>
    <tableColumn id="6" xr3:uid="{2F6D7F0A-C43E-4BFC-9B9C-4118F99F8120}" name="piston dia"/>
    <tableColumn id="7" xr3:uid="{B7EEE9A4-C902-4C6A-8F59-8B1422D09CFA}" name="Column2"/>
    <tableColumn id="8" xr3:uid="{045A60C8-60A9-4CBB-B998-8ED462CFB930}" name="P1W" dataDxfId="1">
      <calculatedColumnFormula>SQRT(D4)*C4</calculatedColumnFormula>
    </tableColumn>
    <tableColumn id="9" xr3:uid="{566F21F7-81E8-41C1-B528-C7D3892E703B}" name="maxP" dataDxfId="0">
      <calculatedColumnFormula>J4*SQRT(G4)</calculatedColumnFormula>
    </tableColumn>
    <tableColumn id="10" xr3:uid="{87B2669F-D581-46E7-AA23-4F8F7DC3CA4C}" name="Apiston mm2">
      <calculatedColumnFormula>PI()*(H4/2)^2</calculatedColumnFormula>
    </tableColumn>
    <tableColumn id="11" xr3:uid="{ED8F3D3C-6624-48DE-8F25-AF626B0DF145}" name="voltage bxl">
      <calculatedColumnFormula>C4*(L4/1000000)</calculatedColumnFormula>
    </tableColumn>
    <tableColumn id="12" xr3:uid="{DB73B545-7EAF-4FCC-BBFD-A6E04A83E2BA}" name="current bxl">
      <calculatedColumnFormula>M4/(1/D4)</calculatedColumnFormula>
    </tableColumn>
    <tableColumn id="13" xr3:uid="{C0DF78AB-BF84-4ECB-97D7-6BEE643E03D9}" name="power bxl">
      <calculatedColumnFormula>SQRT(D4)*M4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4F448-4921-4C71-80E0-60E6EF838D27}">
  <dimension ref="A3:O17"/>
  <sheetViews>
    <sheetView tabSelected="1" workbookViewId="0">
      <selection activeCell="F22" sqref="F22"/>
    </sheetView>
  </sheetViews>
  <sheetFormatPr defaultRowHeight="14.4" x14ac:dyDescent="0.3"/>
  <cols>
    <col min="2" max="2" width="36.44140625" customWidth="1"/>
    <col min="6" max="6" width="10.44140625" customWidth="1"/>
    <col min="7" max="7" width="13.5546875" customWidth="1"/>
    <col min="8" max="8" width="11.109375" customWidth="1"/>
    <col min="9" max="9" width="10.44140625" customWidth="1"/>
    <col min="12" max="12" width="14.109375" customWidth="1"/>
    <col min="13" max="13" width="12" customWidth="1"/>
    <col min="14" max="14" width="11.88671875" customWidth="1"/>
    <col min="15" max="15" width="11.109375" customWidth="1"/>
  </cols>
  <sheetData>
    <row r="3" spans="1:15" x14ac:dyDescent="0.3">
      <c r="A3" t="s">
        <v>26</v>
      </c>
      <c r="B3" t="s">
        <v>24</v>
      </c>
      <c r="C3" t="s">
        <v>1</v>
      </c>
      <c r="D3" t="s">
        <v>2</v>
      </c>
      <c r="E3" t="s">
        <v>27</v>
      </c>
      <c r="F3" t="s">
        <v>5</v>
      </c>
      <c r="G3" t="s">
        <v>15</v>
      </c>
      <c r="H3" t="s">
        <v>7</v>
      </c>
      <c r="I3" t="s">
        <v>25</v>
      </c>
      <c r="J3" t="s">
        <v>3</v>
      </c>
      <c r="K3" t="s">
        <v>16</v>
      </c>
      <c r="L3" t="s">
        <v>11</v>
      </c>
      <c r="M3" t="s">
        <v>8</v>
      </c>
      <c r="N3" t="s">
        <v>9</v>
      </c>
      <c r="O3" t="s">
        <v>10</v>
      </c>
    </row>
    <row r="4" spans="1:15" x14ac:dyDescent="0.3">
      <c r="A4">
        <v>1</v>
      </c>
      <c r="B4" t="s">
        <v>0</v>
      </c>
      <c r="C4" s="1">
        <v>1030</v>
      </c>
      <c r="D4">
        <v>3.52</v>
      </c>
      <c r="E4" s="1">
        <f>Table1[[#This Row],[P1V]]*Table1[[#This Row],[R]]</f>
        <v>3625.6</v>
      </c>
      <c r="G4">
        <v>8</v>
      </c>
      <c r="H4">
        <v>32.200000000000003</v>
      </c>
      <c r="J4" s="1">
        <f t="shared" ref="J4:J16" si="0">SQRT(D4)*C4</f>
        <v>1932.4512930472531</v>
      </c>
      <c r="K4" s="1">
        <f t="shared" ref="K4:K16" si="1">J4*SQRT(G4)</f>
        <v>5465.7976545056999</v>
      </c>
      <c r="L4">
        <f t="shared" ref="L4:L16" si="2">PI()*(H4/2)^2</f>
        <v>814.33223173701037</v>
      </c>
      <c r="M4">
        <f t="shared" ref="M4:M16" si="3">C4*(L4/1000000)</f>
        <v>0.83876219868912072</v>
      </c>
      <c r="N4">
        <f t="shared" ref="N4:N16" si="4">M4/(1/D4)</f>
        <v>2.9524429393857048</v>
      </c>
      <c r="O4">
        <f t="shared" ref="O4:O16" si="5">SQRT(D4)*M4</f>
        <v>1.5736573741902411</v>
      </c>
    </row>
    <row r="5" spans="1:15" x14ac:dyDescent="0.3">
      <c r="A5">
        <v>2</v>
      </c>
      <c r="B5" t="s">
        <v>4</v>
      </c>
      <c r="C5" s="1">
        <v>1010</v>
      </c>
      <c r="D5">
        <v>3.13</v>
      </c>
      <c r="E5" s="1">
        <f>Table1[[#This Row],[P1V]]*Table1[[#This Row],[R]]</f>
        <v>3161.2999999999997</v>
      </c>
      <c r="F5">
        <v>3.84</v>
      </c>
      <c r="G5">
        <v>5</v>
      </c>
      <c r="H5" s="1">
        <v>31</v>
      </c>
      <c r="I5" s="1"/>
      <c r="J5" s="1">
        <f t="shared" si="0"/>
        <v>1786.8724073083674</v>
      </c>
      <c r="K5" s="1">
        <f t="shared" si="1"/>
        <v>3995.5681698602016</v>
      </c>
      <c r="L5">
        <f t="shared" si="2"/>
        <v>754.76763502494782</v>
      </c>
      <c r="M5">
        <f t="shared" si="3"/>
        <v>0.76231531137519726</v>
      </c>
      <c r="N5">
        <f t="shared" si="4"/>
        <v>2.3860469246043676</v>
      </c>
      <c r="O5">
        <f t="shared" si="5"/>
        <v>1.3486734609554716</v>
      </c>
    </row>
    <row r="6" spans="1:15" x14ac:dyDescent="0.3">
      <c r="A6">
        <v>3</v>
      </c>
      <c r="B6" t="s">
        <v>6</v>
      </c>
      <c r="C6" s="1">
        <v>431</v>
      </c>
      <c r="D6">
        <v>2.82</v>
      </c>
      <c r="E6" s="1">
        <f>Table1[[#This Row],[P1V]]*Table1[[#This Row],[R]]</f>
        <v>1215.4199999999998</v>
      </c>
      <c r="F6">
        <v>1.64</v>
      </c>
      <c r="G6">
        <v>3</v>
      </c>
      <c r="H6">
        <v>30.3</v>
      </c>
      <c r="J6" s="1">
        <f t="shared" si="0"/>
        <v>723.77207738348125</v>
      </c>
      <c r="K6" s="1">
        <f t="shared" si="1"/>
        <v>1253.6100111278627</v>
      </c>
      <c r="L6">
        <f t="shared" si="2"/>
        <v>721.06619983356336</v>
      </c>
      <c r="M6">
        <f t="shared" si="3"/>
        <v>0.31077953212826581</v>
      </c>
      <c r="N6">
        <f t="shared" si="4"/>
        <v>0.87639828060170955</v>
      </c>
      <c r="O6">
        <f t="shared" si="5"/>
        <v>0.5218875813845506</v>
      </c>
    </row>
    <row r="7" spans="1:15" x14ac:dyDescent="0.3">
      <c r="A7">
        <v>4</v>
      </c>
      <c r="B7" t="s">
        <v>12</v>
      </c>
      <c r="C7">
        <v>156</v>
      </c>
      <c r="D7">
        <v>3.36</v>
      </c>
      <c r="E7" s="1">
        <f>Table1[[#This Row],[P1V]]*Table1[[#This Row],[R]]</f>
        <v>524.16</v>
      </c>
      <c r="G7">
        <v>30</v>
      </c>
      <c r="H7">
        <v>80.5</v>
      </c>
      <c r="J7" s="1">
        <f t="shared" si="0"/>
        <v>285.95272336524442</v>
      </c>
      <c r="K7" s="1">
        <f t="shared" si="1"/>
        <v>1566.2275696717895</v>
      </c>
      <c r="L7">
        <f t="shared" si="2"/>
        <v>5089.5764483563144</v>
      </c>
      <c r="M7">
        <f t="shared" si="3"/>
        <v>0.79397392594358496</v>
      </c>
      <c r="N7">
        <f t="shared" si="4"/>
        <v>2.6677523911704455</v>
      </c>
      <c r="O7">
        <f t="shared" si="5"/>
        <v>1.4553782461830962</v>
      </c>
    </row>
    <row r="8" spans="1:15" x14ac:dyDescent="0.3">
      <c r="A8">
        <v>5</v>
      </c>
      <c r="B8" t="s">
        <v>13</v>
      </c>
      <c r="C8" s="1">
        <v>166</v>
      </c>
      <c r="D8">
        <v>6.95</v>
      </c>
      <c r="E8" s="1">
        <f>Table1[[#This Row],[P1V]]*Table1[[#This Row],[R]]</f>
        <v>1153.7</v>
      </c>
      <c r="G8">
        <v>30</v>
      </c>
      <c r="H8">
        <v>63.2</v>
      </c>
      <c r="J8" s="1">
        <f t="shared" si="0"/>
        <v>437.62335403860703</v>
      </c>
      <c r="K8" s="1">
        <f t="shared" si="1"/>
        <v>2396.9618269801463</v>
      </c>
      <c r="L8">
        <f t="shared" si="2"/>
        <v>3137.0687601686241</v>
      </c>
      <c r="M8">
        <f t="shared" si="3"/>
        <v>0.52075341418799159</v>
      </c>
      <c r="N8">
        <f t="shared" si="4"/>
        <v>3.6192362286065416</v>
      </c>
      <c r="O8">
        <f t="shared" si="5"/>
        <v>1.3728545526747278</v>
      </c>
    </row>
    <row r="9" spans="1:15" x14ac:dyDescent="0.3">
      <c r="A9">
        <v>6</v>
      </c>
      <c r="B9" t="s">
        <v>14</v>
      </c>
      <c r="C9" s="1">
        <v>197</v>
      </c>
      <c r="D9">
        <v>3.67</v>
      </c>
      <c r="E9" s="1">
        <f>Table1[[#This Row],[P1V]]*Table1[[#This Row],[R]]</f>
        <v>722.99</v>
      </c>
      <c r="G9">
        <v>30</v>
      </c>
      <c r="H9">
        <v>60.6</v>
      </c>
      <c r="J9" s="1">
        <f t="shared" si="0"/>
        <v>377.39770799515992</v>
      </c>
      <c r="K9" s="1">
        <f t="shared" si="1"/>
        <v>2067.0923781969686</v>
      </c>
      <c r="L9">
        <f t="shared" si="2"/>
        <v>2884.2647993342534</v>
      </c>
      <c r="M9">
        <f t="shared" si="3"/>
        <v>0.56820016546884788</v>
      </c>
      <c r="N9">
        <f t="shared" si="4"/>
        <v>2.0852946072706717</v>
      </c>
      <c r="O9">
        <f t="shared" si="5"/>
        <v>1.0885149245198671</v>
      </c>
    </row>
    <row r="10" spans="1:15" x14ac:dyDescent="0.3">
      <c r="A10">
        <v>7</v>
      </c>
      <c r="B10" t="s">
        <v>17</v>
      </c>
      <c r="C10" s="1">
        <v>893</v>
      </c>
      <c r="D10">
        <v>3.45</v>
      </c>
      <c r="E10" s="1">
        <f>Table1[[#This Row],[P1V]]*Table1[[#This Row],[R]]</f>
        <v>3080.8500000000004</v>
      </c>
      <c r="G10">
        <v>20</v>
      </c>
      <c r="H10">
        <v>39.6</v>
      </c>
      <c r="J10" s="1">
        <f t="shared" si="0"/>
        <v>1658.6738829558992</v>
      </c>
      <c r="K10" s="1">
        <f t="shared" si="1"/>
        <v>7417.8151095858411</v>
      </c>
      <c r="L10">
        <f t="shared" si="2"/>
        <v>1231.6299839133426</v>
      </c>
      <c r="M10">
        <f t="shared" si="3"/>
        <v>1.099845575634615</v>
      </c>
      <c r="N10">
        <f t="shared" si="4"/>
        <v>3.7944672359394218</v>
      </c>
      <c r="O10">
        <f t="shared" si="5"/>
        <v>2.0428724877824558</v>
      </c>
    </row>
    <row r="11" spans="1:15" x14ac:dyDescent="0.3">
      <c r="A11">
        <v>8</v>
      </c>
      <c r="B11" t="s">
        <v>18</v>
      </c>
      <c r="C11" s="1">
        <v>151</v>
      </c>
      <c r="D11">
        <v>3.71</v>
      </c>
      <c r="E11" s="1">
        <f>Table1[[#This Row],[P1V]]*Table1[[#This Row],[R]]</f>
        <v>560.21</v>
      </c>
      <c r="G11">
        <v>20</v>
      </c>
      <c r="H11">
        <v>80.8</v>
      </c>
      <c r="J11" s="1">
        <f t="shared" si="0"/>
        <v>290.84654029229915</v>
      </c>
      <c r="K11" s="1">
        <f t="shared" si="1"/>
        <v>1300.705270228425</v>
      </c>
      <c r="L11">
        <f t="shared" si="2"/>
        <v>5127.5818654831164</v>
      </c>
      <c r="M11">
        <f t="shared" si="3"/>
        <v>0.77426486168795061</v>
      </c>
      <c r="N11">
        <f t="shared" si="4"/>
        <v>2.8725226368622971</v>
      </c>
      <c r="O11">
        <f t="shared" si="5"/>
        <v>1.4913394456412978</v>
      </c>
    </row>
    <row r="12" spans="1:15" x14ac:dyDescent="0.3">
      <c r="A12">
        <v>9</v>
      </c>
      <c r="B12" t="s">
        <v>19</v>
      </c>
      <c r="C12" s="1">
        <v>375</v>
      </c>
      <c r="D12">
        <v>3.47</v>
      </c>
      <c r="E12" s="1">
        <f>Table1[[#This Row],[P1V]]*Table1[[#This Row],[R]]</f>
        <v>1301.25</v>
      </c>
      <c r="G12">
        <v>4</v>
      </c>
      <c r="H12">
        <v>35.5</v>
      </c>
      <c r="J12" s="1">
        <f t="shared" si="0"/>
        <v>698.54760038239351</v>
      </c>
      <c r="K12" s="1">
        <f t="shared" si="1"/>
        <v>1397.095200764787</v>
      </c>
      <c r="L12">
        <f t="shared" si="2"/>
        <v>989.79803542163415</v>
      </c>
      <c r="M12">
        <f t="shared" si="3"/>
        <v>0.37117426328311282</v>
      </c>
      <c r="N12">
        <f t="shared" si="4"/>
        <v>1.2879746935924015</v>
      </c>
      <c r="O12">
        <f t="shared" si="5"/>
        <v>0.69142104250698988</v>
      </c>
    </row>
    <row r="13" spans="1:15" x14ac:dyDescent="0.3">
      <c r="A13">
        <v>10</v>
      </c>
      <c r="B13" t="s">
        <v>20</v>
      </c>
      <c r="C13" s="1">
        <v>711</v>
      </c>
      <c r="D13">
        <v>3.19</v>
      </c>
      <c r="E13" s="1">
        <f>Table1[[#This Row],[P1V]]*Table1[[#This Row],[R]]</f>
        <v>2268.09</v>
      </c>
      <c r="G13">
        <v>3</v>
      </c>
      <c r="H13">
        <v>30.7</v>
      </c>
      <c r="J13" s="1">
        <f t="shared" si="0"/>
        <v>1269.8866051738635</v>
      </c>
      <c r="K13" s="1">
        <f t="shared" si="1"/>
        <v>2199.50812001229</v>
      </c>
      <c r="L13">
        <f t="shared" si="2"/>
        <v>740.22991502046102</v>
      </c>
      <c r="M13">
        <f t="shared" si="3"/>
        <v>0.52630346957954777</v>
      </c>
      <c r="N13">
        <f t="shared" si="4"/>
        <v>1.6789080679587571</v>
      </c>
      <c r="O13">
        <f t="shared" si="5"/>
        <v>0.94000805383347064</v>
      </c>
    </row>
    <row r="14" spans="1:15" x14ac:dyDescent="0.3">
      <c r="A14">
        <v>11</v>
      </c>
      <c r="B14" t="s">
        <v>21</v>
      </c>
      <c r="C14" s="1">
        <v>118</v>
      </c>
      <c r="D14">
        <v>8.08</v>
      </c>
      <c r="E14" s="1">
        <f>Table1[[#This Row],[P1V]]*Table1[[#This Row],[R]]</f>
        <v>953.44</v>
      </c>
      <c r="G14">
        <v>35</v>
      </c>
      <c r="H14">
        <v>81.7</v>
      </c>
      <c r="J14" s="1">
        <f t="shared" si="0"/>
        <v>335.41902152382471</v>
      </c>
      <c r="K14" s="1">
        <f t="shared" si="1"/>
        <v>1984.3656921041543</v>
      </c>
      <c r="L14">
        <f t="shared" si="2"/>
        <v>5242.4463468799941</v>
      </c>
      <c r="M14">
        <f t="shared" si="3"/>
        <v>0.6186086689318393</v>
      </c>
      <c r="N14">
        <f t="shared" si="4"/>
        <v>4.9983580449692617</v>
      </c>
      <c r="O14">
        <f t="shared" si="5"/>
        <v>1.758416224061637</v>
      </c>
    </row>
    <row r="15" spans="1:15" x14ac:dyDescent="0.3">
      <c r="A15">
        <v>12</v>
      </c>
      <c r="B15" t="s">
        <v>22</v>
      </c>
      <c r="C15" s="1">
        <v>122</v>
      </c>
      <c r="D15">
        <v>6.54</v>
      </c>
      <c r="E15" s="1">
        <f>Table1[[#This Row],[P1V]]*Table1[[#This Row],[R]]</f>
        <v>797.88</v>
      </c>
      <c r="G15">
        <v>40</v>
      </c>
      <c r="H15">
        <v>93.3</v>
      </c>
      <c r="J15" s="1">
        <f t="shared" si="0"/>
        <v>311.99576920208386</v>
      </c>
      <c r="K15" s="1">
        <f t="shared" si="1"/>
        <v>1973.2345020295991</v>
      </c>
      <c r="L15">
        <f t="shared" si="2"/>
        <v>6836.8046185768135</v>
      </c>
      <c r="M15">
        <f t="shared" si="3"/>
        <v>0.83409016346637121</v>
      </c>
      <c r="N15">
        <f t="shared" si="4"/>
        <v>5.4549496690700678</v>
      </c>
      <c r="O15">
        <f t="shared" si="5"/>
        <v>2.1330541158572327</v>
      </c>
    </row>
    <row r="16" spans="1:15" x14ac:dyDescent="0.3">
      <c r="A16">
        <v>13</v>
      </c>
      <c r="B16" t="s">
        <v>23</v>
      </c>
      <c r="C16" s="1">
        <v>113</v>
      </c>
      <c r="D16">
        <v>6.81</v>
      </c>
      <c r="E16" s="1">
        <f>Table1[[#This Row],[P1V]]*Table1[[#This Row],[R]]</f>
        <v>769.53</v>
      </c>
      <c r="G16">
        <v>40</v>
      </c>
      <c r="H16">
        <v>93.3</v>
      </c>
      <c r="J16" s="1">
        <f t="shared" si="0"/>
        <v>294.8845367258175</v>
      </c>
      <c r="K16" s="1">
        <f t="shared" si="1"/>
        <v>1865.0135656343095</v>
      </c>
      <c r="L16">
        <f t="shared" si="2"/>
        <v>6836.8046185768135</v>
      </c>
      <c r="M16">
        <f t="shared" si="3"/>
        <v>0.77255892189917985</v>
      </c>
      <c r="N16">
        <f t="shared" si="4"/>
        <v>5.2611262581334151</v>
      </c>
      <c r="O16">
        <f t="shared" si="5"/>
        <v>2.0160679626339526</v>
      </c>
    </row>
    <row r="17" spans="1:15" x14ac:dyDescent="0.3">
      <c r="A17">
        <v>14</v>
      </c>
      <c r="B17" t="s">
        <v>28</v>
      </c>
      <c r="C17" s="1"/>
      <c r="E17" s="1">
        <f>Table1[[#This Row],[P1V]]*Table1[[#This Row],[R]]</f>
        <v>0</v>
      </c>
      <c r="G17">
        <v>40</v>
      </c>
      <c r="H17">
        <v>93.3</v>
      </c>
      <c r="J17" s="1">
        <f>SQRT(D17)*C17</f>
        <v>0</v>
      </c>
      <c r="K17" s="1">
        <f>J17*SQRT(G17)</f>
        <v>0</v>
      </c>
      <c r="L17">
        <f>PI()*(H17/2)^2</f>
        <v>6836.8046185768135</v>
      </c>
      <c r="M17">
        <f>C17*(L17/1000000)</f>
        <v>0</v>
      </c>
      <c r="N17" t="e">
        <f>M17/(1/D17)</f>
        <v>#DIV/0!</v>
      </c>
      <c r="O17">
        <f>SQRT(D17)*M17</f>
        <v>0</v>
      </c>
    </row>
  </sheetData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EMB</dc:creator>
  <cp:lastModifiedBy>EMB</cp:lastModifiedBy>
  <dcterms:created xsi:type="dcterms:W3CDTF">2018-11-11T01:16:53Z</dcterms:created>
  <dcterms:modified xsi:type="dcterms:W3CDTF">2018-12-17T17:51:26Z</dcterms:modified>
</cp:coreProperties>
</file>