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_vt\dev\audio\projects\x18 dsp amplifier board\uberamp1\"/>
    </mc:Choice>
  </mc:AlternateContent>
  <xr:revisionPtr revIDLastSave="0" documentId="13_ncr:1_{47202DC8-BA29-4BD7-BC6C-96910C53ECC6}" xr6:coauthVersionLast="47" xr6:coauthVersionMax="47" xr10:uidLastSave="{00000000-0000-0000-0000-000000000000}"/>
  <bookViews>
    <workbookView xWindow="-110" yWindow="-110" windowWidth="25820" windowHeight="15620" xr2:uid="{44327B94-4A1F-4A58-99F0-271AC39E39C5}"/>
  </bookViews>
  <sheets>
    <sheet name="bom" sheetId="2" r:id="rId1"/>
    <sheet name="Sheet1" sheetId="1" r:id="rId2"/>
  </sheets>
  <definedNames>
    <definedName name="ExternalData_1" localSheetId="0" hidden="1">bom!$A$14:$L$109</definedName>
    <definedName name="n_dsp">bom!$F$6</definedName>
    <definedName name="n2amp">bom!$F$4</definedName>
    <definedName name="n2fb">bom!$F$6</definedName>
    <definedName name="nfull">bom!$F$5</definedName>
    <definedName name="nlite">bom!$F$3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2" i="2" l="1"/>
  <c r="N102" i="2"/>
  <c r="Q102" i="2" s="1"/>
  <c r="Q22" i="2"/>
  <c r="Q24" i="2"/>
  <c r="Q30" i="2"/>
  <c r="Q38" i="2"/>
  <c r="Q39" i="2"/>
  <c r="Q40" i="2"/>
  <c r="Q42" i="2"/>
  <c r="Q54" i="2"/>
  <c r="Q55" i="2"/>
  <c r="Q56" i="2"/>
  <c r="Q70" i="2"/>
  <c r="Q71" i="2"/>
  <c r="Q72" i="2"/>
  <c r="Q77" i="2"/>
  <c r="Q78" i="2"/>
  <c r="Q93" i="2"/>
  <c r="Q94" i="2"/>
  <c r="N15" i="2"/>
  <c r="Q15" i="2" s="1"/>
  <c r="N16" i="2"/>
  <c r="Q16" i="2" s="1"/>
  <c r="N17" i="2"/>
  <c r="Q17" i="2" s="1"/>
  <c r="N18" i="2"/>
  <c r="Q18" i="2" s="1"/>
  <c r="N19" i="2"/>
  <c r="Q19" i="2" s="1"/>
  <c r="N20" i="2"/>
  <c r="Q20" i="2" s="1"/>
  <c r="N21" i="2"/>
  <c r="Q21" i="2" s="1"/>
  <c r="N22" i="2"/>
  <c r="N23" i="2"/>
  <c r="Q23" i="2" s="1"/>
  <c r="N24" i="2"/>
  <c r="N25" i="2"/>
  <c r="Q25" i="2" s="1"/>
  <c r="N26" i="2"/>
  <c r="Q26" i="2" s="1"/>
  <c r="N27" i="2"/>
  <c r="Q27" i="2" s="1"/>
  <c r="N28" i="2"/>
  <c r="Q28" i="2" s="1"/>
  <c r="N29" i="2"/>
  <c r="Q29" i="2" s="1"/>
  <c r="N30" i="2"/>
  <c r="N31" i="2"/>
  <c r="Q31" i="2" s="1"/>
  <c r="N32" i="2"/>
  <c r="Q32" i="2" s="1"/>
  <c r="N33" i="2"/>
  <c r="Q33" i="2" s="1"/>
  <c r="N34" i="2"/>
  <c r="Q34" i="2" s="1"/>
  <c r="N35" i="2"/>
  <c r="Q35" i="2" s="1"/>
  <c r="N36" i="2"/>
  <c r="Q36" i="2" s="1"/>
  <c r="N37" i="2"/>
  <c r="Q37" i="2" s="1"/>
  <c r="N38" i="2"/>
  <c r="N39" i="2"/>
  <c r="N40" i="2"/>
  <c r="N41" i="2"/>
  <c r="Q41" i="2" s="1"/>
  <c r="N42" i="2"/>
  <c r="N43" i="2"/>
  <c r="Q43" i="2" s="1"/>
  <c r="N44" i="2"/>
  <c r="Q44" i="2" s="1"/>
  <c r="N45" i="2"/>
  <c r="Q45" i="2" s="1"/>
  <c r="N46" i="2"/>
  <c r="Q46" i="2" s="1"/>
  <c r="N47" i="2"/>
  <c r="Q47" i="2" s="1"/>
  <c r="N48" i="2"/>
  <c r="Q48" i="2" s="1"/>
  <c r="N49" i="2"/>
  <c r="Q49" i="2" s="1"/>
  <c r="N50" i="2"/>
  <c r="Q50" i="2" s="1"/>
  <c r="N51" i="2"/>
  <c r="Q51" i="2" s="1"/>
  <c r="N52" i="2"/>
  <c r="Q52" i="2" s="1"/>
  <c r="N53" i="2"/>
  <c r="Q53" i="2" s="1"/>
  <c r="N54" i="2"/>
  <c r="N55" i="2"/>
  <c r="N56" i="2"/>
  <c r="N57" i="2"/>
  <c r="Q57" i="2" s="1"/>
  <c r="N58" i="2"/>
  <c r="Q58" i="2" s="1"/>
  <c r="N59" i="2"/>
  <c r="Q59" i="2" s="1"/>
  <c r="N60" i="2"/>
  <c r="Q60" i="2" s="1"/>
  <c r="N61" i="2"/>
  <c r="Q61" i="2" s="1"/>
  <c r="N62" i="2"/>
  <c r="Q62" i="2" s="1"/>
  <c r="N63" i="2"/>
  <c r="Q63" i="2" s="1"/>
  <c r="N64" i="2"/>
  <c r="Q64" i="2" s="1"/>
  <c r="N65" i="2"/>
  <c r="Q65" i="2" s="1"/>
  <c r="N66" i="2"/>
  <c r="Q66" i="2" s="1"/>
  <c r="N67" i="2"/>
  <c r="Q67" i="2" s="1"/>
  <c r="N68" i="2"/>
  <c r="Q68" i="2" s="1"/>
  <c r="N69" i="2"/>
  <c r="Q69" i="2" s="1"/>
  <c r="N70" i="2"/>
  <c r="N71" i="2"/>
  <c r="N72" i="2"/>
  <c r="N73" i="2"/>
  <c r="Q73" i="2" s="1"/>
  <c r="N74" i="2"/>
  <c r="Q74" i="2" s="1"/>
  <c r="N75" i="2"/>
  <c r="Q75" i="2" s="1"/>
  <c r="N76" i="2"/>
  <c r="Q76" i="2" s="1"/>
  <c r="N77" i="2"/>
  <c r="N78" i="2"/>
  <c r="N79" i="2"/>
  <c r="Q79" i="2" s="1"/>
  <c r="N80" i="2"/>
  <c r="Q80" i="2" s="1"/>
  <c r="N81" i="2"/>
  <c r="Q81" i="2" s="1"/>
  <c r="N82" i="2"/>
  <c r="Q82" i="2" s="1"/>
  <c r="N83" i="2"/>
  <c r="Q83" i="2" s="1"/>
  <c r="N84" i="2"/>
  <c r="Q84" i="2" s="1"/>
  <c r="N85" i="2"/>
  <c r="Q85" i="2" s="1"/>
  <c r="N86" i="2"/>
  <c r="Q86" i="2" s="1"/>
  <c r="N87" i="2"/>
  <c r="Q87" i="2" s="1"/>
  <c r="N88" i="2"/>
  <c r="Q88" i="2" s="1"/>
  <c r="N89" i="2"/>
  <c r="Q89" i="2" s="1"/>
  <c r="N90" i="2"/>
  <c r="Q90" i="2" s="1"/>
  <c r="N91" i="2"/>
  <c r="Q91" i="2" s="1"/>
  <c r="N92" i="2"/>
  <c r="Q92" i="2" s="1"/>
  <c r="N93" i="2"/>
  <c r="N94" i="2"/>
  <c r="N95" i="2"/>
  <c r="Q95" i="2" s="1"/>
  <c r="N96" i="2"/>
  <c r="Q96" i="2" s="1"/>
  <c r="N97" i="2"/>
  <c r="Q97" i="2" s="1"/>
  <c r="N98" i="2"/>
  <c r="Q98" i="2" s="1"/>
  <c r="N99" i="2"/>
  <c r="Q99" i="2" s="1"/>
  <c r="N100" i="2"/>
  <c r="Q100" i="2" s="1"/>
  <c r="N101" i="2"/>
  <c r="Q101" i="2" s="1"/>
  <c r="N103" i="2"/>
  <c r="Q103" i="2" s="1"/>
  <c r="N104" i="2"/>
  <c r="Q104" i="2" s="1"/>
  <c r="N105" i="2"/>
  <c r="Q105" i="2" s="1"/>
  <c r="N106" i="2"/>
  <c r="Q106" i="2" s="1"/>
  <c r="N107" i="2"/>
  <c r="Q107" i="2" s="1"/>
  <c r="N108" i="2"/>
  <c r="Q108" i="2" s="1"/>
  <c r="N109" i="2"/>
  <c r="Q109" i="2" s="1"/>
  <c r="D89" i="2"/>
  <c r="D94" i="2"/>
  <c r="D104" i="2"/>
  <c r="D105" i="2"/>
  <c r="D106" i="2"/>
  <c r="D107" i="2"/>
  <c r="D108" i="2"/>
  <c r="D109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3" i="2"/>
  <c r="M104" i="2"/>
  <c r="M105" i="2"/>
  <c r="M106" i="2"/>
  <c r="M107" i="2"/>
  <c r="M108" i="2"/>
  <c r="M109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D20" i="2"/>
  <c r="D28" i="2"/>
  <c r="D31" i="2"/>
  <c r="D23" i="2"/>
  <c r="D29" i="2"/>
  <c r="D24" i="2"/>
  <c r="D32" i="2"/>
  <c r="D15" i="2"/>
  <c r="D26" i="2"/>
  <c r="D21" i="2"/>
  <c r="D25" i="2"/>
  <c r="D27" i="2"/>
  <c r="D18" i="2"/>
  <c r="D17" i="2"/>
  <c r="D30" i="2"/>
  <c r="D22" i="2"/>
  <c r="D16" i="2"/>
  <c r="D19" i="2"/>
  <c r="D33" i="2"/>
  <c r="D36" i="2"/>
  <c r="D35" i="2"/>
  <c r="D34" i="2"/>
  <c r="D37" i="2"/>
  <c r="D38" i="2"/>
  <c r="D39" i="2"/>
  <c r="D41" i="2"/>
  <c r="D40" i="2"/>
  <c r="D43" i="2"/>
  <c r="D45" i="2"/>
  <c r="D61" i="2"/>
  <c r="D57" i="2"/>
  <c r="D58" i="2"/>
  <c r="D47" i="2"/>
  <c r="D62" i="2"/>
  <c r="D67" i="2"/>
  <c r="D69" i="2"/>
  <c r="D63" i="2"/>
  <c r="D56" i="2"/>
  <c r="D64" i="2"/>
  <c r="D70" i="2"/>
  <c r="D53" i="2"/>
  <c r="D60" i="2"/>
  <c r="D52" i="2"/>
  <c r="D44" i="2"/>
  <c r="D51" i="2"/>
  <c r="D50" i="2"/>
  <c r="D59" i="2"/>
  <c r="D71" i="2"/>
  <c r="D46" i="2"/>
  <c r="D66" i="2"/>
  <c r="D42" i="2"/>
  <c r="D65" i="2"/>
  <c r="D49" i="2"/>
  <c r="D68" i="2"/>
  <c r="D55" i="2"/>
  <c r="D48" i="2"/>
  <c r="D54" i="2"/>
  <c r="D72" i="2"/>
  <c r="D78" i="2"/>
  <c r="D85" i="2"/>
  <c r="D87" i="2"/>
  <c r="D79" i="2"/>
  <c r="D74" i="2"/>
  <c r="D75" i="2"/>
  <c r="D80" i="2"/>
  <c r="D84" i="2"/>
  <c r="D88" i="2"/>
  <c r="D77" i="2"/>
  <c r="D73" i="2"/>
  <c r="D82" i="2"/>
  <c r="D81" i="2"/>
  <c r="D83" i="2"/>
  <c r="D86" i="2"/>
  <c r="D7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E8135C-6AE1-464E-910D-0A7F2FED4367}" keepAlive="1" name="Query - bom" description="Connection to the 'bom' query in the workbook." type="5" refreshedVersion="8" background="1" saveData="1">
    <dbPr connection="Provider=Microsoft.Mashup.OleDb.1;Data Source=$Workbook$;Location=bom;Extended Properties=&quot;&quot;" command="SELECT * FROM [bom]"/>
  </connection>
</connections>
</file>

<file path=xl/sharedStrings.xml><?xml version="1.0" encoding="utf-8"?>
<sst xmlns="http://schemas.openxmlformats.org/spreadsheetml/2006/main" count="305" uniqueCount="252">
  <si>
    <t>Id</t>
  </si>
  <si>
    <t>Designator</t>
  </si>
  <si>
    <t>Footprint</t>
  </si>
  <si>
    <t>Designation</t>
  </si>
  <si>
    <t>R_0603</t>
  </si>
  <si>
    <t>1k</t>
  </si>
  <si>
    <t>D6,D10,D12,D8,D9,D1,D13,D7,D16,D15,D14,D4,D3,D2,D5,D11</t>
  </si>
  <si>
    <t>D_0805</t>
  </si>
  <si>
    <t>D_Schottky</t>
  </si>
  <si>
    <t>R243,R100,R215,R192,R146,R132,R75,R194,R152,R154,R195,R209,R216,R148,R130,R207,R193,R208,R217,R131,R133,R189,R244</t>
  </si>
  <si>
    <t>100</t>
  </si>
  <si>
    <t>R173,R114,R164,R161,R110,R174,R163,R122,R109,R175,R115,R125,R123,R176,R162,R124</t>
  </si>
  <si>
    <t>150</t>
  </si>
  <si>
    <t>R7,R246,R8,R245,R43,R37</t>
  </si>
  <si>
    <t>2.7K</t>
  </si>
  <si>
    <t>C78,C109,C143,CU28_3,CRD0,C2,CU20,CU23,CU10,C154,CU30,CU22,C137,C108,C107,C133,C82,C147,C81,C13,C43,CU8,CU18_1,C141,CU19_0,CU4,C136,CU3,CRP1,CU978,C48,CU28_4,CU1,CU9,CU11,CU2,C77,CU17,C157,C83,CR0,CRP2,CU5,C49,C79,CRB1,CRB0,CR1,CU19_1,CRD1,CU21,CU6,C146,CU14,CU7,CRD3,C44,CU15,CRP0,C14,CRD2,CRP3,C1,CU16</t>
  </si>
  <si>
    <t>C_0603_larger</t>
  </si>
  <si>
    <t>10u</t>
  </si>
  <si>
    <t>C119,C121,C122,C116,C90,C113,C91,C114,C93,C115,C120,C88,C95,C94,C86,C92</t>
  </si>
  <si>
    <t>C_0603</t>
  </si>
  <si>
    <t>R18,R17,R32,R15,R33,R16,R41,R42</t>
  </si>
  <si>
    <t>t10k</t>
  </si>
  <si>
    <t>R168,R180,R165,R129,R116,R128,R117,R108,R166,R179,R177,R167,R178,R127,R126,R111</t>
  </si>
  <si>
    <t>t3.6k</t>
  </si>
  <si>
    <t>C33,C66,C32,C34,C68,C67,C65,C31</t>
  </si>
  <si>
    <t>10nF 63V</t>
  </si>
  <si>
    <t>Q3,Q4,Q2</t>
  </si>
  <si>
    <t>SOT23-3_PO123</t>
  </si>
  <si>
    <t>Q_NPN_BCE</t>
  </si>
  <si>
    <t>C142,CU18_2,C130,C129,C131</t>
  </si>
  <si>
    <t>C_1206_pol</t>
  </si>
  <si>
    <t>33uF 16V</t>
  </si>
  <si>
    <t>U8,U3,U7,U2</t>
  </si>
  <si>
    <t>SOIC-8</t>
  </si>
  <si>
    <t>OPA1642</t>
  </si>
  <si>
    <t>R34</t>
  </si>
  <si>
    <t>0</t>
  </si>
  <si>
    <t>10k</t>
  </si>
  <si>
    <t>R88,R62,R90,R60,R87,R80,R78,R104,R61,R63,R58,R54,R82,R67,R97,R1,R91,R56,R3,R89,R69,R4,R59,R6,R77,R92,R86,R68,R76,R71,R103,R66,R79,R55,R53,R5,R93,R2,R84,R96,R95,R65,R70,R85,R72,R57,R64,R94,R83,R81,R98,R99</t>
  </si>
  <si>
    <t>t2k</t>
  </si>
  <si>
    <t>C_0805</t>
  </si>
  <si>
    <t>R170,R107,R120,R119,R159,R172,R106,R121,R118,R113,R157,R171,R169,R112,R160,R158</t>
  </si>
  <si>
    <t>t4.32k</t>
  </si>
  <si>
    <t>R191</t>
  </si>
  <si>
    <t>330k</t>
  </si>
  <si>
    <t>R25,R101,R73,R38</t>
  </si>
  <si>
    <t>30k</t>
  </si>
  <si>
    <t>R22,R27,R29,R44,R50,R45,R23,R26,R52,R49,R28,R51</t>
  </si>
  <si>
    <t>3.3</t>
  </si>
  <si>
    <t>C111,C89,C112,C117,C84,C118,C87,C85</t>
  </si>
  <si>
    <t>D19,D21,D22,D20</t>
  </si>
  <si>
    <t>D_SOD-523_bidi</t>
  </si>
  <si>
    <t>5V</t>
  </si>
  <si>
    <t>U5,U16,U11,U4,U12,U17,U6,U1</t>
  </si>
  <si>
    <t>1u</t>
  </si>
  <si>
    <t>R40,R14,R11,R12,R39,R30,R13,R31</t>
  </si>
  <si>
    <t>t330</t>
  </si>
  <si>
    <t>t470</t>
  </si>
  <si>
    <t>R187</t>
  </si>
  <si>
    <t>12k</t>
  </si>
  <si>
    <t>C5,C41,C35,C8,C40,C7,C36,C6</t>
  </si>
  <si>
    <t>R182</t>
  </si>
  <si>
    <t>36k</t>
  </si>
  <si>
    <t>R190,R224,R232,R225,R231</t>
  </si>
  <si>
    <t>t18k</t>
  </si>
  <si>
    <t>R229,R226</t>
  </si>
  <si>
    <t>t560</t>
  </si>
  <si>
    <t>t4.7k</t>
  </si>
  <si>
    <t>C126,C144,C156,C73,C71,C123</t>
  </si>
  <si>
    <t>RV2,RV1</t>
  </si>
  <si>
    <t>TC33X-2 trimpot</t>
  </si>
  <si>
    <t>C76,C72</t>
  </si>
  <si>
    <t>C_1206</t>
  </si>
  <si>
    <t>U26</t>
  </si>
  <si>
    <t>ESP32-WROOM-32D</t>
  </si>
  <si>
    <t>U21</t>
  </si>
  <si>
    <t>K2016_kyocera_xosc</t>
  </si>
  <si>
    <t>24.576MHz</t>
  </si>
  <si>
    <t>C28,C61,C27,C62,C63,C64,C30,C29</t>
  </si>
  <si>
    <t>CB052D0105KBC film cap</t>
  </si>
  <si>
    <t>R36,R24</t>
  </si>
  <si>
    <t>27k</t>
  </si>
  <si>
    <t>U9,U14</t>
  </si>
  <si>
    <t>QFN-8p8p-5x5mm</t>
  </si>
  <si>
    <t>AK4454</t>
  </si>
  <si>
    <t>C70,C75</t>
  </si>
  <si>
    <t>1nF</t>
  </si>
  <si>
    <t>R205,R202</t>
  </si>
  <si>
    <t>t1k</t>
  </si>
  <si>
    <t>C104</t>
  </si>
  <si>
    <t>C160,C158,C159,C161</t>
  </si>
  <si>
    <t>U13</t>
  </si>
  <si>
    <t>SOT-23-6</t>
  </si>
  <si>
    <t>MCP6283T-E/CH</t>
  </si>
  <si>
    <t>D18</t>
  </si>
  <si>
    <t>blue/white</t>
  </si>
  <si>
    <t>C139</t>
  </si>
  <si>
    <t>56n</t>
  </si>
  <si>
    <t>C51,C11,C52,C10</t>
  </si>
  <si>
    <t>2.2u</t>
  </si>
  <si>
    <t>U23</t>
  </si>
  <si>
    <t>LMZM23601</t>
  </si>
  <si>
    <t>U25</t>
  </si>
  <si>
    <t>SOT-23-5</t>
  </si>
  <si>
    <t>tps3824-50</t>
  </si>
  <si>
    <t>D17,D23</t>
  </si>
  <si>
    <t>D_SOD-323</t>
  </si>
  <si>
    <t>12Vbr</t>
  </si>
  <si>
    <t>C140</t>
  </si>
  <si>
    <t>22p</t>
  </si>
  <si>
    <t>R183</t>
  </si>
  <si>
    <t>51k</t>
  </si>
  <si>
    <t>U15</t>
  </si>
  <si>
    <t>OPA2322</t>
  </si>
  <si>
    <t>Q1</t>
  </si>
  <si>
    <t>Q_PNP_BCE</t>
  </si>
  <si>
    <t>R206,R201</t>
  </si>
  <si>
    <t>t6.8k</t>
  </si>
  <si>
    <t>C59,C26,C25,C53,C60,C24,C56,C23</t>
  </si>
  <si>
    <t>C_1210_3225Metric</t>
  </si>
  <si>
    <t>10u 63V</t>
  </si>
  <si>
    <t>U18,U19</t>
  </si>
  <si>
    <t>SOIC-8-ppad</t>
  </si>
  <si>
    <t>LMR36520</t>
  </si>
  <si>
    <t>R74,R102</t>
  </si>
  <si>
    <t>240</t>
  </si>
  <si>
    <t>R105,R239</t>
  </si>
  <si>
    <t>10</t>
  </si>
  <si>
    <t>R188,R181</t>
  </si>
  <si>
    <t>3k</t>
  </si>
  <si>
    <t>R46,R19</t>
  </si>
  <si>
    <t>47k</t>
  </si>
  <si>
    <t>R242,R241</t>
  </si>
  <si>
    <t>47M</t>
  </si>
  <si>
    <t>U29</t>
  </si>
  <si>
    <t>qfn_4p4p_3x3mm</t>
  </si>
  <si>
    <t>max97220</t>
  </si>
  <si>
    <t>U10</t>
  </si>
  <si>
    <t>SOT-89-3</t>
  </si>
  <si>
    <t>L78L05_SOT89</t>
  </si>
  <si>
    <t>D24</t>
  </si>
  <si>
    <t>D_SMB</t>
  </si>
  <si>
    <t>51V (60Vbr)</t>
  </si>
  <si>
    <t>R10</t>
  </si>
  <si>
    <t>0.3</t>
  </si>
  <si>
    <t>L10</t>
  </si>
  <si>
    <t>ECS_MPI4040</t>
  </si>
  <si>
    <t>10uH 3A</t>
  </si>
  <si>
    <t>U22</t>
  </si>
  <si>
    <t>LQFP-48_adi</t>
  </si>
  <si>
    <t>ADAU1701</t>
  </si>
  <si>
    <t>U27</t>
  </si>
  <si>
    <t>texas_R-PVQFN-N16</t>
  </si>
  <si>
    <t>4040</t>
  </si>
  <si>
    <t>U30</t>
  </si>
  <si>
    <t>TSSOP-8_STM</t>
  </si>
  <si>
    <t>M24128 (128kbit)</t>
  </si>
  <si>
    <t>U24</t>
  </si>
  <si>
    <t>SOT-223-3_TabPin2</t>
  </si>
  <si>
    <t>CU18_0</t>
  </si>
  <si>
    <t>C_0805_2012Metric</t>
  </si>
  <si>
    <t>2.2uF 100V</t>
  </si>
  <si>
    <t>R142,R140,R137,R150,R213,R151,R155,R9,R134,R144,R200,R138,R153,R141,R197,R198,R149,R221,R220,R240,R135,R219,R143,R35,R136,R210,R147,R214,R212,R145,R139,R184,R218,R199,R222</t>
  </si>
  <si>
    <t>C138,C148,C145</t>
  </si>
  <si>
    <t>type</t>
  </si>
  <si>
    <t>PN</t>
  </si>
  <si>
    <t>N-total</t>
  </si>
  <si>
    <t>n-lite</t>
  </si>
  <si>
    <t>+amp</t>
  </si>
  <si>
    <t>+feedbass</t>
  </si>
  <si>
    <t>1uF 63V (film)</t>
  </si>
  <si>
    <t>0.33uF (film)</t>
  </si>
  <si>
    <t>100n (and 33n boot)</t>
  </si>
  <si>
    <t>led_red</t>
  </si>
  <si>
    <t>LED1,LED2,LED3,LED4,LED5,LED6</t>
  </si>
  <si>
    <t>R233,R237,R238,R223,R186</t>
  </si>
  <si>
    <t>R211,R227,R203,R236,R185,R204,R196</t>
  </si>
  <si>
    <t>R235,R230,R234,R228,R20,R47,R21,R48</t>
  </si>
  <si>
    <t>10k pot</t>
  </si>
  <si>
    <t>N-total(check)</t>
  </si>
  <si>
    <t>lite amps</t>
  </si>
  <si>
    <t>2amp</t>
  </si>
  <si>
    <t>full</t>
  </si>
  <si>
    <t>need</t>
  </si>
  <si>
    <t>have</t>
  </si>
  <si>
    <t>J</t>
  </si>
  <si>
    <t>XT30</t>
  </si>
  <si>
    <t>C</t>
  </si>
  <si>
    <t>220uf 63V</t>
  </si>
  <si>
    <t>L</t>
  </si>
  <si>
    <t>10uH SPM</t>
  </si>
  <si>
    <t>spares</t>
  </si>
  <si>
    <t>to_buy</t>
  </si>
  <si>
    <t>U</t>
  </si>
  <si>
    <t>TPA3255</t>
  </si>
  <si>
    <t>heatsink</t>
  </si>
  <si>
    <t>LM2940</t>
  </si>
  <si>
    <t>33uH</t>
  </si>
  <si>
    <t>SPM6545VT-330M-D</t>
  </si>
  <si>
    <t>470uF 6.3V</t>
  </si>
  <si>
    <t>dsp</t>
  </si>
  <si>
    <t>n-dsp</t>
  </si>
  <si>
    <t>GH-6</t>
  </si>
  <si>
    <t>GH-4</t>
  </si>
  <si>
    <t>3.5mm Jack</t>
  </si>
  <si>
    <t>VR</t>
  </si>
  <si>
    <t>2K trimmer</t>
  </si>
  <si>
    <t>URZ1J221MHD1TO</t>
  </si>
  <si>
    <t>MC33078 (opamp)</t>
  </si>
  <si>
    <t>MC33275 (LDO)</t>
  </si>
  <si>
    <t>TPA3251</t>
  </si>
  <si>
    <t>t3.9n</t>
  </si>
  <si>
    <t>t470pF</t>
  </si>
  <si>
    <t>TCTAL1C336M8R</t>
  </si>
  <si>
    <t>CL32B106KMVNNWE</t>
  </si>
  <si>
    <t>GRM21BD72A225ME1L</t>
  </si>
  <si>
    <t>CB052D0105KBC</t>
  </si>
  <si>
    <t>FCA1206C334M-H2</t>
  </si>
  <si>
    <t>P1CH7.0A-AU_R1_000A1</t>
  </si>
  <si>
    <t>824520511</t>
  </si>
  <si>
    <t>ESD5B5V0WT</t>
  </si>
  <si>
    <t>ECS-MPI4040R2-100-R</t>
  </si>
  <si>
    <t>APT2012SECK/J4-PRV</t>
  </si>
  <si>
    <t>RT0603BRD072KL</t>
  </si>
  <si>
    <t>TC33X-2-103E</t>
  </si>
  <si>
    <t>SN74LV4040ARGYR</t>
  </si>
  <si>
    <t>KC2016K24.5760C10E00</t>
  </si>
  <si>
    <t>M24128-BRDW6TP</t>
  </si>
  <si>
    <t>MC33078DT</t>
  </si>
  <si>
    <t>MC33275ST-3.3T3G</t>
  </si>
  <si>
    <t>OPA2322AIDR</t>
  </si>
  <si>
    <t>TPS3824-50QDBVRQ1</t>
  </si>
  <si>
    <t>GRM188R6YA106MA73J</t>
  </si>
  <si>
    <t>alt_PN</t>
  </si>
  <si>
    <t>GRM188R61E106MA73J</t>
  </si>
  <si>
    <t>t3.3n</t>
  </si>
  <si>
    <t>t5.6n</t>
  </si>
  <si>
    <t>t4.7n</t>
  </si>
  <si>
    <t>MMCX</t>
  </si>
  <si>
    <t>22.5792MHz</t>
  </si>
  <si>
    <t>3.5mm plug</t>
  </si>
  <si>
    <t>bc807? bc817?</t>
  </si>
  <si>
    <t>MAX97220B</t>
  </si>
  <si>
    <t>A759EK477M0JAAE016</t>
  </si>
  <si>
    <t>BM06B-GHS-TBT</t>
  </si>
  <si>
    <t>BM04B-GHS-TBT</t>
  </si>
  <si>
    <t>MMCX-LR-SMT(40)</t>
  </si>
  <si>
    <t>GRM1885C1H562JA01D</t>
  </si>
  <si>
    <t>ESDB5V0WT</t>
  </si>
  <si>
    <t>LMR36520F</t>
  </si>
  <si>
    <t>OPA1642AIDR</t>
  </si>
  <si>
    <t>SPM12565VT-100M-D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</si>
</sst>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C442B7-0CCD-40E4-B2AB-D818FF4683D9}" autoFormatId="16" applyNumberFormats="0" applyBorderFormats="0" applyFontFormats="0" applyPatternFormats="0" applyAlignmentFormats="0" applyWidthHeightFormats="0">
  <queryTableRefresh nextId="23" unboundColumnsRight="5">
    <queryTableFields count="17">
      <queryTableField id="1" name="Id" tableColumnId="1"/>
      <queryTableField id="2" name="Designator" tableColumnId="2"/>
      <queryTableField id="3" name="Footprint" tableColumnId="3"/>
      <queryTableField id="9" dataBound="0" tableColumnId="9"/>
      <queryTableField id="5" name="Designation" tableColumnId="5"/>
      <queryTableField id="12" dataBound="0" tableColumnId="6"/>
      <queryTableField id="22" dataBound="0" tableColumnId="17"/>
      <queryTableField id="14" dataBound="0" tableColumnId="8"/>
      <queryTableField id="15" dataBound="0" tableColumnId="10"/>
      <queryTableField id="13" dataBound="0" tableColumnId="7"/>
      <queryTableField id="21" dataBound="0" tableColumnId="16"/>
      <queryTableField id="4" name="Quantity" tableColumnId="4"/>
      <queryTableField id="16" dataBound="0" tableColumnId="11"/>
      <queryTableField id="17" dataBound="0" tableColumnId="12"/>
      <queryTableField id="18" dataBound="0" tableColumnId="13"/>
      <queryTableField id="19" dataBound="0" tableColumnId="14"/>
      <queryTableField id="20" dataBound="0" tableColumnId="15"/>
    </queryTableFields>
    <queryTableDeletedFields count="3">
      <deletedField name="_1"/>
      <deletedField name="Column1"/>
      <deletedField name="Supplier and ref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2F30CE-3DDD-45FF-8CED-4407410D7CB1}" name="bom" displayName="bom" ref="A14:Q109" tableType="queryTable" totalsRowShown="0">
  <autoFilter ref="A14:Q109" xr:uid="{EC2F30CE-3DDD-45FF-8CED-4407410D7CB1}"/>
  <sortState xmlns:xlrd2="http://schemas.microsoft.com/office/spreadsheetml/2017/richdata2" ref="A15:E88">
    <sortCondition ref="E22:E88"/>
  </sortState>
  <tableColumns count="17">
    <tableColumn id="1" xr3:uid="{3926496F-07A2-492C-AD6D-AB3BD1AC1736}" uniqueName="1" name="Id" queryTableFieldId="1"/>
    <tableColumn id="2" xr3:uid="{5FCBD97E-F7C7-4F36-8995-2A68B73BEB07}" uniqueName="2" name="Designator" queryTableFieldId="2" dataDxfId="6"/>
    <tableColumn id="3" xr3:uid="{56226976-24FA-411F-AA2B-7C2FCED74BC8}" uniqueName="3" name="Footprint" queryTableFieldId="3" dataDxfId="5"/>
    <tableColumn id="9" xr3:uid="{6ACDB920-0E3A-4ECF-A680-AC37C51A5609}" uniqueName="9" name="type" queryTableFieldId="9" dataDxfId="4">
      <calculatedColumnFormula>MID(bom[[#This Row],[Designator]],1,1)</calculatedColumnFormula>
    </tableColumn>
    <tableColumn id="5" xr3:uid="{F9AAE0AC-FF84-4426-9EC4-825F4709FE86}" uniqueName="5" name="Designation" queryTableFieldId="5" dataDxfId="3"/>
    <tableColumn id="6" xr3:uid="{44EF7BE5-DB8E-4373-AFCD-00434621FC95}" uniqueName="6" name="PN" queryTableFieldId="12"/>
    <tableColumn id="17" xr3:uid="{41E7515E-9258-4241-93A3-D7E3104C305F}" uniqueName="17" name="alt_PN" queryTableFieldId="22"/>
    <tableColumn id="8" xr3:uid="{57BE594E-7B41-4205-8114-9BA4E35766D4}" uniqueName="8" name="n-lite" queryTableFieldId="14"/>
    <tableColumn id="10" xr3:uid="{24B5BA73-7042-417E-A2CC-5A32EFBF5311}" uniqueName="10" name="+amp" queryTableFieldId="15"/>
    <tableColumn id="7" xr3:uid="{BCEACF4F-5341-41F7-9B0A-809C5367E155}" uniqueName="7" name="+feedbass" queryTableFieldId="13"/>
    <tableColumn id="16" xr3:uid="{B41A1938-5BCD-4568-B622-44BD49C5E890}" uniqueName="16" name="n-dsp" queryTableFieldId="21"/>
    <tableColumn id="4" xr3:uid="{9476901B-A16B-42C7-AFF0-042F82A24E35}" uniqueName="4" name="N-total(check)" queryTableFieldId="4"/>
    <tableColumn id="11" xr3:uid="{4634D037-5D3F-4467-BDB1-9F1BB32B35C5}" uniqueName="11" name="N-total" queryTableFieldId="16" dataDxfId="2">
      <calculatedColumnFormula>SUM(bom[[#This Row],[n-lite]:[+feedbass]])</calculatedColumnFormula>
    </tableColumn>
    <tableColumn id="12" xr3:uid="{C133CC4A-7FE0-4254-9A98-168B6D88E1AA}" uniqueName="12" name="need" queryTableFieldId="17" dataDxfId="1">
      <calculatedColumnFormula>bom[[#This Row],[n-lite]]*nlite+(bom[[#This Row],[n-lite]]+bom[[#This Row],[+amp]])*n2amp+(bom[[#This Row],[n-lite]]+bom[[#This Row],[+amp]]+bom[[#This Row],[+feedbass]])*nfull+bom[[#This Row],[n-dsp]]*n_dsp</calculatedColumnFormula>
    </tableColumn>
    <tableColumn id="13" xr3:uid="{2F442E03-DC10-40A9-9C1D-E00778B60330}" uniqueName="13" name="have" queryTableFieldId="18"/>
    <tableColumn id="14" xr3:uid="{1A4EFE9A-E024-4C61-9821-DEB1264E9DD9}" uniqueName="14" name="spares" queryTableFieldId="19"/>
    <tableColumn id="15" xr3:uid="{81CB8C63-BE19-4970-90DD-1A6ECB323ED5}" uniqueName="15" name="to_buy" queryTableFieldId="20" dataDxfId="0">
      <calculatedColumnFormula>MAX(bom[[#This Row],[need]]-bom[[#This Row],[have]]+bom[[#This Row],[spares]],0)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6DCD-6CE5-42A5-A275-38AEA529D0CB}">
  <dimension ref="A3:Q109"/>
  <sheetViews>
    <sheetView tabSelected="1" topLeftCell="A13" workbookViewId="0">
      <selection activeCell="L16" sqref="L16"/>
    </sheetView>
  </sheetViews>
  <sheetFormatPr defaultRowHeight="14.5" x14ac:dyDescent="0.35"/>
  <cols>
    <col min="1" max="1" width="4.7265625" bestFit="1" customWidth="1"/>
    <col min="2" max="2" width="5.1796875" customWidth="1"/>
    <col min="3" max="3" width="3.453125" customWidth="1"/>
    <col min="5" max="5" width="12.453125" customWidth="1"/>
    <col min="6" max="7" width="15" customWidth="1"/>
    <col min="12" max="12" width="17.81640625" bestFit="1" customWidth="1"/>
    <col min="13" max="13" width="4.81640625" customWidth="1"/>
  </cols>
  <sheetData>
    <row r="3" spans="1:17" x14ac:dyDescent="0.35">
      <c r="E3" t="s">
        <v>180</v>
      </c>
      <c r="F3">
        <v>2</v>
      </c>
    </row>
    <row r="4" spans="1:17" x14ac:dyDescent="0.35">
      <c r="E4" t="s">
        <v>181</v>
      </c>
    </row>
    <row r="5" spans="1:17" x14ac:dyDescent="0.35">
      <c r="E5" t="s">
        <v>182</v>
      </c>
      <c r="F5">
        <v>2</v>
      </c>
    </row>
    <row r="6" spans="1:17" x14ac:dyDescent="0.35">
      <c r="E6" t="s">
        <v>200</v>
      </c>
      <c r="F6">
        <v>2</v>
      </c>
    </row>
    <row r="14" spans="1:17" x14ac:dyDescent="0.35">
      <c r="A14" t="s">
        <v>0</v>
      </c>
      <c r="B14" t="s">
        <v>1</v>
      </c>
      <c r="C14" t="s">
        <v>2</v>
      </c>
      <c r="D14" t="s">
        <v>164</v>
      </c>
      <c r="E14" t="s">
        <v>3</v>
      </c>
      <c r="F14" t="s">
        <v>165</v>
      </c>
      <c r="G14" t="s">
        <v>233</v>
      </c>
      <c r="H14" t="s">
        <v>167</v>
      </c>
      <c r="I14" s="1" t="s">
        <v>168</v>
      </c>
      <c r="J14" s="1" t="s">
        <v>169</v>
      </c>
      <c r="K14" s="1" t="s">
        <v>201</v>
      </c>
      <c r="L14" t="s">
        <v>179</v>
      </c>
      <c r="M14" t="s">
        <v>166</v>
      </c>
      <c r="N14" t="s">
        <v>183</v>
      </c>
      <c r="O14" t="s">
        <v>184</v>
      </c>
      <c r="P14" t="s">
        <v>191</v>
      </c>
      <c r="Q14" t="s">
        <v>192</v>
      </c>
    </row>
    <row r="15" spans="1:17" x14ac:dyDescent="0.35">
      <c r="A15">
        <v>12</v>
      </c>
      <c r="B15" t="s">
        <v>29</v>
      </c>
      <c r="C15" t="s">
        <v>30</v>
      </c>
      <c r="D15" t="str">
        <f>MID(bom[[#This Row],[Designator]],1,1)</f>
        <v>C</v>
      </c>
      <c r="E15" t="s">
        <v>31</v>
      </c>
      <c r="F15" t="s">
        <v>213</v>
      </c>
      <c r="H15">
        <v>5</v>
      </c>
      <c r="K15">
        <v>1</v>
      </c>
      <c r="L15">
        <v>5</v>
      </c>
      <c r="M15">
        <f>SUM(bom[[#This Row],[n-lite]:[+feedbass]])</f>
        <v>5</v>
      </c>
      <c r="N15">
        <f>bom[[#This Row],[n-lite]]*nlite+(bom[[#This Row],[n-lite]]+bom[[#This Row],[+amp]])*n2amp+(bom[[#This Row],[n-lite]]+bom[[#This Row],[+amp]]+bom[[#This Row],[+feedbass]])*nfull+bom[[#This Row],[n-dsp]]*n_dsp</f>
        <v>22</v>
      </c>
      <c r="O15">
        <v>0</v>
      </c>
      <c r="P15">
        <v>2</v>
      </c>
      <c r="Q15">
        <f>MAX(bom[[#This Row],[need]]-bom[[#This Row],[have]]+bom[[#This Row],[spares]],0)</f>
        <v>24</v>
      </c>
    </row>
    <row r="16" spans="1:17" x14ac:dyDescent="0.35">
      <c r="A16">
        <v>6</v>
      </c>
      <c r="B16" t="s">
        <v>15</v>
      </c>
      <c r="C16" t="s">
        <v>16</v>
      </c>
      <c r="D16" t="str">
        <f>MID(bom[[#This Row],[Designator]],1,1)</f>
        <v>C</v>
      </c>
      <c r="E16" t="s">
        <v>17</v>
      </c>
      <c r="F16" t="s">
        <v>232</v>
      </c>
      <c r="G16" t="s">
        <v>234</v>
      </c>
      <c r="H16">
        <v>45</v>
      </c>
      <c r="I16">
        <v>18</v>
      </c>
      <c r="J16">
        <v>2</v>
      </c>
      <c r="K16">
        <v>16</v>
      </c>
      <c r="L16">
        <v>64</v>
      </c>
      <c r="M16">
        <f>SUM(bom[[#This Row],[n-lite]:[+feedbass]])</f>
        <v>65</v>
      </c>
      <c r="N16">
        <f>bom[[#This Row],[n-lite]]*nlite+(bom[[#This Row],[n-lite]]+bom[[#This Row],[+amp]])*n2amp+(bom[[#This Row],[n-lite]]+bom[[#This Row],[+amp]]+bom[[#This Row],[+feedbass]])*nfull+bom[[#This Row],[n-dsp]]*n_dsp</f>
        <v>252</v>
      </c>
      <c r="O16">
        <v>50</v>
      </c>
      <c r="P16">
        <v>0</v>
      </c>
      <c r="Q16">
        <f>MAX(bom[[#This Row],[need]]-bom[[#This Row],[have]]+bom[[#This Row],[spares]],0)</f>
        <v>202</v>
      </c>
    </row>
    <row r="17" spans="1:17" x14ac:dyDescent="0.35">
      <c r="A17">
        <v>65</v>
      </c>
      <c r="B17" t="s">
        <v>118</v>
      </c>
      <c r="C17" t="s">
        <v>119</v>
      </c>
      <c r="D17" t="str">
        <f>MID(bom[[#This Row],[Designator]],1,1)</f>
        <v>C</v>
      </c>
      <c r="E17" t="s">
        <v>120</v>
      </c>
      <c r="F17" t="s">
        <v>214</v>
      </c>
      <c r="H17">
        <v>4</v>
      </c>
      <c r="I17">
        <v>4</v>
      </c>
      <c r="L17">
        <v>8</v>
      </c>
      <c r="M17">
        <f>SUM(bom[[#This Row],[n-lite]:[+feedbass]])</f>
        <v>8</v>
      </c>
      <c r="N17">
        <f>bom[[#This Row],[n-lite]]*nlite+(bom[[#This Row],[n-lite]]+bom[[#This Row],[+amp]])*n2amp+(bom[[#This Row],[n-lite]]+bom[[#This Row],[+amp]]+bom[[#This Row],[+feedbass]])*nfull+bom[[#This Row],[n-dsp]]*n_dsp</f>
        <v>24</v>
      </c>
      <c r="O17">
        <v>8</v>
      </c>
      <c r="Q17">
        <f>MAX(bom[[#This Row],[need]]-bom[[#This Row],[have]]+bom[[#This Row],[spares]],0)</f>
        <v>16</v>
      </c>
    </row>
    <row r="18" spans="1:17" x14ac:dyDescent="0.35">
      <c r="A18">
        <v>54</v>
      </c>
      <c r="B18" t="s">
        <v>98</v>
      </c>
      <c r="C18" t="s">
        <v>16</v>
      </c>
      <c r="D18" t="str">
        <f>MID(bom[[#This Row],[Designator]],1,1)</f>
        <v>C</v>
      </c>
      <c r="E18" t="s">
        <v>99</v>
      </c>
      <c r="H18">
        <v>2</v>
      </c>
      <c r="I18">
        <v>2</v>
      </c>
      <c r="L18">
        <v>4</v>
      </c>
      <c r="M18">
        <f>SUM(bom[[#This Row],[n-lite]:[+feedbass]])</f>
        <v>4</v>
      </c>
      <c r="N18">
        <f>bom[[#This Row],[n-lite]]*nlite+(bom[[#This Row],[n-lite]]+bom[[#This Row],[+amp]])*n2amp+(bom[[#This Row],[n-lite]]+bom[[#This Row],[+amp]]+bom[[#This Row],[+feedbass]])*nfull+bom[[#This Row],[n-dsp]]*n_dsp</f>
        <v>12</v>
      </c>
      <c r="O18">
        <v>44</v>
      </c>
      <c r="P18">
        <v>25</v>
      </c>
      <c r="Q18">
        <f>MAX(bom[[#This Row],[need]]-bom[[#This Row],[have]]+bom[[#This Row],[spares]],0)</f>
        <v>0</v>
      </c>
    </row>
    <row r="19" spans="1:17" x14ac:dyDescent="0.35">
      <c r="A19">
        <v>84</v>
      </c>
      <c r="B19" t="s">
        <v>159</v>
      </c>
      <c r="C19" t="s">
        <v>160</v>
      </c>
      <c r="D19" t="str">
        <f>MID(bom[[#This Row],[Designator]],1,1)</f>
        <v>C</v>
      </c>
      <c r="E19" t="s">
        <v>161</v>
      </c>
      <c r="F19" t="s">
        <v>215</v>
      </c>
      <c r="H19">
        <v>1</v>
      </c>
      <c r="L19">
        <v>1</v>
      </c>
      <c r="M19">
        <f>SUM(bom[[#This Row],[n-lite]:[+feedbass]])</f>
        <v>1</v>
      </c>
      <c r="N19">
        <f>bom[[#This Row],[n-lite]]*nlite+(bom[[#This Row],[n-lite]]+bom[[#This Row],[+amp]])*n2amp+(bom[[#This Row],[n-lite]]+bom[[#This Row],[+amp]]+bom[[#This Row],[+feedbass]])*nfull+bom[[#This Row],[n-dsp]]*n_dsp</f>
        <v>4</v>
      </c>
      <c r="O19">
        <v>7</v>
      </c>
      <c r="P19">
        <v>2</v>
      </c>
      <c r="Q19">
        <f>MAX(bom[[#This Row],[need]]-bom[[#This Row],[have]]+bom[[#This Row],[spares]],0)</f>
        <v>0</v>
      </c>
    </row>
    <row r="20" spans="1:17" x14ac:dyDescent="0.35">
      <c r="A20">
        <v>49</v>
      </c>
      <c r="B20" t="s">
        <v>89</v>
      </c>
      <c r="C20" t="s">
        <v>16</v>
      </c>
      <c r="D20" t="str">
        <f>MID(bom[[#This Row],[Designator]],1,1)</f>
        <v>C</v>
      </c>
      <c r="E20" t="s">
        <v>54</v>
      </c>
      <c r="H20">
        <v>7</v>
      </c>
      <c r="I20">
        <v>3</v>
      </c>
      <c r="L20">
        <v>10</v>
      </c>
      <c r="M20">
        <f>SUM(bom[[#This Row],[n-lite]:[+feedbass]])</f>
        <v>10</v>
      </c>
      <c r="N20">
        <f>bom[[#This Row],[n-lite]]*nlite+(bom[[#This Row],[n-lite]]+bom[[#This Row],[+amp]])*n2amp+(bom[[#This Row],[n-lite]]+bom[[#This Row],[+amp]]+bom[[#This Row],[+feedbass]])*nfull+bom[[#This Row],[n-dsp]]*n_dsp</f>
        <v>34</v>
      </c>
      <c r="O20">
        <v>999</v>
      </c>
      <c r="Q20">
        <f>MAX(bom[[#This Row],[need]]-bom[[#This Row],[have]]+bom[[#This Row],[spares]],0)</f>
        <v>0</v>
      </c>
    </row>
    <row r="21" spans="1:17" x14ac:dyDescent="0.35">
      <c r="A21">
        <v>44</v>
      </c>
      <c r="B21" t="s">
        <v>78</v>
      </c>
      <c r="C21" t="s">
        <v>79</v>
      </c>
      <c r="D21" t="str">
        <f>MID(bom[[#This Row],[Designator]],1,1)</f>
        <v>C</v>
      </c>
      <c r="E21" t="s">
        <v>170</v>
      </c>
      <c r="F21" t="s">
        <v>216</v>
      </c>
      <c r="H21">
        <v>4</v>
      </c>
      <c r="I21">
        <v>4</v>
      </c>
      <c r="L21">
        <v>8</v>
      </c>
      <c r="M21">
        <f>SUM(bom[[#This Row],[n-lite]:[+feedbass]])</f>
        <v>8</v>
      </c>
      <c r="N21">
        <f>bom[[#This Row],[n-lite]]*nlite+(bom[[#This Row],[n-lite]]+bom[[#This Row],[+amp]])*n2amp+(bom[[#This Row],[n-lite]]+bom[[#This Row],[+amp]]+bom[[#This Row],[+feedbass]])*nfull+bom[[#This Row],[n-dsp]]*n_dsp</f>
        <v>24</v>
      </c>
      <c r="O21">
        <v>10</v>
      </c>
      <c r="P21">
        <v>2</v>
      </c>
      <c r="Q21">
        <f>MAX(bom[[#This Row],[need]]-bom[[#This Row],[have]]+bom[[#This Row],[spares]],0)</f>
        <v>16</v>
      </c>
    </row>
    <row r="22" spans="1:17" x14ac:dyDescent="0.35">
      <c r="A22">
        <v>41</v>
      </c>
      <c r="B22" t="s">
        <v>71</v>
      </c>
      <c r="C22" t="s">
        <v>72</v>
      </c>
      <c r="D22" t="str">
        <f>MID(bom[[#This Row],[Designator]],1,1)</f>
        <v>C</v>
      </c>
      <c r="E22" t="s">
        <v>171</v>
      </c>
      <c r="F22" t="s">
        <v>217</v>
      </c>
      <c r="H22">
        <v>1</v>
      </c>
      <c r="J22">
        <v>1</v>
      </c>
      <c r="L22">
        <v>2</v>
      </c>
      <c r="M22">
        <f>SUM(bom[[#This Row],[n-lite]:[+feedbass]])</f>
        <v>2</v>
      </c>
      <c r="N22">
        <f>bom[[#This Row],[n-lite]]*nlite+(bom[[#This Row],[n-lite]]+bom[[#This Row],[+amp]])*n2amp+(bom[[#This Row],[n-lite]]+bom[[#This Row],[+amp]]+bom[[#This Row],[+feedbass]])*nfull+bom[[#This Row],[n-dsp]]*n_dsp</f>
        <v>6</v>
      </c>
      <c r="O22">
        <v>3</v>
      </c>
      <c r="P22">
        <v>2</v>
      </c>
      <c r="Q22">
        <f>MAX(bom[[#This Row],[need]]-bom[[#This Row],[have]]+bom[[#This Row],[spares]],0)</f>
        <v>5</v>
      </c>
    </row>
    <row r="23" spans="1:17" x14ac:dyDescent="0.35">
      <c r="A23">
        <v>39</v>
      </c>
      <c r="B23" t="s">
        <v>68</v>
      </c>
      <c r="C23" t="s">
        <v>19</v>
      </c>
      <c r="D23" t="str">
        <f>MID(bom[[#This Row],[Designator]],1,1)</f>
        <v>C</v>
      </c>
      <c r="E23" t="s">
        <v>172</v>
      </c>
      <c r="H23">
        <v>10</v>
      </c>
      <c r="I23">
        <v>4</v>
      </c>
      <c r="J23">
        <v>1</v>
      </c>
      <c r="K23">
        <v>1</v>
      </c>
      <c r="L23">
        <v>7</v>
      </c>
      <c r="M23">
        <f>SUM(bom[[#This Row],[n-lite]:[+feedbass]])</f>
        <v>15</v>
      </c>
      <c r="N23">
        <f>bom[[#This Row],[n-lite]]*nlite+(bom[[#This Row],[n-lite]]+bom[[#This Row],[+amp]])*n2amp+(bom[[#This Row],[n-lite]]+bom[[#This Row],[+amp]]+bom[[#This Row],[+feedbass]])*nfull+bom[[#This Row],[n-dsp]]*n_dsp</f>
        <v>52</v>
      </c>
      <c r="O23">
        <v>999</v>
      </c>
      <c r="Q23">
        <f>MAX(bom[[#This Row],[need]]-bom[[#This Row],[have]]+bom[[#This Row],[spares]],0)</f>
        <v>0</v>
      </c>
    </row>
    <row r="24" spans="1:17" x14ac:dyDescent="0.35">
      <c r="A24">
        <v>53</v>
      </c>
      <c r="B24" t="s">
        <v>96</v>
      </c>
      <c r="C24" t="s">
        <v>19</v>
      </c>
      <c r="D24" t="str">
        <f>MID(bom[[#This Row],[Designator]],1,1)</f>
        <v>C</v>
      </c>
      <c r="E24" t="s">
        <v>97</v>
      </c>
      <c r="H24">
        <v>1</v>
      </c>
      <c r="K24">
        <v>1</v>
      </c>
      <c r="L24">
        <v>1</v>
      </c>
      <c r="M24">
        <f>SUM(bom[[#This Row],[n-lite]:[+feedbass]])</f>
        <v>1</v>
      </c>
      <c r="N24">
        <f>bom[[#This Row],[n-lite]]*nlite+(bom[[#This Row],[n-lite]]+bom[[#This Row],[+amp]])*n2amp+(bom[[#This Row],[n-lite]]+bom[[#This Row],[+amp]]+bom[[#This Row],[+feedbass]])*nfull+bom[[#This Row],[n-dsp]]*n_dsp</f>
        <v>6</v>
      </c>
      <c r="O24">
        <v>999</v>
      </c>
      <c r="Q24">
        <f>MAX(bom[[#This Row],[need]]-bom[[#This Row],[have]]+bom[[#This Row],[spares]],0)</f>
        <v>0</v>
      </c>
    </row>
    <row r="25" spans="1:17" x14ac:dyDescent="0.35">
      <c r="A25">
        <v>10</v>
      </c>
      <c r="B25" t="s">
        <v>24</v>
      </c>
      <c r="C25" t="s">
        <v>19</v>
      </c>
      <c r="D25" t="str">
        <f>MID(bom[[#This Row],[Designator]],1,1)</f>
        <v>C</v>
      </c>
      <c r="E25" t="s">
        <v>25</v>
      </c>
      <c r="H25">
        <v>4</v>
      </c>
      <c r="I25">
        <v>4</v>
      </c>
      <c r="L25">
        <v>8</v>
      </c>
      <c r="M25">
        <f>SUM(bom[[#This Row],[n-lite]:[+feedbass]])</f>
        <v>8</v>
      </c>
      <c r="N25">
        <f>bom[[#This Row],[n-lite]]*nlite+(bom[[#This Row],[n-lite]]+bom[[#This Row],[+amp]])*n2amp+(bom[[#This Row],[n-lite]]+bom[[#This Row],[+amp]]+bom[[#This Row],[+feedbass]])*nfull+bom[[#This Row],[n-dsp]]*n_dsp</f>
        <v>24</v>
      </c>
      <c r="O25">
        <v>8</v>
      </c>
      <c r="P25">
        <v>25</v>
      </c>
      <c r="Q25">
        <f>MAX(bom[[#This Row],[need]]-bom[[#This Row],[have]]+bom[[#This Row],[spares]],0)</f>
        <v>41</v>
      </c>
    </row>
    <row r="26" spans="1:17" x14ac:dyDescent="0.35">
      <c r="A26">
        <v>50</v>
      </c>
      <c r="B26" t="s">
        <v>90</v>
      </c>
      <c r="C26" t="s">
        <v>19</v>
      </c>
      <c r="D26" t="str">
        <f>MID(bom[[#This Row],[Designator]],1,1)</f>
        <v>C</v>
      </c>
      <c r="E26" t="s">
        <v>236</v>
      </c>
      <c r="F26" t="s">
        <v>247</v>
      </c>
      <c r="H26">
        <v>4</v>
      </c>
      <c r="K26">
        <v>4</v>
      </c>
      <c r="L26">
        <v>4</v>
      </c>
      <c r="M26">
        <f>SUM(bom[[#This Row],[n-lite]:[+feedbass]])</f>
        <v>4</v>
      </c>
      <c r="N26">
        <f>bom[[#This Row],[n-lite]]*nlite+(bom[[#This Row],[n-lite]]+bom[[#This Row],[+amp]])*n2amp+(bom[[#This Row],[n-lite]]+bom[[#This Row],[+amp]]+bom[[#This Row],[+feedbass]])*nfull+bom[[#This Row],[n-dsp]]*n_dsp</f>
        <v>24</v>
      </c>
      <c r="O26">
        <v>17</v>
      </c>
      <c r="P26">
        <v>10</v>
      </c>
      <c r="Q26">
        <f>MAX(bom[[#This Row],[need]]-bom[[#This Row],[have]]+bom[[#This Row],[spares]],0)</f>
        <v>17</v>
      </c>
    </row>
    <row r="27" spans="1:17" x14ac:dyDescent="0.35">
      <c r="A27">
        <v>33</v>
      </c>
      <c r="B27" t="s">
        <v>60</v>
      </c>
      <c r="C27" t="s">
        <v>19</v>
      </c>
      <c r="D27" t="str">
        <f>MID(bom[[#This Row],[Designator]],1,1)</f>
        <v>C</v>
      </c>
      <c r="E27" t="s">
        <v>237</v>
      </c>
      <c r="H27">
        <v>4</v>
      </c>
      <c r="I27">
        <v>4</v>
      </c>
      <c r="L27">
        <v>8</v>
      </c>
      <c r="M27">
        <f>SUM(bom[[#This Row],[n-lite]:[+feedbass]])</f>
        <v>8</v>
      </c>
      <c r="N27">
        <f>bom[[#This Row],[n-lite]]*nlite+(bom[[#This Row],[n-lite]]+bom[[#This Row],[+amp]])*n2amp+(bom[[#This Row],[n-lite]]+bom[[#This Row],[+amp]]+bom[[#This Row],[+feedbass]])*nfull+bom[[#This Row],[n-dsp]]*n_dsp</f>
        <v>24</v>
      </c>
      <c r="O27">
        <v>21</v>
      </c>
      <c r="P27">
        <v>10</v>
      </c>
      <c r="Q27">
        <f>MAX(bom[[#This Row],[need]]-bom[[#This Row],[have]]+bom[[#This Row],[spares]],0)</f>
        <v>13</v>
      </c>
    </row>
    <row r="28" spans="1:17" x14ac:dyDescent="0.35">
      <c r="A28">
        <v>23</v>
      </c>
      <c r="B28" t="s">
        <v>49</v>
      </c>
      <c r="C28" t="s">
        <v>19</v>
      </c>
      <c r="D28" t="str">
        <f>MID(bom[[#This Row],[Designator]],1,1)</f>
        <v>C</v>
      </c>
      <c r="E28" t="s">
        <v>211</v>
      </c>
      <c r="H28">
        <v>4</v>
      </c>
      <c r="I28">
        <v>4</v>
      </c>
      <c r="L28">
        <v>8</v>
      </c>
      <c r="M28">
        <f>SUM(bom[[#This Row],[n-lite]:[+feedbass]])</f>
        <v>8</v>
      </c>
      <c r="N28">
        <f>bom[[#This Row],[n-lite]]*nlite+(bom[[#This Row],[n-lite]]+bom[[#This Row],[+amp]])*n2amp+(bom[[#This Row],[n-lite]]+bom[[#This Row],[+amp]]+bom[[#This Row],[+feedbass]])*nfull+bom[[#This Row],[n-dsp]]*n_dsp</f>
        <v>24</v>
      </c>
      <c r="O28">
        <v>2</v>
      </c>
      <c r="Q28">
        <f>MAX(bom[[#This Row],[need]]-bom[[#This Row],[have]]+bom[[#This Row],[spares]],0)</f>
        <v>22</v>
      </c>
    </row>
    <row r="29" spans="1:17" x14ac:dyDescent="0.35">
      <c r="A29">
        <v>25</v>
      </c>
      <c r="B29" t="s">
        <v>163</v>
      </c>
      <c r="C29" t="s">
        <v>19</v>
      </c>
      <c r="D29" t="str">
        <f>MID(bom[[#This Row],[Designator]],1,1)</f>
        <v>C</v>
      </c>
      <c r="E29" t="s">
        <v>235</v>
      </c>
      <c r="H29">
        <v>3</v>
      </c>
      <c r="K29">
        <v>3</v>
      </c>
      <c r="L29">
        <v>3</v>
      </c>
      <c r="M29">
        <f>SUM(bom[[#This Row],[n-lite]:[+feedbass]])</f>
        <v>3</v>
      </c>
      <c r="N29">
        <f>bom[[#This Row],[n-lite]]*nlite+(bom[[#This Row],[n-lite]]+bom[[#This Row],[+amp]])*n2amp+(bom[[#This Row],[n-lite]]+bom[[#This Row],[+amp]]+bom[[#This Row],[+feedbass]])*nfull+bom[[#This Row],[n-dsp]]*n_dsp</f>
        <v>18</v>
      </c>
      <c r="O29">
        <v>19</v>
      </c>
      <c r="P29">
        <v>10</v>
      </c>
      <c r="Q29">
        <f>MAX(bom[[#This Row],[need]]-bom[[#This Row],[have]]+bom[[#This Row],[spares]],0)</f>
        <v>9</v>
      </c>
    </row>
    <row r="30" spans="1:17" x14ac:dyDescent="0.35">
      <c r="A30">
        <v>47</v>
      </c>
      <c r="B30" t="s">
        <v>85</v>
      </c>
      <c r="C30" t="s">
        <v>40</v>
      </c>
      <c r="D30" t="str">
        <f>MID(bom[[#This Row],[Designator]],1,1)</f>
        <v>C</v>
      </c>
      <c r="E30" t="s">
        <v>86</v>
      </c>
      <c r="H30">
        <v>1</v>
      </c>
      <c r="J30">
        <v>1</v>
      </c>
      <c r="L30">
        <v>2</v>
      </c>
      <c r="M30">
        <f>SUM(bom[[#This Row],[n-lite]:[+feedbass]])</f>
        <v>2</v>
      </c>
      <c r="N30">
        <f>bom[[#This Row],[n-lite]]*nlite+(bom[[#This Row],[n-lite]]+bom[[#This Row],[+amp]])*n2amp+(bom[[#This Row],[n-lite]]+bom[[#This Row],[+amp]]+bom[[#This Row],[+feedbass]])*nfull+bom[[#This Row],[n-dsp]]*n_dsp</f>
        <v>6</v>
      </c>
      <c r="O30">
        <v>47</v>
      </c>
      <c r="Q30">
        <f>MAX(bom[[#This Row],[need]]-bom[[#This Row],[have]]+bom[[#This Row],[spares]],0)</f>
        <v>0</v>
      </c>
    </row>
    <row r="31" spans="1:17" x14ac:dyDescent="0.35">
      <c r="A31">
        <v>7</v>
      </c>
      <c r="B31" t="s">
        <v>18</v>
      </c>
      <c r="C31" t="s">
        <v>19</v>
      </c>
      <c r="D31" t="str">
        <f>MID(bom[[#This Row],[Designator]],1,1)</f>
        <v>C</v>
      </c>
      <c r="E31" t="s">
        <v>212</v>
      </c>
      <c r="H31">
        <v>8</v>
      </c>
      <c r="I31">
        <v>8</v>
      </c>
      <c r="L31">
        <v>16</v>
      </c>
      <c r="M31">
        <f>SUM(bom[[#This Row],[n-lite]:[+feedbass]])</f>
        <v>16</v>
      </c>
      <c r="N31">
        <f>bom[[#This Row],[n-lite]]*nlite+(bom[[#This Row],[n-lite]]+bom[[#This Row],[+amp]])*n2amp+(bom[[#This Row],[n-lite]]+bom[[#This Row],[+amp]]+bom[[#This Row],[+feedbass]])*nfull+bom[[#This Row],[n-dsp]]*n_dsp</f>
        <v>48</v>
      </c>
      <c r="O31">
        <v>16</v>
      </c>
      <c r="P31">
        <v>0</v>
      </c>
      <c r="Q31">
        <f>MAX(bom[[#This Row],[need]]-bom[[#This Row],[have]]+bom[[#This Row],[spares]],0)</f>
        <v>32</v>
      </c>
    </row>
    <row r="32" spans="1:17" x14ac:dyDescent="0.35">
      <c r="A32">
        <v>60</v>
      </c>
      <c r="B32" t="s">
        <v>108</v>
      </c>
      <c r="C32" t="s">
        <v>19</v>
      </c>
      <c r="D32" t="str">
        <f>MID(bom[[#This Row],[Designator]],1,1)</f>
        <v>C</v>
      </c>
      <c r="E32" t="s">
        <v>109</v>
      </c>
      <c r="H32">
        <v>1</v>
      </c>
      <c r="K32">
        <v>1</v>
      </c>
      <c r="L32">
        <v>1</v>
      </c>
      <c r="M32">
        <f>SUM(bom[[#This Row],[n-lite]:[+feedbass]])</f>
        <v>1</v>
      </c>
      <c r="N32">
        <f>bom[[#This Row],[n-lite]]*nlite+(bom[[#This Row],[n-lite]]+bom[[#This Row],[+amp]])*n2amp+(bom[[#This Row],[n-lite]]+bom[[#This Row],[+amp]]+bom[[#This Row],[+feedbass]])*nfull+bom[[#This Row],[n-dsp]]*n_dsp</f>
        <v>6</v>
      </c>
      <c r="O32">
        <v>999</v>
      </c>
      <c r="Q32">
        <f>MAX(bom[[#This Row],[need]]-bom[[#This Row],[have]]+bom[[#This Row],[spares]],0)</f>
        <v>0</v>
      </c>
    </row>
    <row r="33" spans="1:17" x14ac:dyDescent="0.35">
      <c r="A33">
        <v>59</v>
      </c>
      <c r="B33" t="s">
        <v>105</v>
      </c>
      <c r="C33" t="s">
        <v>106</v>
      </c>
      <c r="D33" t="str">
        <f>MID(bom[[#This Row],[Designator]],1,1)</f>
        <v>D</v>
      </c>
      <c r="E33" t="s">
        <v>107</v>
      </c>
      <c r="F33" t="s">
        <v>218</v>
      </c>
      <c r="H33">
        <v>1</v>
      </c>
      <c r="J33">
        <v>1</v>
      </c>
      <c r="L33">
        <v>2</v>
      </c>
      <c r="M33">
        <f>SUM(bom[[#This Row],[n-lite]:[+feedbass]])</f>
        <v>2</v>
      </c>
      <c r="N33">
        <f>bom[[#This Row],[n-lite]]*nlite+(bom[[#This Row],[n-lite]]+bom[[#This Row],[+amp]])*n2amp+(bom[[#This Row],[n-lite]]+bom[[#This Row],[+amp]]+bom[[#This Row],[+feedbass]])*nfull+bom[[#This Row],[n-dsp]]*n_dsp</f>
        <v>6</v>
      </c>
      <c r="O33">
        <v>7</v>
      </c>
      <c r="Q33">
        <f>MAX(bom[[#This Row],[need]]-bom[[#This Row],[have]]+bom[[#This Row],[spares]],0)</f>
        <v>0</v>
      </c>
    </row>
    <row r="34" spans="1:17" x14ac:dyDescent="0.35">
      <c r="A34">
        <v>75</v>
      </c>
      <c r="B34" t="s">
        <v>140</v>
      </c>
      <c r="C34" t="s">
        <v>141</v>
      </c>
      <c r="D34" t="str">
        <f>MID(bom[[#This Row],[Designator]],1,1)</f>
        <v>D</v>
      </c>
      <c r="E34" t="s">
        <v>142</v>
      </c>
      <c r="F34" s="1" t="s">
        <v>219</v>
      </c>
      <c r="G34" s="1"/>
      <c r="H34">
        <v>1</v>
      </c>
      <c r="L34">
        <v>1</v>
      </c>
      <c r="M34">
        <f>SUM(bom[[#This Row],[n-lite]:[+feedbass]])</f>
        <v>1</v>
      </c>
      <c r="N34">
        <f>bom[[#This Row],[n-lite]]*nlite+(bom[[#This Row],[n-lite]]+bom[[#This Row],[+amp]])*n2amp+(bom[[#This Row],[n-lite]]+bom[[#This Row],[+amp]]+bom[[#This Row],[+feedbass]])*nfull+bom[[#This Row],[n-dsp]]*n_dsp</f>
        <v>4</v>
      </c>
      <c r="O34">
        <v>1</v>
      </c>
      <c r="Q34">
        <f>MAX(bom[[#This Row],[need]]-bom[[#This Row],[have]]+bom[[#This Row],[spares]],0)</f>
        <v>3</v>
      </c>
    </row>
    <row r="35" spans="1:17" x14ac:dyDescent="0.35">
      <c r="A35">
        <v>24</v>
      </c>
      <c r="B35" t="s">
        <v>50</v>
      </c>
      <c r="C35" t="s">
        <v>51</v>
      </c>
      <c r="D35" t="str">
        <f>MID(bom[[#This Row],[Designator]],1,1)</f>
        <v>D</v>
      </c>
      <c r="E35" t="s">
        <v>52</v>
      </c>
      <c r="F35" t="s">
        <v>220</v>
      </c>
      <c r="G35" t="s">
        <v>248</v>
      </c>
      <c r="H35">
        <v>4</v>
      </c>
      <c r="K35">
        <v>2</v>
      </c>
      <c r="L35">
        <v>4</v>
      </c>
      <c r="M35">
        <f>SUM(bom[[#This Row],[n-lite]:[+feedbass]])</f>
        <v>4</v>
      </c>
      <c r="N35">
        <f>bom[[#This Row],[n-lite]]*nlite+(bom[[#This Row],[n-lite]]+bom[[#This Row],[+amp]])*n2amp+(bom[[#This Row],[n-lite]]+bom[[#This Row],[+amp]]+bom[[#This Row],[+feedbass]])*nfull+bom[[#This Row],[n-dsp]]*n_dsp</f>
        <v>20</v>
      </c>
      <c r="O35">
        <v>4</v>
      </c>
      <c r="P35">
        <v>5</v>
      </c>
      <c r="Q35">
        <f>MAX(bom[[#This Row],[need]]-bom[[#This Row],[have]]+bom[[#This Row],[spares]],0)</f>
        <v>21</v>
      </c>
    </row>
    <row r="36" spans="1:17" x14ac:dyDescent="0.35">
      <c r="A36">
        <v>52</v>
      </c>
      <c r="B36" t="s">
        <v>94</v>
      </c>
      <c r="C36" t="s">
        <v>7</v>
      </c>
      <c r="D36" t="str">
        <f>MID(bom[[#This Row],[Designator]],1,1)</f>
        <v>D</v>
      </c>
      <c r="E36" t="s">
        <v>95</v>
      </c>
      <c r="H36">
        <v>1</v>
      </c>
      <c r="L36">
        <v>1</v>
      </c>
      <c r="M36">
        <f>SUM(bom[[#This Row],[n-lite]:[+feedbass]])</f>
        <v>1</v>
      </c>
      <c r="N36">
        <f>bom[[#This Row],[n-lite]]*nlite+(bom[[#This Row],[n-lite]]+bom[[#This Row],[+amp]])*n2amp+(bom[[#This Row],[n-lite]]+bom[[#This Row],[+amp]]+bom[[#This Row],[+feedbass]])*nfull+bom[[#This Row],[n-dsp]]*n_dsp</f>
        <v>4</v>
      </c>
      <c r="O36">
        <v>999</v>
      </c>
      <c r="Q36">
        <f>MAX(bom[[#This Row],[need]]-bom[[#This Row],[have]]+bom[[#This Row],[spares]],0)</f>
        <v>0</v>
      </c>
    </row>
    <row r="37" spans="1:17" x14ac:dyDescent="0.35">
      <c r="A37">
        <v>2</v>
      </c>
      <c r="B37" t="s">
        <v>6</v>
      </c>
      <c r="C37" t="s">
        <v>7</v>
      </c>
      <c r="D37" t="str">
        <f>MID(bom[[#This Row],[Designator]],1,1)</f>
        <v>D</v>
      </c>
      <c r="E37" t="s">
        <v>8</v>
      </c>
      <c r="H37">
        <v>8</v>
      </c>
      <c r="I37">
        <v>8</v>
      </c>
      <c r="L37">
        <v>16</v>
      </c>
      <c r="M37">
        <f>SUM(bom[[#This Row],[n-lite]:[+feedbass]])</f>
        <v>16</v>
      </c>
      <c r="N37">
        <f>bom[[#This Row],[n-lite]]*nlite+(bom[[#This Row],[n-lite]]+bom[[#This Row],[+amp]])*n2amp+(bom[[#This Row],[n-lite]]+bom[[#This Row],[+amp]]+bom[[#This Row],[+feedbass]])*nfull+bom[[#This Row],[n-dsp]]*n_dsp</f>
        <v>48</v>
      </c>
      <c r="O37">
        <v>40</v>
      </c>
      <c r="P37">
        <v>-8</v>
      </c>
      <c r="Q37">
        <f>MAX(bom[[#This Row],[need]]-bom[[#This Row],[have]]+bom[[#This Row],[spares]],0)</f>
        <v>0</v>
      </c>
    </row>
    <row r="38" spans="1:17" x14ac:dyDescent="0.35">
      <c r="A38">
        <v>77</v>
      </c>
      <c r="B38" t="s">
        <v>145</v>
      </c>
      <c r="C38" t="s">
        <v>146</v>
      </c>
      <c r="D38" t="str">
        <f>MID(bom[[#This Row],[Designator]],1,1)</f>
        <v>L</v>
      </c>
      <c r="E38" t="s">
        <v>147</v>
      </c>
      <c r="F38" t="s">
        <v>221</v>
      </c>
      <c r="H38">
        <v>1</v>
      </c>
      <c r="L38">
        <v>1</v>
      </c>
      <c r="M38">
        <f>SUM(bom[[#This Row],[n-lite]:[+feedbass]])</f>
        <v>1</v>
      </c>
      <c r="N38">
        <f>bom[[#This Row],[n-lite]]*nlite+(bom[[#This Row],[n-lite]]+bom[[#This Row],[+amp]])*n2amp+(bom[[#This Row],[n-lite]]+bom[[#This Row],[+amp]]+bom[[#This Row],[+feedbass]])*nfull+bom[[#This Row],[n-dsp]]*n_dsp</f>
        <v>4</v>
      </c>
      <c r="O38">
        <v>0</v>
      </c>
      <c r="P38">
        <v>2</v>
      </c>
      <c r="Q38">
        <f>MAX(bom[[#This Row],[need]]-bom[[#This Row],[have]]+bom[[#This Row],[spares]],0)</f>
        <v>6</v>
      </c>
    </row>
    <row r="39" spans="1:17" x14ac:dyDescent="0.35">
      <c r="A39">
        <v>73</v>
      </c>
      <c r="B39" t="s">
        <v>174</v>
      </c>
      <c r="C39" t="s">
        <v>7</v>
      </c>
      <c r="D39" t="str">
        <f>MID(bom[[#This Row],[Designator]],1,1)</f>
        <v>L</v>
      </c>
      <c r="E39" t="s">
        <v>173</v>
      </c>
      <c r="F39" t="s">
        <v>222</v>
      </c>
      <c r="H39">
        <v>4</v>
      </c>
      <c r="I39">
        <v>2</v>
      </c>
      <c r="L39">
        <v>1</v>
      </c>
      <c r="M39">
        <f>SUM(bom[[#This Row],[n-lite]:[+feedbass]])</f>
        <v>6</v>
      </c>
      <c r="N39">
        <f>bom[[#This Row],[n-lite]]*nlite+(bom[[#This Row],[n-lite]]+bom[[#This Row],[+amp]])*n2amp+(bom[[#This Row],[n-lite]]+bom[[#This Row],[+amp]]+bom[[#This Row],[+feedbass]])*nfull+bom[[#This Row],[n-dsp]]*n_dsp</f>
        <v>20</v>
      </c>
      <c r="O39">
        <v>0</v>
      </c>
      <c r="P39">
        <v>10</v>
      </c>
      <c r="Q39">
        <f>MAX(bom[[#This Row],[need]]-bom[[#This Row],[have]]+bom[[#This Row],[spares]],0)</f>
        <v>30</v>
      </c>
    </row>
    <row r="40" spans="1:17" x14ac:dyDescent="0.35">
      <c r="A40">
        <v>11</v>
      </c>
      <c r="B40" t="s">
        <v>26</v>
      </c>
      <c r="C40" t="s">
        <v>27</v>
      </c>
      <c r="D40" t="str">
        <f>MID(bom[[#This Row],[Designator]],1,1)</f>
        <v>Q</v>
      </c>
      <c r="E40" t="s">
        <v>28</v>
      </c>
      <c r="F40" t="s">
        <v>241</v>
      </c>
      <c r="H40">
        <v>3</v>
      </c>
      <c r="L40">
        <v>3</v>
      </c>
      <c r="M40">
        <f>SUM(bom[[#This Row],[n-lite]:[+feedbass]])</f>
        <v>3</v>
      </c>
      <c r="N40">
        <f>bom[[#This Row],[n-lite]]*nlite+(bom[[#This Row],[n-lite]]+bom[[#This Row],[+amp]])*n2amp+(bom[[#This Row],[n-lite]]+bom[[#This Row],[+amp]]+bom[[#This Row],[+feedbass]])*nfull+bom[[#This Row],[n-dsp]]*n_dsp</f>
        <v>12</v>
      </c>
      <c r="O40">
        <v>8</v>
      </c>
      <c r="P40">
        <v>15</v>
      </c>
      <c r="Q40">
        <f>MAX(bom[[#This Row],[need]]-bom[[#This Row],[have]]+bom[[#This Row],[spares]],0)</f>
        <v>19</v>
      </c>
    </row>
    <row r="41" spans="1:17" x14ac:dyDescent="0.35">
      <c r="A41">
        <v>63</v>
      </c>
      <c r="B41" t="s">
        <v>114</v>
      </c>
      <c r="C41" t="s">
        <v>27</v>
      </c>
      <c r="D41" t="str">
        <f>MID(bom[[#This Row],[Designator]],1,1)</f>
        <v>Q</v>
      </c>
      <c r="E41" t="s">
        <v>115</v>
      </c>
      <c r="H41">
        <v>1</v>
      </c>
      <c r="K41">
        <v>1</v>
      </c>
      <c r="L41">
        <v>1</v>
      </c>
      <c r="M41">
        <f>SUM(bom[[#This Row],[n-lite]:[+feedbass]])</f>
        <v>1</v>
      </c>
      <c r="N41">
        <f>bom[[#This Row],[n-lite]]*nlite+(bom[[#This Row],[n-lite]]+bom[[#This Row],[+amp]])*n2amp+(bom[[#This Row],[n-lite]]+bom[[#This Row],[+amp]]+bom[[#This Row],[+feedbass]])*nfull+bom[[#This Row],[n-dsp]]*n_dsp</f>
        <v>6</v>
      </c>
      <c r="O41">
        <v>6</v>
      </c>
      <c r="Q41">
        <f>MAX(bom[[#This Row],[need]]-bom[[#This Row],[have]]+bom[[#This Row],[spares]],0)</f>
        <v>0</v>
      </c>
    </row>
    <row r="42" spans="1:17" x14ac:dyDescent="0.35">
      <c r="A42">
        <v>15</v>
      </c>
      <c r="B42" t="s">
        <v>35</v>
      </c>
      <c r="C42" t="s">
        <v>4</v>
      </c>
      <c r="D42" t="str">
        <f>MID(bom[[#This Row],[Designator]],1,1)</f>
        <v>R</v>
      </c>
      <c r="E42" t="s">
        <v>36</v>
      </c>
      <c r="H42">
        <v>1</v>
      </c>
      <c r="L42">
        <v>1</v>
      </c>
      <c r="M42">
        <f>SUM(bom[[#This Row],[n-lite]:[+feedbass]])</f>
        <v>1</v>
      </c>
      <c r="N42">
        <f>bom[[#This Row],[n-lite]]*nlite+(bom[[#This Row],[n-lite]]+bom[[#This Row],[+amp]])*n2amp+(bom[[#This Row],[n-lite]]+bom[[#This Row],[+amp]]+bom[[#This Row],[+feedbass]])*nfull+bom[[#This Row],[n-dsp]]*n_dsp</f>
        <v>4</v>
      </c>
      <c r="O42">
        <v>999</v>
      </c>
      <c r="Q42">
        <f>MAX(bom[[#This Row],[need]]-bom[[#This Row],[have]]+bom[[#This Row],[spares]],0)</f>
        <v>0</v>
      </c>
    </row>
    <row r="43" spans="1:17" x14ac:dyDescent="0.35">
      <c r="A43">
        <v>76</v>
      </c>
      <c r="B43" t="s">
        <v>143</v>
      </c>
      <c r="C43" t="s">
        <v>4</v>
      </c>
      <c r="D43" t="str">
        <f>MID(bom[[#This Row],[Designator]],1,1)</f>
        <v>R</v>
      </c>
      <c r="E43" t="s">
        <v>144</v>
      </c>
      <c r="H43">
        <v>1</v>
      </c>
      <c r="L43">
        <v>1</v>
      </c>
      <c r="M43">
        <f>SUM(bom[[#This Row],[n-lite]:[+feedbass]])</f>
        <v>1</v>
      </c>
      <c r="N43">
        <f>bom[[#This Row],[n-lite]]*nlite+(bom[[#This Row],[n-lite]]+bom[[#This Row],[+amp]])*n2amp+(bom[[#This Row],[n-lite]]+bom[[#This Row],[+amp]]+bom[[#This Row],[+feedbass]])*nfull+bom[[#This Row],[n-dsp]]*n_dsp</f>
        <v>4</v>
      </c>
      <c r="O43">
        <v>24</v>
      </c>
      <c r="Q43">
        <f>MAX(bom[[#This Row],[need]]-bom[[#This Row],[have]]+bom[[#This Row],[spares]],0)</f>
        <v>0</v>
      </c>
    </row>
    <row r="44" spans="1:17" x14ac:dyDescent="0.35">
      <c r="A44">
        <v>22</v>
      </c>
      <c r="B44" t="s">
        <v>47</v>
      </c>
      <c r="C44" t="s">
        <v>4</v>
      </c>
      <c r="D44" t="str">
        <f>MID(bom[[#This Row],[Designator]],1,1)</f>
        <v>R</v>
      </c>
      <c r="E44" t="s">
        <v>48</v>
      </c>
      <c r="H44">
        <v>6</v>
      </c>
      <c r="I44">
        <v>6</v>
      </c>
      <c r="L44">
        <v>12</v>
      </c>
      <c r="M44">
        <f>SUM(bom[[#This Row],[n-lite]:[+feedbass]])</f>
        <v>12</v>
      </c>
      <c r="N44">
        <f>bom[[#This Row],[n-lite]]*nlite+(bom[[#This Row],[n-lite]]+bom[[#This Row],[+amp]])*n2amp+(bom[[#This Row],[n-lite]]+bom[[#This Row],[+amp]]+bom[[#This Row],[+feedbass]])*nfull+bom[[#This Row],[n-dsp]]*n_dsp</f>
        <v>36</v>
      </c>
      <c r="O44">
        <v>26</v>
      </c>
      <c r="P44">
        <v>25</v>
      </c>
      <c r="Q44">
        <f>MAX(bom[[#This Row],[need]]-bom[[#This Row],[have]]+bom[[#This Row],[spares]],0)</f>
        <v>35</v>
      </c>
    </row>
    <row r="45" spans="1:17" x14ac:dyDescent="0.35">
      <c r="A45">
        <v>68</v>
      </c>
      <c r="B45" t="s">
        <v>126</v>
      </c>
      <c r="C45" t="s">
        <v>4</v>
      </c>
      <c r="D45" t="str">
        <f>MID(bom[[#This Row],[Designator]],1,1)</f>
        <v>R</v>
      </c>
      <c r="E45" t="s">
        <v>127</v>
      </c>
      <c r="H45">
        <v>2</v>
      </c>
      <c r="L45">
        <v>2</v>
      </c>
      <c r="M45">
        <f>SUM(bom[[#This Row],[n-lite]:[+feedbass]])</f>
        <v>2</v>
      </c>
      <c r="N45">
        <f>bom[[#This Row],[n-lite]]*nlite+(bom[[#This Row],[n-lite]]+bom[[#This Row],[+amp]])*n2amp+(bom[[#This Row],[n-lite]]+bom[[#This Row],[+amp]]+bom[[#This Row],[+feedbass]])*nfull+bom[[#This Row],[n-dsp]]*n_dsp</f>
        <v>8</v>
      </c>
      <c r="O45">
        <v>999</v>
      </c>
      <c r="Q45">
        <f>MAX(bom[[#This Row],[need]]-bom[[#This Row],[have]]+bom[[#This Row],[spares]],0)</f>
        <v>0</v>
      </c>
    </row>
    <row r="46" spans="1:17" x14ac:dyDescent="0.35">
      <c r="A46">
        <v>3</v>
      </c>
      <c r="B46" t="s">
        <v>9</v>
      </c>
      <c r="C46" t="s">
        <v>4</v>
      </c>
      <c r="D46" t="str">
        <f>MID(bom[[#This Row],[Designator]],1,1)</f>
        <v>R</v>
      </c>
      <c r="E46" t="s">
        <v>10</v>
      </c>
      <c r="H46">
        <v>18</v>
      </c>
      <c r="I46">
        <v>4</v>
      </c>
      <c r="J46">
        <v>1</v>
      </c>
      <c r="K46">
        <v>4</v>
      </c>
      <c r="L46">
        <v>23</v>
      </c>
      <c r="M46">
        <f>SUM(bom[[#This Row],[n-lite]:[+feedbass]])</f>
        <v>23</v>
      </c>
      <c r="N46">
        <f>bom[[#This Row],[n-lite]]*nlite+(bom[[#This Row],[n-lite]]+bom[[#This Row],[+amp]])*n2amp+(bom[[#This Row],[n-lite]]+bom[[#This Row],[+amp]]+bom[[#This Row],[+feedbass]])*nfull+bom[[#This Row],[n-dsp]]*n_dsp</f>
        <v>90</v>
      </c>
      <c r="O46">
        <v>57</v>
      </c>
      <c r="P46">
        <v>50</v>
      </c>
      <c r="Q46">
        <f>MAX(bom[[#This Row],[need]]-bom[[#This Row],[have]]+bom[[#This Row],[spares]],0)</f>
        <v>83</v>
      </c>
    </row>
    <row r="47" spans="1:17" x14ac:dyDescent="0.35">
      <c r="A47">
        <v>4</v>
      </c>
      <c r="B47" t="s">
        <v>11</v>
      </c>
      <c r="C47" t="s">
        <v>4</v>
      </c>
      <c r="D47" t="str">
        <f>MID(bom[[#This Row],[Designator]],1,1)</f>
        <v>R</v>
      </c>
      <c r="E47" t="s">
        <v>12</v>
      </c>
      <c r="H47">
        <v>8</v>
      </c>
      <c r="I47">
        <v>8</v>
      </c>
      <c r="L47">
        <v>16</v>
      </c>
      <c r="M47">
        <f>SUM(bom[[#This Row],[n-lite]:[+feedbass]])</f>
        <v>16</v>
      </c>
      <c r="N47">
        <f>bom[[#This Row],[n-lite]]*nlite+(bom[[#This Row],[n-lite]]+bom[[#This Row],[+amp]])*n2amp+(bom[[#This Row],[n-lite]]+bom[[#This Row],[+amp]]+bom[[#This Row],[+feedbass]])*nfull+bom[[#This Row],[n-dsp]]*n_dsp</f>
        <v>48</v>
      </c>
      <c r="O47">
        <v>58</v>
      </c>
      <c r="Q47">
        <f>MAX(bom[[#This Row],[need]]-bom[[#This Row],[have]]+bom[[#This Row],[spares]],0)</f>
        <v>0</v>
      </c>
    </row>
    <row r="48" spans="1:17" x14ac:dyDescent="0.35">
      <c r="A48">
        <v>67</v>
      </c>
      <c r="B48" t="s">
        <v>124</v>
      </c>
      <c r="C48" t="s">
        <v>4</v>
      </c>
      <c r="D48" t="str">
        <f>MID(bom[[#This Row],[Designator]],1,1)</f>
        <v>R</v>
      </c>
      <c r="E48" t="s">
        <v>125</v>
      </c>
      <c r="H48">
        <v>1</v>
      </c>
      <c r="J48">
        <v>1</v>
      </c>
      <c r="L48">
        <v>2</v>
      </c>
      <c r="M48">
        <f>SUM(bom[[#This Row],[n-lite]:[+feedbass]])</f>
        <v>2</v>
      </c>
      <c r="N48">
        <f>bom[[#This Row],[n-lite]]*nlite+(bom[[#This Row],[n-lite]]+bom[[#This Row],[+amp]])*n2amp+(bom[[#This Row],[n-lite]]+bom[[#This Row],[+amp]]+bom[[#This Row],[+feedbass]])*nfull+bom[[#This Row],[n-dsp]]*n_dsp</f>
        <v>6</v>
      </c>
      <c r="O48">
        <v>999</v>
      </c>
      <c r="Q48">
        <f>MAX(bom[[#This Row],[need]]-bom[[#This Row],[have]]+bom[[#This Row],[spares]],0)</f>
        <v>0</v>
      </c>
    </row>
    <row r="49" spans="1:17" x14ac:dyDescent="0.35">
      <c r="A49">
        <v>30</v>
      </c>
      <c r="B49" t="s">
        <v>55</v>
      </c>
      <c r="C49" t="s">
        <v>4</v>
      </c>
      <c r="D49" t="str">
        <f>MID(bom[[#This Row],[Designator]],1,1)</f>
        <v>R</v>
      </c>
      <c r="E49" t="s">
        <v>56</v>
      </c>
      <c r="H49">
        <v>4</v>
      </c>
      <c r="I49">
        <v>4</v>
      </c>
      <c r="L49">
        <v>8</v>
      </c>
      <c r="M49">
        <f>SUM(bom[[#This Row],[n-lite]:[+feedbass]])</f>
        <v>8</v>
      </c>
      <c r="N49">
        <f>bom[[#This Row],[n-lite]]*nlite+(bom[[#This Row],[n-lite]]+bom[[#This Row],[+amp]])*n2amp+(bom[[#This Row],[n-lite]]+bom[[#This Row],[+amp]]+bom[[#This Row],[+feedbass]])*nfull+bom[[#This Row],[n-dsp]]*n_dsp</f>
        <v>24</v>
      </c>
      <c r="O49">
        <v>26</v>
      </c>
      <c r="P49">
        <v>25</v>
      </c>
      <c r="Q49">
        <f>MAX(bom[[#This Row],[need]]-bom[[#This Row],[have]]+bom[[#This Row],[spares]],0)</f>
        <v>23</v>
      </c>
    </row>
    <row r="50" spans="1:17" x14ac:dyDescent="0.35">
      <c r="A50">
        <v>31</v>
      </c>
      <c r="B50" t="s">
        <v>175</v>
      </c>
      <c r="C50" t="s">
        <v>4</v>
      </c>
      <c r="D50" t="str">
        <f>MID(bom[[#This Row],[Designator]],1,1)</f>
        <v>R</v>
      </c>
      <c r="E50" t="s">
        <v>57</v>
      </c>
      <c r="H50">
        <v>5</v>
      </c>
      <c r="K50">
        <v>5</v>
      </c>
      <c r="L50">
        <v>5</v>
      </c>
      <c r="M50">
        <f>SUM(bom[[#This Row],[n-lite]:[+feedbass]])</f>
        <v>5</v>
      </c>
      <c r="N50">
        <f>bom[[#This Row],[n-lite]]*nlite+(bom[[#This Row],[n-lite]]+bom[[#This Row],[+amp]])*n2amp+(bom[[#This Row],[n-lite]]+bom[[#This Row],[+amp]]+bom[[#This Row],[+feedbass]])*nfull+bom[[#This Row],[n-dsp]]*n_dsp</f>
        <v>30</v>
      </c>
      <c r="O50">
        <v>30</v>
      </c>
      <c r="P50">
        <v>25</v>
      </c>
      <c r="Q50">
        <f>MAX(bom[[#This Row],[need]]-bom[[#This Row],[have]]+bom[[#This Row],[spares]],0)</f>
        <v>25</v>
      </c>
    </row>
    <row r="51" spans="1:17" x14ac:dyDescent="0.35">
      <c r="A51">
        <v>37</v>
      </c>
      <c r="B51" t="s">
        <v>65</v>
      </c>
      <c r="C51" t="s">
        <v>4</v>
      </c>
      <c r="D51" t="str">
        <f>MID(bom[[#This Row],[Designator]],1,1)</f>
        <v>R</v>
      </c>
      <c r="E51" t="s">
        <v>66</v>
      </c>
      <c r="H51">
        <v>2</v>
      </c>
      <c r="L51">
        <v>2</v>
      </c>
      <c r="M51">
        <f>SUM(bom[[#This Row],[n-lite]:[+feedbass]])</f>
        <v>2</v>
      </c>
      <c r="N51">
        <f>bom[[#This Row],[n-lite]]*nlite+(bom[[#This Row],[n-lite]]+bom[[#This Row],[+amp]])*n2amp+(bom[[#This Row],[n-lite]]+bom[[#This Row],[+amp]]+bom[[#This Row],[+feedbass]])*nfull+bom[[#This Row],[n-dsp]]*n_dsp</f>
        <v>8</v>
      </c>
      <c r="O51">
        <v>999</v>
      </c>
      <c r="Q51">
        <f>MAX(bom[[#This Row],[need]]-bom[[#This Row],[have]]+bom[[#This Row],[spares]],0)</f>
        <v>0</v>
      </c>
    </row>
    <row r="52" spans="1:17" x14ac:dyDescent="0.35">
      <c r="A52">
        <v>1</v>
      </c>
      <c r="B52" t="s">
        <v>176</v>
      </c>
      <c r="C52" t="s">
        <v>4</v>
      </c>
      <c r="D52" t="str">
        <f>MID(bom[[#This Row],[Designator]],1,1)</f>
        <v>R</v>
      </c>
      <c r="E52" t="s">
        <v>5</v>
      </c>
      <c r="H52">
        <v>7</v>
      </c>
      <c r="K52">
        <v>4</v>
      </c>
      <c r="L52">
        <v>7</v>
      </c>
      <c r="M52">
        <f>SUM(bom[[#This Row],[n-lite]:[+feedbass]])</f>
        <v>7</v>
      </c>
      <c r="N52">
        <f>bom[[#This Row],[n-lite]]*nlite+(bom[[#This Row],[n-lite]]+bom[[#This Row],[+amp]])*n2amp+(bom[[#This Row],[n-lite]]+bom[[#This Row],[+amp]]+bom[[#This Row],[+feedbass]])*nfull+bom[[#This Row],[n-dsp]]*n_dsp</f>
        <v>36</v>
      </c>
      <c r="O52">
        <v>999</v>
      </c>
      <c r="Q52">
        <f>MAX(bom[[#This Row],[need]]-bom[[#This Row],[have]]+bom[[#This Row],[spares]],0)</f>
        <v>0</v>
      </c>
    </row>
    <row r="53" spans="1:17" x14ac:dyDescent="0.35">
      <c r="A53">
        <v>48</v>
      </c>
      <c r="B53" t="s">
        <v>87</v>
      </c>
      <c r="C53" t="s">
        <v>4</v>
      </c>
      <c r="D53" t="str">
        <f>MID(bom[[#This Row],[Designator]],1,1)</f>
        <v>R</v>
      </c>
      <c r="E53" t="s">
        <v>88</v>
      </c>
      <c r="H53">
        <v>2</v>
      </c>
      <c r="K53">
        <v>2</v>
      </c>
      <c r="L53">
        <v>2</v>
      </c>
      <c r="M53">
        <f>SUM(bom[[#This Row],[n-lite]:[+feedbass]])</f>
        <v>2</v>
      </c>
      <c r="N53">
        <f>bom[[#This Row],[n-lite]]*nlite+(bom[[#This Row],[n-lite]]+bom[[#This Row],[+amp]])*n2amp+(bom[[#This Row],[n-lite]]+bom[[#This Row],[+amp]]+bom[[#This Row],[+feedbass]])*nfull+bom[[#This Row],[n-dsp]]*n_dsp</f>
        <v>12</v>
      </c>
      <c r="O53">
        <v>20</v>
      </c>
      <c r="P53">
        <v>25</v>
      </c>
      <c r="Q53">
        <f>MAX(bom[[#This Row],[need]]-bom[[#This Row],[have]]+bom[[#This Row],[spares]],0)</f>
        <v>17</v>
      </c>
    </row>
    <row r="54" spans="1:17" x14ac:dyDescent="0.35">
      <c r="A54">
        <v>17</v>
      </c>
      <c r="B54" t="s">
        <v>38</v>
      </c>
      <c r="C54" t="s">
        <v>4</v>
      </c>
      <c r="D54" t="str">
        <f>MID(bom[[#This Row],[Designator]],1,1)</f>
        <v>R</v>
      </c>
      <c r="E54" t="s">
        <v>39</v>
      </c>
      <c r="F54" t="s">
        <v>223</v>
      </c>
      <c r="H54">
        <v>11</v>
      </c>
      <c r="I54">
        <v>8</v>
      </c>
      <c r="J54">
        <v>2</v>
      </c>
      <c r="L54">
        <v>52</v>
      </c>
      <c r="M54">
        <f>SUM(bom[[#This Row],[n-lite]:[+feedbass]])</f>
        <v>21</v>
      </c>
      <c r="N54">
        <f>bom[[#This Row],[n-lite]]*nlite+(bom[[#This Row],[n-lite]]+bom[[#This Row],[+amp]])*n2amp+(bom[[#This Row],[n-lite]]+bom[[#This Row],[+amp]]+bom[[#This Row],[+feedbass]])*nfull+bom[[#This Row],[n-dsp]]*n_dsp</f>
        <v>64</v>
      </c>
      <c r="O54">
        <v>0</v>
      </c>
      <c r="P54">
        <v>25</v>
      </c>
      <c r="Q54">
        <f>MAX(bom[[#This Row],[need]]-bom[[#This Row],[have]]+bom[[#This Row],[spares]],0)</f>
        <v>89</v>
      </c>
    </row>
    <row r="55" spans="1:17" x14ac:dyDescent="0.35">
      <c r="A55">
        <v>5</v>
      </c>
      <c r="B55" t="s">
        <v>13</v>
      </c>
      <c r="C55" t="s">
        <v>4</v>
      </c>
      <c r="D55" t="str">
        <f>MID(bom[[#This Row],[Designator]],1,1)</f>
        <v>R</v>
      </c>
      <c r="E55" t="s">
        <v>14</v>
      </c>
      <c r="H55">
        <v>4</v>
      </c>
      <c r="I55">
        <v>2</v>
      </c>
      <c r="L55">
        <v>6</v>
      </c>
      <c r="M55">
        <f>SUM(bom[[#This Row],[n-lite]:[+feedbass]])</f>
        <v>6</v>
      </c>
      <c r="N55">
        <f>bom[[#This Row],[n-lite]]*nlite+(bom[[#This Row],[n-lite]]+bom[[#This Row],[+amp]])*n2amp+(bom[[#This Row],[n-lite]]+bom[[#This Row],[+amp]]+bom[[#This Row],[+feedbass]])*nfull+bom[[#This Row],[n-dsp]]*n_dsp</f>
        <v>20</v>
      </c>
      <c r="O55">
        <v>13</v>
      </c>
      <c r="P55">
        <v>25</v>
      </c>
      <c r="Q55">
        <f>MAX(bom[[#This Row],[need]]-bom[[#This Row],[have]]+bom[[#This Row],[spares]],0)</f>
        <v>32</v>
      </c>
    </row>
    <row r="56" spans="1:17" x14ac:dyDescent="0.35">
      <c r="A56">
        <v>69</v>
      </c>
      <c r="B56" t="s">
        <v>128</v>
      </c>
      <c r="C56" t="s">
        <v>4</v>
      </c>
      <c r="D56" t="str">
        <f>MID(bom[[#This Row],[Designator]],1,1)</f>
        <v>R</v>
      </c>
      <c r="E56" t="s">
        <v>129</v>
      </c>
      <c r="H56">
        <v>2</v>
      </c>
      <c r="L56">
        <v>2</v>
      </c>
      <c r="M56">
        <f>SUM(bom[[#This Row],[n-lite]:[+feedbass]])</f>
        <v>2</v>
      </c>
      <c r="N56">
        <f>bom[[#This Row],[n-lite]]*nlite+(bom[[#This Row],[n-lite]]+bom[[#This Row],[+amp]])*n2amp+(bom[[#This Row],[n-lite]]+bom[[#This Row],[+amp]]+bom[[#This Row],[+feedbass]])*nfull+bom[[#This Row],[n-dsp]]*n_dsp</f>
        <v>8</v>
      </c>
      <c r="O56">
        <v>999</v>
      </c>
      <c r="Q56">
        <f>MAX(bom[[#This Row],[need]]-bom[[#This Row],[have]]+bom[[#This Row],[spares]],0)</f>
        <v>0</v>
      </c>
    </row>
    <row r="57" spans="1:17" x14ac:dyDescent="0.35">
      <c r="A57">
        <v>9</v>
      </c>
      <c r="B57" t="s">
        <v>22</v>
      </c>
      <c r="C57" t="s">
        <v>4</v>
      </c>
      <c r="D57" t="str">
        <f>MID(bom[[#This Row],[Designator]],1,1)</f>
        <v>R</v>
      </c>
      <c r="E57" t="s">
        <v>23</v>
      </c>
      <c r="H57">
        <v>8</v>
      </c>
      <c r="I57">
        <v>8</v>
      </c>
      <c r="L57">
        <v>16</v>
      </c>
      <c r="M57">
        <f>SUM(bom[[#This Row],[n-lite]:[+feedbass]])</f>
        <v>16</v>
      </c>
      <c r="N57">
        <f>bom[[#This Row],[n-lite]]*nlite+(bom[[#This Row],[n-lite]]+bom[[#This Row],[+amp]])*n2amp+(bom[[#This Row],[n-lite]]+bom[[#This Row],[+amp]]+bom[[#This Row],[+feedbass]])*nfull+bom[[#This Row],[n-dsp]]*n_dsp</f>
        <v>48</v>
      </c>
      <c r="O57">
        <v>69</v>
      </c>
      <c r="Q57">
        <f>MAX(bom[[#This Row],[need]]-bom[[#This Row],[have]]+bom[[#This Row],[spares]],0)</f>
        <v>0</v>
      </c>
    </row>
    <row r="58" spans="1:17" x14ac:dyDescent="0.35">
      <c r="A58">
        <v>19</v>
      </c>
      <c r="B58" t="s">
        <v>41</v>
      </c>
      <c r="C58" t="s">
        <v>4</v>
      </c>
      <c r="D58" t="str">
        <f>MID(bom[[#This Row],[Designator]],1,1)</f>
        <v>R</v>
      </c>
      <c r="E58" t="s">
        <v>42</v>
      </c>
      <c r="H58">
        <v>8</v>
      </c>
      <c r="I58">
        <v>8</v>
      </c>
      <c r="L58">
        <v>16</v>
      </c>
      <c r="M58">
        <f>SUM(bom[[#This Row],[n-lite]:[+feedbass]])</f>
        <v>16</v>
      </c>
      <c r="N58">
        <f>bom[[#This Row],[n-lite]]*nlite+(bom[[#This Row],[n-lite]]+bom[[#This Row],[+amp]])*n2amp+(bom[[#This Row],[n-lite]]+bom[[#This Row],[+amp]]+bom[[#This Row],[+feedbass]])*nfull+bom[[#This Row],[n-dsp]]*n_dsp</f>
        <v>48</v>
      </c>
      <c r="O58">
        <v>68</v>
      </c>
      <c r="Q58">
        <f>MAX(bom[[#This Row],[need]]-bom[[#This Row],[have]]+bom[[#This Row],[spares]],0)</f>
        <v>0</v>
      </c>
    </row>
    <row r="59" spans="1:17" x14ac:dyDescent="0.35">
      <c r="A59">
        <v>38</v>
      </c>
      <c r="B59" t="s">
        <v>177</v>
      </c>
      <c r="C59" t="s">
        <v>4</v>
      </c>
      <c r="D59" t="str">
        <f>MID(bom[[#This Row],[Designator]],1,1)</f>
        <v>R</v>
      </c>
      <c r="E59" t="s">
        <v>67</v>
      </c>
      <c r="H59">
        <v>6</v>
      </c>
      <c r="I59">
        <v>2</v>
      </c>
      <c r="L59">
        <v>8</v>
      </c>
      <c r="M59">
        <f>SUM(bom[[#This Row],[n-lite]:[+feedbass]])</f>
        <v>8</v>
      </c>
      <c r="N59">
        <f>bom[[#This Row],[n-lite]]*nlite+(bom[[#This Row],[n-lite]]+bom[[#This Row],[+amp]])*n2amp+(bom[[#This Row],[n-lite]]+bom[[#This Row],[+amp]]+bom[[#This Row],[+feedbass]])*nfull+bom[[#This Row],[n-dsp]]*n_dsp</f>
        <v>28</v>
      </c>
      <c r="O59">
        <v>27</v>
      </c>
      <c r="P59">
        <v>25</v>
      </c>
      <c r="Q59">
        <f>MAX(bom[[#This Row],[need]]-bom[[#This Row],[have]]+bom[[#This Row],[spares]],0)</f>
        <v>26</v>
      </c>
    </row>
    <row r="60" spans="1:17" x14ac:dyDescent="0.35">
      <c r="A60">
        <v>64</v>
      </c>
      <c r="B60" t="s">
        <v>116</v>
      </c>
      <c r="C60" t="s">
        <v>4</v>
      </c>
      <c r="D60" t="str">
        <f>MID(bom[[#This Row],[Designator]],1,1)</f>
        <v>R</v>
      </c>
      <c r="E60" t="s">
        <v>117</v>
      </c>
      <c r="H60">
        <v>2</v>
      </c>
      <c r="K60">
        <v>2</v>
      </c>
      <c r="L60">
        <v>2</v>
      </c>
      <c r="M60">
        <f>SUM(bom[[#This Row],[n-lite]:[+feedbass]])</f>
        <v>2</v>
      </c>
      <c r="N60">
        <f>bom[[#This Row],[n-lite]]*nlite+(bom[[#This Row],[n-lite]]+bom[[#This Row],[+amp]])*n2amp+(bom[[#This Row],[n-lite]]+bom[[#This Row],[+amp]]+bom[[#This Row],[+feedbass]])*nfull+bom[[#This Row],[n-dsp]]*n_dsp</f>
        <v>12</v>
      </c>
      <c r="O60">
        <v>999</v>
      </c>
      <c r="Q60">
        <f>MAX(bom[[#This Row],[need]]-bom[[#This Row],[have]]+bom[[#This Row],[spares]],0)</f>
        <v>0</v>
      </c>
    </row>
    <row r="61" spans="1:17" x14ac:dyDescent="0.35">
      <c r="A61">
        <v>16</v>
      </c>
      <c r="B61" t="s">
        <v>162</v>
      </c>
      <c r="C61" t="s">
        <v>4</v>
      </c>
      <c r="D61" t="str">
        <f>MID(bom[[#This Row],[Designator]],1,1)</f>
        <v>R</v>
      </c>
      <c r="E61" t="s">
        <v>37</v>
      </c>
      <c r="H61">
        <v>24</v>
      </c>
      <c r="I61">
        <v>11</v>
      </c>
      <c r="J61">
        <v>0</v>
      </c>
      <c r="K61">
        <v>4</v>
      </c>
      <c r="L61">
        <v>35</v>
      </c>
      <c r="M61">
        <f>SUM(bom[[#This Row],[n-lite]:[+feedbass]])</f>
        <v>35</v>
      </c>
      <c r="N61">
        <f>bom[[#This Row],[n-lite]]*nlite+(bom[[#This Row],[n-lite]]+bom[[#This Row],[+amp]])*n2amp+(bom[[#This Row],[n-lite]]+bom[[#This Row],[+amp]]+bom[[#This Row],[+feedbass]])*nfull+bom[[#This Row],[n-dsp]]*n_dsp</f>
        <v>126</v>
      </c>
      <c r="O61">
        <v>999</v>
      </c>
      <c r="Q61">
        <f>MAX(bom[[#This Row],[need]]-bom[[#This Row],[have]]+bom[[#This Row],[spares]],0)</f>
        <v>0</v>
      </c>
    </row>
    <row r="62" spans="1:17" x14ac:dyDescent="0.35">
      <c r="A62">
        <v>8</v>
      </c>
      <c r="B62" t="s">
        <v>20</v>
      </c>
      <c r="C62" t="s">
        <v>4</v>
      </c>
      <c r="D62" t="str">
        <f>MID(bom[[#This Row],[Designator]],1,1)</f>
        <v>R</v>
      </c>
      <c r="E62" t="s">
        <v>21</v>
      </c>
      <c r="H62">
        <v>4</v>
      </c>
      <c r="I62">
        <v>4</v>
      </c>
      <c r="L62">
        <v>8</v>
      </c>
      <c r="M62">
        <f>SUM(bom[[#This Row],[n-lite]:[+feedbass]])</f>
        <v>8</v>
      </c>
      <c r="N62">
        <f>bom[[#This Row],[n-lite]]*nlite+(bom[[#This Row],[n-lite]]+bom[[#This Row],[+amp]])*n2amp+(bom[[#This Row],[n-lite]]+bom[[#This Row],[+amp]]+bom[[#This Row],[+feedbass]])*nfull+bom[[#This Row],[n-dsp]]*n_dsp</f>
        <v>24</v>
      </c>
      <c r="O62">
        <v>31</v>
      </c>
      <c r="P62">
        <v>25</v>
      </c>
      <c r="Q62">
        <f>MAX(bom[[#This Row],[need]]-bom[[#This Row],[have]]+bom[[#This Row],[spares]],0)</f>
        <v>18</v>
      </c>
    </row>
    <row r="63" spans="1:17" x14ac:dyDescent="0.35">
      <c r="A63">
        <v>32</v>
      </c>
      <c r="B63" t="s">
        <v>58</v>
      </c>
      <c r="C63" t="s">
        <v>4</v>
      </c>
      <c r="D63" t="str">
        <f>MID(bom[[#This Row],[Designator]],1,1)</f>
        <v>R</v>
      </c>
      <c r="E63" t="s">
        <v>59</v>
      </c>
      <c r="H63">
        <v>1</v>
      </c>
      <c r="L63">
        <v>1</v>
      </c>
      <c r="M63">
        <f>SUM(bom[[#This Row],[n-lite]:[+feedbass]])</f>
        <v>1</v>
      </c>
      <c r="N63">
        <f>bom[[#This Row],[n-lite]]*nlite+(bom[[#This Row],[n-lite]]+bom[[#This Row],[+amp]])*n2amp+(bom[[#This Row],[n-lite]]+bom[[#This Row],[+amp]]+bom[[#This Row],[+feedbass]])*nfull+bom[[#This Row],[n-dsp]]*n_dsp</f>
        <v>4</v>
      </c>
      <c r="O63">
        <v>999</v>
      </c>
      <c r="Q63">
        <f>MAX(bom[[#This Row],[need]]-bom[[#This Row],[have]]+bom[[#This Row],[spares]],0)</f>
        <v>0</v>
      </c>
    </row>
    <row r="64" spans="1:17" x14ac:dyDescent="0.35">
      <c r="A64">
        <v>35</v>
      </c>
      <c r="B64" t="s">
        <v>63</v>
      </c>
      <c r="C64" t="s">
        <v>4</v>
      </c>
      <c r="D64" t="str">
        <f>MID(bom[[#This Row],[Designator]],1,1)</f>
        <v>R</v>
      </c>
      <c r="E64" t="s">
        <v>64</v>
      </c>
      <c r="H64">
        <v>5</v>
      </c>
      <c r="K64">
        <v>1</v>
      </c>
      <c r="L64">
        <v>5</v>
      </c>
      <c r="M64">
        <f>SUM(bom[[#This Row],[n-lite]:[+feedbass]])</f>
        <v>5</v>
      </c>
      <c r="N64">
        <f>bom[[#This Row],[n-lite]]*nlite+(bom[[#This Row],[n-lite]]+bom[[#This Row],[+amp]])*n2amp+(bom[[#This Row],[n-lite]]+bom[[#This Row],[+amp]]+bom[[#This Row],[+feedbass]])*nfull+bom[[#This Row],[n-dsp]]*n_dsp</f>
        <v>22</v>
      </c>
      <c r="O64">
        <v>9</v>
      </c>
      <c r="P64">
        <v>25</v>
      </c>
      <c r="Q64">
        <f>MAX(bom[[#This Row],[need]]-bom[[#This Row],[have]]+bom[[#This Row],[spares]],0)</f>
        <v>38</v>
      </c>
    </row>
    <row r="65" spans="1:17" x14ac:dyDescent="0.35">
      <c r="A65">
        <v>45</v>
      </c>
      <c r="B65" t="s">
        <v>80</v>
      </c>
      <c r="C65" t="s">
        <v>4</v>
      </c>
      <c r="D65" t="str">
        <f>MID(bom[[#This Row],[Designator]],1,1)</f>
        <v>R</v>
      </c>
      <c r="E65" t="s">
        <v>81</v>
      </c>
      <c r="H65">
        <v>1</v>
      </c>
      <c r="I65">
        <v>1</v>
      </c>
      <c r="L65">
        <v>2</v>
      </c>
      <c r="M65">
        <f>SUM(bom[[#This Row],[n-lite]:[+feedbass]])</f>
        <v>2</v>
      </c>
      <c r="N65">
        <f>bom[[#This Row],[n-lite]]*nlite+(bom[[#This Row],[n-lite]]+bom[[#This Row],[+amp]])*n2amp+(bom[[#This Row],[n-lite]]+bom[[#This Row],[+amp]]+bom[[#This Row],[+feedbass]])*nfull+bom[[#This Row],[n-dsp]]*n_dsp</f>
        <v>6</v>
      </c>
      <c r="O65">
        <v>999</v>
      </c>
      <c r="Q65">
        <f>MAX(bom[[#This Row],[need]]-bom[[#This Row],[have]]+bom[[#This Row],[spares]],0)</f>
        <v>0</v>
      </c>
    </row>
    <row r="66" spans="1:17" x14ac:dyDescent="0.35">
      <c r="A66">
        <v>21</v>
      </c>
      <c r="B66" t="s">
        <v>45</v>
      </c>
      <c r="C66" t="s">
        <v>4</v>
      </c>
      <c r="D66" t="str">
        <f>MID(bom[[#This Row],[Designator]],1,1)</f>
        <v>R</v>
      </c>
      <c r="E66" t="s">
        <v>46</v>
      </c>
      <c r="H66">
        <v>2</v>
      </c>
      <c r="I66">
        <v>0</v>
      </c>
      <c r="J66">
        <v>1</v>
      </c>
      <c r="L66">
        <v>4</v>
      </c>
      <c r="M66">
        <f>SUM(bom[[#This Row],[n-lite]:[+feedbass]])</f>
        <v>3</v>
      </c>
      <c r="N66">
        <f>bom[[#This Row],[n-lite]]*nlite+(bom[[#This Row],[n-lite]]+bom[[#This Row],[+amp]])*n2amp+(bom[[#This Row],[n-lite]]+bom[[#This Row],[+amp]]+bom[[#This Row],[+feedbass]])*nfull+bom[[#This Row],[n-dsp]]*n_dsp</f>
        <v>10</v>
      </c>
      <c r="O66">
        <v>37</v>
      </c>
      <c r="P66">
        <v>25</v>
      </c>
      <c r="Q66">
        <f>MAX(bom[[#This Row],[need]]-bom[[#This Row],[have]]+bom[[#This Row],[spares]],0)</f>
        <v>0</v>
      </c>
    </row>
    <row r="67" spans="1:17" x14ac:dyDescent="0.35">
      <c r="A67">
        <v>34</v>
      </c>
      <c r="B67" t="s">
        <v>61</v>
      </c>
      <c r="C67" t="s">
        <v>4</v>
      </c>
      <c r="D67" t="str">
        <f>MID(bom[[#This Row],[Designator]],1,1)</f>
        <v>R</v>
      </c>
      <c r="E67" t="s">
        <v>62</v>
      </c>
      <c r="H67">
        <v>1</v>
      </c>
      <c r="L67">
        <v>1</v>
      </c>
      <c r="M67">
        <f>SUM(bom[[#This Row],[n-lite]:[+feedbass]])</f>
        <v>1</v>
      </c>
      <c r="N67">
        <f>bom[[#This Row],[n-lite]]*nlite+(bom[[#This Row],[n-lite]]+bom[[#This Row],[+amp]])*n2amp+(bom[[#This Row],[n-lite]]+bom[[#This Row],[+amp]]+bom[[#This Row],[+feedbass]])*nfull+bom[[#This Row],[n-dsp]]*n_dsp</f>
        <v>4</v>
      </c>
      <c r="O67">
        <v>999</v>
      </c>
      <c r="Q67">
        <f>MAX(bom[[#This Row],[need]]-bom[[#This Row],[have]]+bom[[#This Row],[spares]],0)</f>
        <v>0</v>
      </c>
    </row>
    <row r="68" spans="1:17" x14ac:dyDescent="0.35">
      <c r="A68">
        <v>70</v>
      </c>
      <c r="B68" t="s">
        <v>130</v>
      </c>
      <c r="C68" t="s">
        <v>4</v>
      </c>
      <c r="D68" t="str">
        <f>MID(bom[[#This Row],[Designator]],1,1)</f>
        <v>R</v>
      </c>
      <c r="E68" t="s">
        <v>131</v>
      </c>
      <c r="H68">
        <v>1</v>
      </c>
      <c r="I68">
        <v>1</v>
      </c>
      <c r="L68">
        <v>2</v>
      </c>
      <c r="M68">
        <f>SUM(bom[[#This Row],[n-lite]:[+feedbass]])</f>
        <v>2</v>
      </c>
      <c r="N68">
        <f>bom[[#This Row],[n-lite]]*nlite+(bom[[#This Row],[n-lite]]+bom[[#This Row],[+amp]])*n2amp+(bom[[#This Row],[n-lite]]+bom[[#This Row],[+amp]]+bom[[#This Row],[+feedbass]])*nfull+bom[[#This Row],[n-dsp]]*n_dsp</f>
        <v>6</v>
      </c>
      <c r="O68">
        <v>999</v>
      </c>
      <c r="Q68">
        <f>MAX(bom[[#This Row],[need]]-bom[[#This Row],[have]]+bom[[#This Row],[spares]],0)</f>
        <v>0</v>
      </c>
    </row>
    <row r="69" spans="1:17" x14ac:dyDescent="0.35">
      <c r="A69">
        <v>61</v>
      </c>
      <c r="B69" t="s">
        <v>110</v>
      </c>
      <c r="C69" t="s">
        <v>4</v>
      </c>
      <c r="D69" t="str">
        <f>MID(bom[[#This Row],[Designator]],1,1)</f>
        <v>R</v>
      </c>
      <c r="E69" t="s">
        <v>111</v>
      </c>
      <c r="H69">
        <v>1</v>
      </c>
      <c r="L69">
        <v>1</v>
      </c>
      <c r="M69">
        <f>SUM(bom[[#This Row],[n-lite]:[+feedbass]])</f>
        <v>1</v>
      </c>
      <c r="N69">
        <f>bom[[#This Row],[n-lite]]*nlite+(bom[[#This Row],[n-lite]]+bom[[#This Row],[+amp]])*n2amp+(bom[[#This Row],[n-lite]]+bom[[#This Row],[+amp]]+bom[[#This Row],[+feedbass]])*nfull+bom[[#This Row],[n-dsp]]*n_dsp</f>
        <v>4</v>
      </c>
      <c r="O69">
        <v>999</v>
      </c>
      <c r="Q69">
        <f>MAX(bom[[#This Row],[need]]-bom[[#This Row],[have]]+bom[[#This Row],[spares]],0)</f>
        <v>0</v>
      </c>
    </row>
    <row r="70" spans="1:17" x14ac:dyDescent="0.35">
      <c r="A70">
        <v>20</v>
      </c>
      <c r="B70" t="s">
        <v>43</v>
      </c>
      <c r="C70" t="s">
        <v>4</v>
      </c>
      <c r="D70" t="str">
        <f>MID(bom[[#This Row],[Designator]],1,1)</f>
        <v>R</v>
      </c>
      <c r="E70" t="s">
        <v>44</v>
      </c>
      <c r="H70">
        <v>1</v>
      </c>
      <c r="K70">
        <v>1</v>
      </c>
      <c r="L70">
        <v>1</v>
      </c>
      <c r="M70">
        <f>SUM(bom[[#This Row],[n-lite]:[+feedbass]])</f>
        <v>1</v>
      </c>
      <c r="N70">
        <f>bom[[#This Row],[n-lite]]*nlite+(bom[[#This Row],[n-lite]]+bom[[#This Row],[+amp]])*n2amp+(bom[[#This Row],[n-lite]]+bom[[#This Row],[+amp]]+bom[[#This Row],[+feedbass]])*nfull+bom[[#This Row],[n-dsp]]*n_dsp</f>
        <v>6</v>
      </c>
      <c r="O70">
        <v>999</v>
      </c>
      <c r="Q70">
        <f>MAX(bom[[#This Row],[need]]-bom[[#This Row],[have]]+bom[[#This Row],[spares]],0)</f>
        <v>0</v>
      </c>
    </row>
    <row r="71" spans="1:17" x14ac:dyDescent="0.35">
      <c r="A71">
        <v>71</v>
      </c>
      <c r="B71" t="s">
        <v>132</v>
      </c>
      <c r="C71" t="s">
        <v>4</v>
      </c>
      <c r="D71" t="str">
        <f>MID(bom[[#This Row],[Designator]],1,1)</f>
        <v>R</v>
      </c>
      <c r="E71" t="s">
        <v>133</v>
      </c>
      <c r="H71">
        <v>1</v>
      </c>
      <c r="J71">
        <v>1</v>
      </c>
      <c r="L71">
        <v>2</v>
      </c>
      <c r="M71">
        <f>SUM(bom[[#This Row],[n-lite]:[+feedbass]])</f>
        <v>2</v>
      </c>
      <c r="N71">
        <f>bom[[#This Row],[n-lite]]*nlite+(bom[[#This Row],[n-lite]]+bom[[#This Row],[+amp]])*n2amp+(bom[[#This Row],[n-lite]]+bom[[#This Row],[+amp]]+bom[[#This Row],[+feedbass]])*nfull+bom[[#This Row],[n-dsp]]*n_dsp</f>
        <v>6</v>
      </c>
      <c r="O71">
        <v>999</v>
      </c>
      <c r="Q71">
        <f>MAX(bom[[#This Row],[need]]-bom[[#This Row],[have]]+bom[[#This Row],[spares]],0)</f>
        <v>0</v>
      </c>
    </row>
    <row r="72" spans="1:17" x14ac:dyDescent="0.35">
      <c r="A72">
        <v>40</v>
      </c>
      <c r="B72" t="s">
        <v>69</v>
      </c>
      <c r="C72" t="s">
        <v>70</v>
      </c>
      <c r="D72" t="str">
        <f>MID(bom[[#This Row],[Designator]],1,1)</f>
        <v>R</v>
      </c>
      <c r="E72" t="s">
        <v>178</v>
      </c>
      <c r="F72" t="s">
        <v>224</v>
      </c>
      <c r="H72">
        <v>1</v>
      </c>
      <c r="I72">
        <v>1</v>
      </c>
      <c r="L72">
        <v>2</v>
      </c>
      <c r="M72">
        <f>SUM(bom[[#This Row],[n-lite]:[+feedbass]])</f>
        <v>2</v>
      </c>
      <c r="N72">
        <f>bom[[#This Row],[n-lite]]*nlite+(bom[[#This Row],[n-lite]]+bom[[#This Row],[+amp]])*n2amp+(bom[[#This Row],[n-lite]]+bom[[#This Row],[+amp]]+bom[[#This Row],[+feedbass]])*nfull+bom[[#This Row],[n-dsp]]*n_dsp</f>
        <v>6</v>
      </c>
      <c r="O72">
        <v>6</v>
      </c>
      <c r="Q72">
        <f>MAX(bom[[#This Row],[need]]-bom[[#This Row],[have]]+bom[[#This Row],[spares]],0)</f>
        <v>0</v>
      </c>
    </row>
    <row r="73" spans="1:17" x14ac:dyDescent="0.35">
      <c r="A73">
        <v>80</v>
      </c>
      <c r="B73" t="s">
        <v>151</v>
      </c>
      <c r="C73" t="s">
        <v>152</v>
      </c>
      <c r="D73" t="str">
        <f>MID(bom[[#This Row],[Designator]],1,1)</f>
        <v>U</v>
      </c>
      <c r="E73" t="s">
        <v>153</v>
      </c>
      <c r="F73" t="s">
        <v>225</v>
      </c>
      <c r="H73">
        <v>1</v>
      </c>
      <c r="L73">
        <v>1</v>
      </c>
      <c r="M73">
        <f>SUM(bom[[#This Row],[n-lite]:[+feedbass]])</f>
        <v>1</v>
      </c>
      <c r="N73">
        <f>bom[[#This Row],[n-lite]]*nlite+(bom[[#This Row],[n-lite]]+bom[[#This Row],[+amp]])*n2amp+(bom[[#This Row],[n-lite]]+bom[[#This Row],[+amp]]+bom[[#This Row],[+feedbass]])*nfull+bom[[#This Row],[n-dsp]]*n_dsp</f>
        <v>4</v>
      </c>
      <c r="O73">
        <v>1</v>
      </c>
      <c r="P73">
        <v>1</v>
      </c>
      <c r="Q73">
        <f>MAX(bom[[#This Row],[need]]-bom[[#This Row],[have]]+bom[[#This Row],[spares]],0)</f>
        <v>4</v>
      </c>
    </row>
    <row r="74" spans="1:17" x14ac:dyDescent="0.35">
      <c r="A74">
        <v>43</v>
      </c>
      <c r="B74" t="s">
        <v>75</v>
      </c>
      <c r="C74" t="s">
        <v>76</v>
      </c>
      <c r="D74" t="str">
        <f>MID(bom[[#This Row],[Designator]],1,1)</f>
        <v>U</v>
      </c>
      <c r="E74" t="s">
        <v>77</v>
      </c>
      <c r="F74" t="s">
        <v>226</v>
      </c>
      <c r="H74">
        <v>1</v>
      </c>
      <c r="K74">
        <v>1</v>
      </c>
      <c r="L74">
        <v>1</v>
      </c>
      <c r="M74">
        <f>SUM(bom[[#This Row],[n-lite]:[+feedbass]])</f>
        <v>1</v>
      </c>
      <c r="N74">
        <f>bom[[#This Row],[n-lite]]*nlite+(bom[[#This Row],[n-lite]]+bom[[#This Row],[+amp]])*n2amp+(bom[[#This Row],[n-lite]]+bom[[#This Row],[+amp]]+bom[[#This Row],[+feedbass]])*nfull+bom[[#This Row],[n-dsp]]*n_dsp</f>
        <v>6</v>
      </c>
      <c r="O74">
        <v>6</v>
      </c>
      <c r="P74">
        <v>5</v>
      </c>
      <c r="Q74">
        <f>MAX(bom[[#This Row],[need]]-bom[[#This Row],[have]]+bom[[#This Row],[spares]],0)</f>
        <v>5</v>
      </c>
    </row>
    <row r="75" spans="1:17" x14ac:dyDescent="0.35">
      <c r="A75">
        <v>78</v>
      </c>
      <c r="B75" t="s">
        <v>148</v>
      </c>
      <c r="C75" t="s">
        <v>149</v>
      </c>
      <c r="D75" t="str">
        <f>MID(bom[[#This Row],[Designator]],1,1)</f>
        <v>U</v>
      </c>
      <c r="E75" t="s">
        <v>150</v>
      </c>
      <c r="H75">
        <v>1</v>
      </c>
      <c r="K75">
        <v>1</v>
      </c>
      <c r="L75">
        <v>1</v>
      </c>
      <c r="M75">
        <f>SUM(bom[[#This Row],[n-lite]:[+feedbass]])</f>
        <v>1</v>
      </c>
      <c r="N75">
        <f>bom[[#This Row],[n-lite]]*nlite+(bom[[#This Row],[n-lite]]+bom[[#This Row],[+amp]])*n2amp+(bom[[#This Row],[n-lite]]+bom[[#This Row],[+amp]]+bom[[#This Row],[+feedbass]])*nfull+bom[[#This Row],[n-dsp]]*n_dsp</f>
        <v>6</v>
      </c>
      <c r="O75">
        <v>5</v>
      </c>
      <c r="P75">
        <v>2</v>
      </c>
      <c r="Q75">
        <f>MAX(bom[[#This Row],[need]]-bom[[#This Row],[have]]+bom[[#This Row],[spares]],0)</f>
        <v>3</v>
      </c>
    </row>
    <row r="76" spans="1:17" x14ac:dyDescent="0.35">
      <c r="A76">
        <v>46</v>
      </c>
      <c r="B76" t="s">
        <v>82</v>
      </c>
      <c r="C76" t="s">
        <v>83</v>
      </c>
      <c r="D76" t="str">
        <f>MID(bom[[#This Row],[Designator]],1,1)</f>
        <v>U</v>
      </c>
      <c r="E76" t="s">
        <v>84</v>
      </c>
      <c r="H76">
        <v>1</v>
      </c>
      <c r="I76">
        <v>1</v>
      </c>
      <c r="L76">
        <v>2</v>
      </c>
      <c r="M76">
        <f>SUM(bom[[#This Row],[n-lite]:[+feedbass]])</f>
        <v>2</v>
      </c>
      <c r="N76">
        <f>bom[[#This Row],[n-lite]]*nlite+(bom[[#This Row],[n-lite]]+bom[[#This Row],[+amp]])*n2amp+(bom[[#This Row],[n-lite]]+bom[[#This Row],[+amp]]+bom[[#This Row],[+feedbass]])*nfull+bom[[#This Row],[n-dsp]]*n_dsp</f>
        <v>6</v>
      </c>
      <c r="O76">
        <v>2</v>
      </c>
      <c r="P76">
        <v>2</v>
      </c>
      <c r="Q76">
        <f>MAX(bom[[#This Row],[need]]-bom[[#This Row],[have]]+bom[[#This Row],[spares]],0)</f>
        <v>6</v>
      </c>
    </row>
    <row r="77" spans="1:17" x14ac:dyDescent="0.35">
      <c r="A77">
        <v>42</v>
      </c>
      <c r="B77" t="s">
        <v>73</v>
      </c>
      <c r="C77" t="s">
        <v>74</v>
      </c>
      <c r="D77" t="str">
        <f>MID(bom[[#This Row],[Designator]],1,1)</f>
        <v>U</v>
      </c>
      <c r="E77" t="s">
        <v>74</v>
      </c>
      <c r="H77">
        <v>1</v>
      </c>
      <c r="L77">
        <v>1</v>
      </c>
      <c r="M77">
        <f>SUM(bom[[#This Row],[n-lite]:[+feedbass]])</f>
        <v>1</v>
      </c>
      <c r="N77">
        <f>bom[[#This Row],[n-lite]]*nlite+(bom[[#This Row],[n-lite]]+bom[[#This Row],[+amp]])*n2amp+(bom[[#This Row],[n-lite]]+bom[[#This Row],[+amp]]+bom[[#This Row],[+feedbass]])*nfull+bom[[#This Row],[n-dsp]]*n_dsp</f>
        <v>4</v>
      </c>
      <c r="O77">
        <v>0</v>
      </c>
      <c r="P77">
        <v>2</v>
      </c>
      <c r="Q77">
        <f>MAX(bom[[#This Row],[need]]-bom[[#This Row],[have]]+bom[[#This Row],[spares]],0)</f>
        <v>6</v>
      </c>
    </row>
    <row r="78" spans="1:17" x14ac:dyDescent="0.35">
      <c r="A78">
        <v>74</v>
      </c>
      <c r="B78" t="s">
        <v>137</v>
      </c>
      <c r="C78" t="s">
        <v>138</v>
      </c>
      <c r="D78" t="str">
        <f>MID(bom[[#This Row],[Designator]],1,1)</f>
        <v>U</v>
      </c>
      <c r="E78" t="s">
        <v>139</v>
      </c>
      <c r="H78">
        <v>1</v>
      </c>
      <c r="L78">
        <v>1</v>
      </c>
      <c r="M78">
        <f>SUM(bom[[#This Row],[n-lite]:[+feedbass]])</f>
        <v>1</v>
      </c>
      <c r="N78">
        <f>bom[[#This Row],[n-lite]]*nlite+(bom[[#This Row],[n-lite]]+bom[[#This Row],[+amp]])*n2amp+(bom[[#This Row],[n-lite]]+bom[[#This Row],[+amp]]+bom[[#This Row],[+feedbass]])*nfull+bom[[#This Row],[n-dsp]]*n_dsp</f>
        <v>4</v>
      </c>
      <c r="O78">
        <v>11</v>
      </c>
      <c r="P78">
        <v>2</v>
      </c>
      <c r="Q78">
        <f>MAX(bom[[#This Row],[need]]-bom[[#This Row],[have]]+bom[[#This Row],[spares]],0)</f>
        <v>0</v>
      </c>
    </row>
    <row r="79" spans="1:17" x14ac:dyDescent="0.35">
      <c r="A79">
        <v>66</v>
      </c>
      <c r="B79" t="s">
        <v>121</v>
      </c>
      <c r="C79" t="s">
        <v>122</v>
      </c>
      <c r="D79" t="str">
        <f>MID(bom[[#This Row],[Designator]],1,1)</f>
        <v>U</v>
      </c>
      <c r="E79" t="s">
        <v>123</v>
      </c>
      <c r="F79" t="s">
        <v>249</v>
      </c>
      <c r="H79">
        <v>2</v>
      </c>
      <c r="L79">
        <v>2</v>
      </c>
      <c r="M79">
        <f>SUM(bom[[#This Row],[n-lite]:[+feedbass]])</f>
        <v>2</v>
      </c>
      <c r="N79">
        <f>bom[[#This Row],[n-lite]]*nlite+(bom[[#This Row],[n-lite]]+bom[[#This Row],[+amp]])*n2amp+(bom[[#This Row],[n-lite]]+bom[[#This Row],[+amp]]+bom[[#This Row],[+feedbass]])*nfull+bom[[#This Row],[n-dsp]]*n_dsp</f>
        <v>8</v>
      </c>
      <c r="O79">
        <v>5</v>
      </c>
      <c r="P79">
        <v>2</v>
      </c>
      <c r="Q79">
        <f>MAX(bom[[#This Row],[need]]-bom[[#This Row],[have]]+bom[[#This Row],[spares]],0)</f>
        <v>5</v>
      </c>
    </row>
    <row r="80" spans="1:17" x14ac:dyDescent="0.35">
      <c r="A80">
        <v>55</v>
      </c>
      <c r="B80" t="s">
        <v>100</v>
      </c>
      <c r="C80" t="s">
        <v>101</v>
      </c>
      <c r="D80" t="str">
        <f>MID(bom[[#This Row],[Designator]],1,1)</f>
        <v>U</v>
      </c>
      <c r="E80" t="s">
        <v>101</v>
      </c>
      <c r="H80">
        <v>1</v>
      </c>
      <c r="K80">
        <v>1</v>
      </c>
      <c r="L80">
        <v>1</v>
      </c>
      <c r="M80">
        <f>SUM(bom[[#This Row],[n-lite]:[+feedbass]])</f>
        <v>1</v>
      </c>
      <c r="N80">
        <f>bom[[#This Row],[n-lite]]*nlite+(bom[[#This Row],[n-lite]]+bom[[#This Row],[+amp]])*n2amp+(bom[[#This Row],[n-lite]]+bom[[#This Row],[+amp]]+bom[[#This Row],[+feedbass]])*nfull+bom[[#This Row],[n-dsp]]*n_dsp</f>
        <v>6</v>
      </c>
      <c r="O80">
        <v>9</v>
      </c>
      <c r="P80">
        <v>2</v>
      </c>
      <c r="Q80">
        <f>MAX(bom[[#This Row],[need]]-bom[[#This Row],[have]]+bom[[#This Row],[spares]],0)</f>
        <v>0</v>
      </c>
    </row>
    <row r="81" spans="1:17" x14ac:dyDescent="0.35">
      <c r="A81">
        <v>82</v>
      </c>
      <c r="B81" t="s">
        <v>154</v>
      </c>
      <c r="C81" t="s">
        <v>155</v>
      </c>
      <c r="D81" t="str">
        <f>MID(bom[[#This Row],[Designator]],1,1)</f>
        <v>U</v>
      </c>
      <c r="E81" t="s">
        <v>156</v>
      </c>
      <c r="F81" t="s">
        <v>227</v>
      </c>
      <c r="H81">
        <v>1</v>
      </c>
      <c r="K81">
        <v>1</v>
      </c>
      <c r="L81">
        <v>1</v>
      </c>
      <c r="M81">
        <f>SUM(bom[[#This Row],[n-lite]:[+feedbass]])</f>
        <v>1</v>
      </c>
      <c r="N81">
        <f>bom[[#This Row],[n-lite]]*nlite+(bom[[#This Row],[n-lite]]+bom[[#This Row],[+amp]])*n2amp+(bom[[#This Row],[n-lite]]+bom[[#This Row],[+amp]]+bom[[#This Row],[+feedbass]])*nfull+bom[[#This Row],[n-dsp]]*n_dsp</f>
        <v>6</v>
      </c>
      <c r="O81">
        <v>5</v>
      </c>
      <c r="P81">
        <v>2</v>
      </c>
      <c r="Q81">
        <f>MAX(bom[[#This Row],[need]]-bom[[#This Row],[have]]+bom[[#This Row],[spares]],0)</f>
        <v>3</v>
      </c>
    </row>
    <row r="82" spans="1:17" x14ac:dyDescent="0.35">
      <c r="A82">
        <v>72</v>
      </c>
      <c r="B82" t="s">
        <v>134</v>
      </c>
      <c r="C82" t="s">
        <v>135</v>
      </c>
      <c r="D82" t="str">
        <f>MID(bom[[#This Row],[Designator]],1,1)</f>
        <v>U</v>
      </c>
      <c r="E82" t="s">
        <v>136</v>
      </c>
      <c r="F82" t="s">
        <v>242</v>
      </c>
      <c r="H82">
        <v>1</v>
      </c>
      <c r="L82">
        <v>1</v>
      </c>
      <c r="M82">
        <f>SUM(bom[[#This Row],[n-lite]:[+feedbass]])</f>
        <v>1</v>
      </c>
      <c r="N82">
        <f>bom[[#This Row],[n-lite]]*nlite+(bom[[#This Row],[n-lite]]+bom[[#This Row],[+amp]])*n2amp+(bom[[#This Row],[n-lite]]+bom[[#This Row],[+amp]]+bom[[#This Row],[+feedbass]])*nfull+bom[[#This Row],[n-dsp]]*n_dsp</f>
        <v>4</v>
      </c>
      <c r="O82">
        <v>7</v>
      </c>
      <c r="P82">
        <v>2</v>
      </c>
      <c r="Q82">
        <f>MAX(bom[[#This Row],[need]]-bom[[#This Row],[have]]+bom[[#This Row],[spares]],0)</f>
        <v>0</v>
      </c>
    </row>
    <row r="83" spans="1:17" x14ac:dyDescent="0.35">
      <c r="A83">
        <v>27</v>
      </c>
      <c r="B83" t="s">
        <v>53</v>
      </c>
      <c r="C83" t="s">
        <v>33</v>
      </c>
      <c r="D83" t="str">
        <f>MID(bom[[#This Row],[Designator]],1,1)</f>
        <v>U</v>
      </c>
      <c r="E83" t="s">
        <v>208</v>
      </c>
      <c r="F83" t="s">
        <v>228</v>
      </c>
      <c r="H83">
        <v>4</v>
      </c>
      <c r="I83">
        <v>4</v>
      </c>
      <c r="L83">
        <v>8</v>
      </c>
      <c r="M83">
        <f>SUM(bom[[#This Row],[n-lite]:[+feedbass]])</f>
        <v>8</v>
      </c>
      <c r="N83">
        <f>bom[[#This Row],[n-lite]]*nlite+(bom[[#This Row],[n-lite]]+bom[[#This Row],[+amp]])*n2amp+(bom[[#This Row],[n-lite]]+bom[[#This Row],[+amp]]+bom[[#This Row],[+feedbass]])*nfull+bom[[#This Row],[n-dsp]]*n_dsp</f>
        <v>24</v>
      </c>
      <c r="O83">
        <v>15</v>
      </c>
      <c r="P83">
        <v>5</v>
      </c>
      <c r="Q83">
        <f>MAX(bom[[#This Row],[need]]-bom[[#This Row],[have]]+bom[[#This Row],[spares]],0)</f>
        <v>14</v>
      </c>
    </row>
    <row r="84" spans="1:17" x14ac:dyDescent="0.35">
      <c r="A84">
        <v>83</v>
      </c>
      <c r="B84" t="s">
        <v>157</v>
      </c>
      <c r="C84" t="s">
        <v>158</v>
      </c>
      <c r="D84" t="str">
        <f>MID(bom[[#This Row],[Designator]],1,1)</f>
        <v>U</v>
      </c>
      <c r="E84" t="s">
        <v>209</v>
      </c>
      <c r="F84" t="s">
        <v>229</v>
      </c>
      <c r="H84">
        <v>1</v>
      </c>
      <c r="K84">
        <v>1</v>
      </c>
      <c r="L84">
        <v>1</v>
      </c>
      <c r="M84">
        <f>SUM(bom[[#This Row],[n-lite]:[+feedbass]])</f>
        <v>1</v>
      </c>
      <c r="N84">
        <f>bom[[#This Row],[n-lite]]*nlite+(bom[[#This Row],[n-lite]]+bom[[#This Row],[+amp]])*n2amp+(bom[[#This Row],[n-lite]]+bom[[#This Row],[+amp]]+bom[[#This Row],[+feedbass]])*nfull+bom[[#This Row],[n-dsp]]*n_dsp</f>
        <v>6</v>
      </c>
      <c r="O84">
        <v>10</v>
      </c>
      <c r="P84">
        <v>5</v>
      </c>
      <c r="Q84">
        <f>MAX(bom[[#This Row],[need]]-bom[[#This Row],[have]]+bom[[#This Row],[spares]],0)</f>
        <v>1</v>
      </c>
    </row>
    <row r="85" spans="1:17" x14ac:dyDescent="0.35">
      <c r="A85">
        <v>51</v>
      </c>
      <c r="B85" t="s">
        <v>91</v>
      </c>
      <c r="C85" t="s">
        <v>92</v>
      </c>
      <c r="D85" t="str">
        <f>MID(bom[[#This Row],[Designator]],1,1)</f>
        <v>U</v>
      </c>
      <c r="E85" t="s">
        <v>93</v>
      </c>
      <c r="H85">
        <v>1</v>
      </c>
      <c r="L85">
        <v>1</v>
      </c>
      <c r="M85">
        <f>SUM(bom[[#This Row],[n-lite]:[+feedbass]])</f>
        <v>1</v>
      </c>
      <c r="N85">
        <f>bom[[#This Row],[n-lite]]*nlite+(bom[[#This Row],[n-lite]]+bom[[#This Row],[+amp]])*n2amp+(bom[[#This Row],[n-lite]]+bom[[#This Row],[+amp]]+bom[[#This Row],[+feedbass]])*nfull+bom[[#This Row],[n-dsp]]*n_dsp</f>
        <v>4</v>
      </c>
      <c r="O85">
        <v>12</v>
      </c>
      <c r="P85">
        <v>4</v>
      </c>
      <c r="Q85">
        <f>MAX(bom[[#This Row],[need]]-bom[[#This Row],[have]]+bom[[#This Row],[spares]],0)</f>
        <v>0</v>
      </c>
    </row>
    <row r="86" spans="1:17" x14ac:dyDescent="0.35">
      <c r="A86">
        <v>14</v>
      </c>
      <c r="B86" t="s">
        <v>32</v>
      </c>
      <c r="C86" t="s">
        <v>33</v>
      </c>
      <c r="D86" t="str">
        <f>MID(bom[[#This Row],[Designator]],1,1)</f>
        <v>U</v>
      </c>
      <c r="E86" t="s">
        <v>34</v>
      </c>
      <c r="F86" t="s">
        <v>250</v>
      </c>
      <c r="H86">
        <v>2</v>
      </c>
      <c r="I86">
        <v>1</v>
      </c>
      <c r="J86">
        <v>1</v>
      </c>
      <c r="L86">
        <v>4</v>
      </c>
      <c r="M86">
        <f>SUM(bom[[#This Row],[n-lite]:[+feedbass]])</f>
        <v>4</v>
      </c>
      <c r="N86">
        <f>bom[[#This Row],[n-lite]]*nlite+(bom[[#This Row],[n-lite]]+bom[[#This Row],[+amp]])*n2amp+(bom[[#This Row],[n-lite]]+bom[[#This Row],[+amp]]+bom[[#This Row],[+feedbass]])*nfull+bom[[#This Row],[n-dsp]]*n_dsp</f>
        <v>12</v>
      </c>
      <c r="O86">
        <v>2</v>
      </c>
      <c r="P86">
        <v>4</v>
      </c>
      <c r="Q86">
        <f>MAX(bom[[#This Row],[need]]-bom[[#This Row],[have]]+bom[[#This Row],[spares]],0)</f>
        <v>14</v>
      </c>
    </row>
    <row r="87" spans="1:17" x14ac:dyDescent="0.35">
      <c r="A87">
        <v>62</v>
      </c>
      <c r="B87" t="s">
        <v>112</v>
      </c>
      <c r="C87" t="s">
        <v>33</v>
      </c>
      <c r="D87" t="str">
        <f>MID(bom[[#This Row],[Designator]],1,1)</f>
        <v>U</v>
      </c>
      <c r="E87" t="s">
        <v>113</v>
      </c>
      <c r="F87" t="s">
        <v>230</v>
      </c>
      <c r="H87">
        <v>1</v>
      </c>
      <c r="K87">
        <v>1</v>
      </c>
      <c r="L87">
        <v>1</v>
      </c>
      <c r="M87">
        <f>SUM(bom[[#This Row],[n-lite]:[+feedbass]])</f>
        <v>1</v>
      </c>
      <c r="N87">
        <f>bom[[#This Row],[n-lite]]*nlite+(bom[[#This Row],[n-lite]]+bom[[#This Row],[+amp]])*n2amp+(bom[[#This Row],[n-lite]]+bom[[#This Row],[+amp]]+bom[[#This Row],[+feedbass]])*nfull+bom[[#This Row],[n-dsp]]*n_dsp</f>
        <v>6</v>
      </c>
      <c r="O87">
        <v>2</v>
      </c>
      <c r="P87">
        <v>2</v>
      </c>
      <c r="Q87">
        <f>MAX(bom[[#This Row],[need]]-bom[[#This Row],[have]]+bom[[#This Row],[spares]],0)</f>
        <v>6</v>
      </c>
    </row>
    <row r="88" spans="1:17" x14ac:dyDescent="0.35">
      <c r="A88">
        <v>58</v>
      </c>
      <c r="B88" t="s">
        <v>102</v>
      </c>
      <c r="C88" t="s">
        <v>103</v>
      </c>
      <c r="D88" t="str">
        <f>MID(bom[[#This Row],[Designator]],1,1)</f>
        <v>U</v>
      </c>
      <c r="E88" t="s">
        <v>104</v>
      </c>
      <c r="F88" t="s">
        <v>231</v>
      </c>
      <c r="H88">
        <v>1</v>
      </c>
      <c r="L88">
        <v>1</v>
      </c>
      <c r="M88">
        <f>SUM(bom[[#This Row],[n-lite]:[+feedbass]])</f>
        <v>1</v>
      </c>
      <c r="N88">
        <f>bom[[#This Row],[n-lite]]*nlite+(bom[[#This Row],[n-lite]]+bom[[#This Row],[+amp]])*n2amp+(bom[[#This Row],[n-lite]]+bom[[#This Row],[+amp]]+bom[[#This Row],[+feedbass]])*nfull+bom[[#This Row],[n-dsp]]*n_dsp</f>
        <v>4</v>
      </c>
      <c r="O88">
        <v>0</v>
      </c>
      <c r="P88">
        <v>4</v>
      </c>
      <c r="Q88">
        <f>MAX(bom[[#This Row],[need]]-bom[[#This Row],[have]]+bom[[#This Row],[spares]],0)</f>
        <v>8</v>
      </c>
    </row>
    <row r="89" spans="1:17" x14ac:dyDescent="0.35">
      <c r="D89" t="str">
        <f>MID(bom[[#This Row],[Designator]],1,1)</f>
        <v/>
      </c>
      <c r="M89">
        <f>SUM(bom[[#This Row],[n-lite]:[+feedbass]])</f>
        <v>0</v>
      </c>
      <c r="N89">
        <f>bom[[#This Row],[n-lite]]*nlite+(bom[[#This Row],[n-lite]]+bom[[#This Row],[+amp]])*n2amp+(bom[[#This Row],[n-lite]]+bom[[#This Row],[+amp]]+bom[[#This Row],[+feedbass]])*nfull+bom[[#This Row],[n-dsp]]*n_dsp</f>
        <v>0</v>
      </c>
      <c r="Q89">
        <f>MAX(bom[[#This Row],[need]]-bom[[#This Row],[have]]+bom[[#This Row],[spares]],0)</f>
        <v>0</v>
      </c>
    </row>
    <row r="90" spans="1:17" x14ac:dyDescent="0.35">
      <c r="D90" t="s">
        <v>185</v>
      </c>
      <c r="E90" t="s">
        <v>186</v>
      </c>
      <c r="H90">
        <v>1</v>
      </c>
      <c r="M90">
        <f>SUM(bom[[#This Row],[n-lite]:[+feedbass]])</f>
        <v>1</v>
      </c>
      <c r="N90">
        <f>bom[[#This Row],[n-lite]]*nlite+(bom[[#This Row],[n-lite]]+bom[[#This Row],[+amp]])*n2amp+(bom[[#This Row],[n-lite]]+bom[[#This Row],[+amp]]+bom[[#This Row],[+feedbass]])*nfull+bom[[#This Row],[n-dsp]]*n_dsp</f>
        <v>4</v>
      </c>
      <c r="Q90">
        <f>MAX(bom[[#This Row],[need]]-bom[[#This Row],[have]]+bom[[#This Row],[spares]],0)</f>
        <v>4</v>
      </c>
    </row>
    <row r="91" spans="1:17" x14ac:dyDescent="0.35">
      <c r="D91" t="s">
        <v>187</v>
      </c>
      <c r="E91" t="s">
        <v>188</v>
      </c>
      <c r="F91" t="s">
        <v>207</v>
      </c>
      <c r="H91">
        <v>4</v>
      </c>
      <c r="M91">
        <f>SUM(bom[[#This Row],[n-lite]:[+feedbass]])</f>
        <v>4</v>
      </c>
      <c r="N91">
        <f>bom[[#This Row],[n-lite]]*nlite+(bom[[#This Row],[n-lite]]+bom[[#This Row],[+amp]])*n2amp+(bom[[#This Row],[n-lite]]+bom[[#This Row],[+amp]]+bom[[#This Row],[+feedbass]])*nfull+bom[[#This Row],[n-dsp]]*n_dsp</f>
        <v>16</v>
      </c>
      <c r="O91">
        <v>0</v>
      </c>
      <c r="P91">
        <v>2</v>
      </c>
      <c r="Q91">
        <f>MAX(bom[[#This Row],[need]]-bom[[#This Row],[have]]+bom[[#This Row],[spares]],0)</f>
        <v>18</v>
      </c>
    </row>
    <row r="92" spans="1:17" x14ac:dyDescent="0.35">
      <c r="D92" t="s">
        <v>189</v>
      </c>
      <c r="E92" t="s">
        <v>190</v>
      </c>
      <c r="F92" t="s">
        <v>251</v>
      </c>
      <c r="H92">
        <v>4</v>
      </c>
      <c r="I92">
        <v>4</v>
      </c>
      <c r="M92">
        <f>SUM(bom[[#This Row],[n-lite]:[+feedbass]])</f>
        <v>8</v>
      </c>
      <c r="N92">
        <f>bom[[#This Row],[n-lite]]*nlite+(bom[[#This Row],[n-lite]]+bom[[#This Row],[+amp]])*n2amp+(bom[[#This Row],[n-lite]]+bom[[#This Row],[+amp]]+bom[[#This Row],[+feedbass]])*nfull+bom[[#This Row],[n-dsp]]*n_dsp</f>
        <v>24</v>
      </c>
      <c r="O92">
        <v>8</v>
      </c>
      <c r="P92">
        <v>4</v>
      </c>
      <c r="Q92">
        <f>MAX(bom[[#This Row],[need]]-bom[[#This Row],[have]]+bom[[#This Row],[spares]],0)</f>
        <v>20</v>
      </c>
    </row>
    <row r="93" spans="1:17" x14ac:dyDescent="0.35">
      <c r="D93" t="s">
        <v>193</v>
      </c>
      <c r="E93" t="s">
        <v>194</v>
      </c>
      <c r="H93">
        <v>1</v>
      </c>
      <c r="I93">
        <v>1</v>
      </c>
      <c r="M93">
        <f>SUM(bom[[#This Row],[n-lite]:[+feedbass]])</f>
        <v>2</v>
      </c>
      <c r="N93">
        <f>bom[[#This Row],[n-lite]]*nlite+(bom[[#This Row],[n-lite]]+bom[[#This Row],[+amp]])*n2amp+(bom[[#This Row],[n-lite]]+bom[[#This Row],[+amp]]+bom[[#This Row],[+feedbass]])*nfull+bom[[#This Row],[n-dsp]]*n_dsp</f>
        <v>6</v>
      </c>
      <c r="O93">
        <v>2</v>
      </c>
      <c r="P93">
        <v>1</v>
      </c>
      <c r="Q93">
        <f>MAX(bom[[#This Row],[need]]-bom[[#This Row],[have]]+bom[[#This Row],[spares]],0)</f>
        <v>5</v>
      </c>
    </row>
    <row r="94" spans="1:17" x14ac:dyDescent="0.35">
      <c r="D94" t="str">
        <f>MID(bom[[#This Row],[Designator]],1,1)</f>
        <v/>
      </c>
      <c r="E94" t="s">
        <v>195</v>
      </c>
      <c r="H94">
        <v>1</v>
      </c>
      <c r="M94">
        <f>SUM(bom[[#This Row],[n-lite]:[+feedbass]])</f>
        <v>1</v>
      </c>
      <c r="N94">
        <f>bom[[#This Row],[n-lite]]*nlite+(bom[[#This Row],[n-lite]]+bom[[#This Row],[+amp]])*n2amp+(bom[[#This Row],[n-lite]]+bom[[#This Row],[+amp]]+bom[[#This Row],[+feedbass]])*nfull+bom[[#This Row],[n-dsp]]*n_dsp</f>
        <v>4</v>
      </c>
      <c r="O94">
        <v>0</v>
      </c>
      <c r="Q94">
        <f>MAX(bom[[#This Row],[need]]-bom[[#This Row],[have]]+bom[[#This Row],[spares]],0)</f>
        <v>4</v>
      </c>
    </row>
    <row r="95" spans="1:17" x14ac:dyDescent="0.35">
      <c r="D95" t="s">
        <v>193</v>
      </c>
      <c r="E95" t="s">
        <v>196</v>
      </c>
      <c r="H95">
        <v>1</v>
      </c>
      <c r="M95">
        <f>SUM(bom[[#This Row],[n-lite]:[+feedbass]])</f>
        <v>1</v>
      </c>
      <c r="N95">
        <f>bom[[#This Row],[n-lite]]*nlite+(bom[[#This Row],[n-lite]]+bom[[#This Row],[+amp]])*n2amp+(bom[[#This Row],[n-lite]]+bom[[#This Row],[+amp]]+bom[[#This Row],[+feedbass]])*nfull+bom[[#This Row],[n-dsp]]*n_dsp</f>
        <v>4</v>
      </c>
      <c r="O95">
        <v>8</v>
      </c>
      <c r="P95">
        <v>2</v>
      </c>
      <c r="Q95">
        <f>MAX(bom[[#This Row],[need]]-bom[[#This Row],[have]]+bom[[#This Row],[spares]],0)</f>
        <v>0</v>
      </c>
    </row>
    <row r="96" spans="1:17" x14ac:dyDescent="0.35">
      <c r="D96" t="s">
        <v>189</v>
      </c>
      <c r="E96" t="s">
        <v>197</v>
      </c>
      <c r="F96" t="s">
        <v>198</v>
      </c>
      <c r="H96">
        <v>1</v>
      </c>
      <c r="M96">
        <f>SUM(bom[[#This Row],[n-lite]:[+feedbass]])</f>
        <v>1</v>
      </c>
      <c r="N96">
        <f>bom[[#This Row],[n-lite]]*nlite+(bom[[#This Row],[n-lite]]+bom[[#This Row],[+amp]])*n2amp+(bom[[#This Row],[n-lite]]+bom[[#This Row],[+amp]]+bom[[#This Row],[+feedbass]])*nfull+bom[[#This Row],[n-dsp]]*n_dsp</f>
        <v>4</v>
      </c>
      <c r="O96">
        <v>0</v>
      </c>
      <c r="Q96">
        <f>MAX(bom[[#This Row],[need]]-bom[[#This Row],[have]]+bom[[#This Row],[spares]],0)</f>
        <v>4</v>
      </c>
    </row>
    <row r="97" spans="4:17" x14ac:dyDescent="0.35">
      <c r="D97" t="s">
        <v>187</v>
      </c>
      <c r="E97" t="s">
        <v>199</v>
      </c>
      <c r="F97" t="s">
        <v>243</v>
      </c>
      <c r="H97">
        <v>2</v>
      </c>
      <c r="M97">
        <f>SUM(bom[[#This Row],[n-lite]:[+feedbass]])</f>
        <v>2</v>
      </c>
      <c r="N97">
        <f>bom[[#This Row],[n-lite]]*nlite+(bom[[#This Row],[n-lite]]+bom[[#This Row],[+amp]])*n2amp+(bom[[#This Row],[n-lite]]+bom[[#This Row],[+amp]]+bom[[#This Row],[+feedbass]])*nfull+bom[[#This Row],[n-dsp]]*n_dsp</f>
        <v>8</v>
      </c>
      <c r="O97">
        <v>4</v>
      </c>
      <c r="P97">
        <v>2</v>
      </c>
      <c r="Q97">
        <f>MAX(bom[[#This Row],[need]]-bom[[#This Row],[have]]+bom[[#This Row],[spares]],0)</f>
        <v>6</v>
      </c>
    </row>
    <row r="98" spans="4:17" x14ac:dyDescent="0.35">
      <c r="D98" t="s">
        <v>185</v>
      </c>
      <c r="E98" t="s">
        <v>202</v>
      </c>
      <c r="F98" t="s">
        <v>244</v>
      </c>
      <c r="H98">
        <v>3</v>
      </c>
      <c r="K98">
        <v>2</v>
      </c>
      <c r="M98">
        <f>SUM(bom[[#This Row],[n-lite]:[+feedbass]])</f>
        <v>3</v>
      </c>
      <c r="N98">
        <f>bom[[#This Row],[n-lite]]*nlite+(bom[[#This Row],[n-lite]]+bom[[#This Row],[+amp]])*n2amp+(bom[[#This Row],[n-lite]]+bom[[#This Row],[+amp]]+bom[[#This Row],[+feedbass]])*nfull+bom[[#This Row],[n-dsp]]*n_dsp</f>
        <v>16</v>
      </c>
      <c r="O98">
        <v>7</v>
      </c>
      <c r="P98">
        <v>3</v>
      </c>
      <c r="Q98">
        <f>MAX(bom[[#This Row],[need]]-bom[[#This Row],[have]]+bom[[#This Row],[spares]],0)</f>
        <v>12</v>
      </c>
    </row>
    <row r="99" spans="4:17" x14ac:dyDescent="0.35">
      <c r="D99" t="s">
        <v>185</v>
      </c>
      <c r="E99" t="s">
        <v>203</v>
      </c>
      <c r="F99" t="s">
        <v>245</v>
      </c>
      <c r="H99">
        <v>1</v>
      </c>
      <c r="K99">
        <v>1</v>
      </c>
      <c r="M99">
        <f>SUM(bom[[#This Row],[n-lite]:[+feedbass]])</f>
        <v>1</v>
      </c>
      <c r="N99">
        <f>bom[[#This Row],[n-lite]]*nlite+(bom[[#This Row],[n-lite]]+bom[[#This Row],[+amp]])*n2amp+(bom[[#This Row],[n-lite]]+bom[[#This Row],[+amp]]+bom[[#This Row],[+feedbass]])*nfull+bom[[#This Row],[n-dsp]]*n_dsp</f>
        <v>6</v>
      </c>
      <c r="O99">
        <v>8</v>
      </c>
      <c r="P99">
        <v>2</v>
      </c>
      <c r="Q99">
        <f>MAX(bom[[#This Row],[need]]-bom[[#This Row],[have]]+bom[[#This Row],[spares]],0)</f>
        <v>0</v>
      </c>
    </row>
    <row r="100" spans="4:17" x14ac:dyDescent="0.35">
      <c r="D100" t="s">
        <v>185</v>
      </c>
      <c r="E100" t="s">
        <v>204</v>
      </c>
      <c r="H100">
        <v>2</v>
      </c>
      <c r="K100">
        <v>2</v>
      </c>
      <c r="M100">
        <f>SUM(bom[[#This Row],[n-lite]:[+feedbass]])</f>
        <v>2</v>
      </c>
      <c r="N100">
        <f>bom[[#This Row],[n-lite]]*nlite+(bom[[#This Row],[n-lite]]+bom[[#This Row],[+amp]])*n2amp+(bom[[#This Row],[n-lite]]+bom[[#This Row],[+amp]]+bom[[#This Row],[+feedbass]])*nfull+bom[[#This Row],[n-dsp]]*n_dsp</f>
        <v>12</v>
      </c>
      <c r="O100">
        <v>7</v>
      </c>
      <c r="P100">
        <v>2</v>
      </c>
      <c r="Q100">
        <f>MAX(bom[[#This Row],[need]]-bom[[#This Row],[have]]+bom[[#This Row],[spares]],0)</f>
        <v>7</v>
      </c>
    </row>
    <row r="101" spans="4:17" x14ac:dyDescent="0.35">
      <c r="D101" t="s">
        <v>205</v>
      </c>
      <c r="E101" t="s">
        <v>206</v>
      </c>
      <c r="H101">
        <v>1</v>
      </c>
      <c r="J101">
        <v>1</v>
      </c>
      <c r="M101">
        <f>SUM(bom[[#This Row],[n-lite]:[+feedbass]])</f>
        <v>2</v>
      </c>
      <c r="N101">
        <f>bom[[#This Row],[n-lite]]*nlite+(bom[[#This Row],[n-lite]]+bom[[#This Row],[+amp]])*n2amp+(bom[[#This Row],[n-lite]]+bom[[#This Row],[+amp]]+bom[[#This Row],[+feedbass]])*nfull+bom[[#This Row],[n-dsp]]*n_dsp</f>
        <v>6</v>
      </c>
      <c r="O101">
        <v>7</v>
      </c>
      <c r="Q101">
        <f>MAX(bom[[#This Row],[need]]-bom[[#This Row],[have]]+bom[[#This Row],[spares]],0)</f>
        <v>0</v>
      </c>
    </row>
    <row r="102" spans="4:17" x14ac:dyDescent="0.35">
      <c r="D102" t="s">
        <v>185</v>
      </c>
      <c r="E102" t="s">
        <v>238</v>
      </c>
      <c r="F102" t="s">
        <v>246</v>
      </c>
      <c r="H102">
        <v>1</v>
      </c>
      <c r="J102">
        <v>1</v>
      </c>
      <c r="M102">
        <f>SUM(bom[[#This Row],[n-lite]:[+feedbass]])</f>
        <v>2</v>
      </c>
      <c r="N102">
        <f>bom[[#This Row],[n-lite]]*nlite+(bom[[#This Row],[n-lite]]+bom[[#This Row],[+amp]])*n2amp+(bom[[#This Row],[n-lite]]+bom[[#This Row],[+amp]]+bom[[#This Row],[+feedbass]])*nfull+bom[[#This Row],[n-dsp]]*n_dsp</f>
        <v>6</v>
      </c>
      <c r="O102">
        <v>7</v>
      </c>
      <c r="P102">
        <v>5</v>
      </c>
      <c r="Q102">
        <f>MAX(bom[[#This Row],[need]]-bom[[#This Row],[have]]+bom[[#This Row],[spares]],0)</f>
        <v>4</v>
      </c>
    </row>
    <row r="103" spans="4:17" x14ac:dyDescent="0.35">
      <c r="M103">
        <f>SUM(bom[[#This Row],[n-lite]:[+feedbass]])</f>
        <v>0</v>
      </c>
      <c r="N103">
        <f>bom[[#This Row],[n-lite]]*nlite+(bom[[#This Row],[n-lite]]+bom[[#This Row],[+amp]])*n2amp+(bom[[#This Row],[n-lite]]+bom[[#This Row],[+amp]]+bom[[#This Row],[+feedbass]])*nfull+bom[[#This Row],[n-dsp]]*n_dsp</f>
        <v>0</v>
      </c>
      <c r="Q103">
        <f>MAX(bom[[#This Row],[need]]-bom[[#This Row],[have]]+bom[[#This Row],[spares]],0)</f>
        <v>0</v>
      </c>
    </row>
    <row r="104" spans="4:17" x14ac:dyDescent="0.35">
      <c r="D104" t="str">
        <f>MID(bom[[#This Row],[Designator]],1,1)</f>
        <v/>
      </c>
      <c r="E104" t="s">
        <v>210</v>
      </c>
      <c r="M104">
        <f>SUM(bom[[#This Row],[n-lite]:[+feedbass]])</f>
        <v>0</v>
      </c>
      <c r="N104">
        <f>bom[[#This Row],[n-lite]]*nlite+(bom[[#This Row],[n-lite]]+bom[[#This Row],[+amp]])*n2amp+(bom[[#This Row],[n-lite]]+bom[[#This Row],[+amp]]+bom[[#This Row],[+feedbass]])*nfull+bom[[#This Row],[n-dsp]]*n_dsp</f>
        <v>0</v>
      </c>
      <c r="O104">
        <v>0</v>
      </c>
      <c r="P104">
        <v>2</v>
      </c>
      <c r="Q104">
        <f>MAX(bom[[#This Row],[need]]-bom[[#This Row],[have]]+bom[[#This Row],[spares]],0)</f>
        <v>2</v>
      </c>
    </row>
    <row r="105" spans="4:17" x14ac:dyDescent="0.35">
      <c r="D105" t="str">
        <f>MID(bom[[#This Row],[Designator]],1,1)</f>
        <v/>
      </c>
      <c r="E105" t="s">
        <v>239</v>
      </c>
      <c r="M105">
        <f>SUM(bom[[#This Row],[n-lite]:[+feedbass]])</f>
        <v>0</v>
      </c>
      <c r="N105">
        <f>bom[[#This Row],[n-lite]]*nlite+(bom[[#This Row],[n-lite]]+bom[[#This Row],[+amp]])*n2amp+(bom[[#This Row],[n-lite]]+bom[[#This Row],[+amp]]+bom[[#This Row],[+feedbass]])*nfull+bom[[#This Row],[n-dsp]]*n_dsp</f>
        <v>0</v>
      </c>
      <c r="O105">
        <v>0</v>
      </c>
      <c r="P105">
        <v>5</v>
      </c>
      <c r="Q105">
        <f>MAX(bom[[#This Row],[need]]-bom[[#This Row],[have]]+bom[[#This Row],[spares]],0)</f>
        <v>5</v>
      </c>
    </row>
    <row r="106" spans="4:17" x14ac:dyDescent="0.35">
      <c r="D106" t="str">
        <f>MID(bom[[#This Row],[Designator]],1,1)</f>
        <v/>
      </c>
      <c r="E106" t="s">
        <v>240</v>
      </c>
      <c r="H106">
        <v>2</v>
      </c>
      <c r="M106">
        <f>SUM(bom[[#This Row],[n-lite]:[+feedbass]])</f>
        <v>2</v>
      </c>
      <c r="N106">
        <f>bom[[#This Row],[n-lite]]*nlite+(bom[[#This Row],[n-lite]]+bom[[#This Row],[+amp]])*n2amp+(bom[[#This Row],[n-lite]]+bom[[#This Row],[+amp]]+bom[[#This Row],[+feedbass]])*nfull+bom[[#This Row],[n-dsp]]*n_dsp</f>
        <v>8</v>
      </c>
      <c r="O106">
        <v>1</v>
      </c>
      <c r="P106">
        <v>2</v>
      </c>
      <c r="Q106">
        <f>MAX(bom[[#This Row],[need]]-bom[[#This Row],[have]]+bom[[#This Row],[spares]],0)</f>
        <v>9</v>
      </c>
    </row>
    <row r="107" spans="4:17" x14ac:dyDescent="0.35">
      <c r="D107" t="str">
        <f>MID(bom[[#This Row],[Designator]],1,1)</f>
        <v/>
      </c>
      <c r="M107">
        <f>SUM(bom[[#This Row],[n-lite]:[+feedbass]])</f>
        <v>0</v>
      </c>
      <c r="N107">
        <f>bom[[#This Row],[n-lite]]*nlite+(bom[[#This Row],[n-lite]]+bom[[#This Row],[+amp]])*n2amp+(bom[[#This Row],[n-lite]]+bom[[#This Row],[+amp]]+bom[[#This Row],[+feedbass]])*nfull+bom[[#This Row],[n-dsp]]*n_dsp</f>
        <v>0</v>
      </c>
      <c r="Q107">
        <f>MAX(bom[[#This Row],[need]]-bom[[#This Row],[have]]+bom[[#This Row],[spares]],0)</f>
        <v>0</v>
      </c>
    </row>
    <row r="108" spans="4:17" x14ac:dyDescent="0.35">
      <c r="D108" t="str">
        <f>MID(bom[[#This Row],[Designator]],1,1)</f>
        <v/>
      </c>
      <c r="M108">
        <f>SUM(bom[[#This Row],[n-lite]:[+feedbass]])</f>
        <v>0</v>
      </c>
      <c r="N108">
        <f>bom[[#This Row],[n-lite]]*nlite+(bom[[#This Row],[n-lite]]+bom[[#This Row],[+amp]])*n2amp+(bom[[#This Row],[n-lite]]+bom[[#This Row],[+amp]]+bom[[#This Row],[+feedbass]])*nfull+bom[[#This Row],[n-dsp]]*n_dsp</f>
        <v>0</v>
      </c>
      <c r="Q108">
        <f>MAX(bom[[#This Row],[need]]-bom[[#This Row],[have]]+bom[[#This Row],[spares]],0)</f>
        <v>0</v>
      </c>
    </row>
    <row r="109" spans="4:17" x14ac:dyDescent="0.35">
      <c r="D109" t="str">
        <f>MID(bom[[#This Row],[Designator]],1,1)</f>
        <v/>
      </c>
      <c r="M109">
        <f>SUM(bom[[#This Row],[n-lite]:[+feedbass]])</f>
        <v>0</v>
      </c>
      <c r="N109">
        <f>bom[[#This Row],[n-lite]]*nlite+(bom[[#This Row],[n-lite]]+bom[[#This Row],[+amp]])*n2amp+(bom[[#This Row],[n-lite]]+bom[[#This Row],[+amp]]+bom[[#This Row],[+feedbass]])*nfull+bom[[#This Row],[n-dsp]]*n_dsp</f>
        <v>0</v>
      </c>
      <c r="Q109">
        <f>MAX(bom[[#This Row],[need]]-bom[[#This Row],[have]]+bom[[#This Row],[spares]],0)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5807D-ED8D-4F9E-9B85-EFB0396D3AA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5 e c 1 9 1 - e b 8 b - 4 2 4 5 - 9 d 9 f - d 2 0 a 2 e f e 7 1 5 3 "   x m l n s = " h t t p : / / s c h e m a s . m i c r o s o f t . c o m / D a t a M a s h u p " > A A A A A E s E A A B Q S w M E F A A C A A g A K K U r W e 4 5 7 v i l A A A A 9 g A A A B I A H A B D b 2 5 m a W c v U G F j a 2 F n Z S 5 4 b W w g o h g A K K A U A A A A A A A A A A A A A A A A A A A A A A A A A A A A h Y 8 x D o I w G I W v Q r r T l h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x R T P 2 B x T I B O E X J u v w M a 9 z / Y H w r K v X d 8 p r k y 4 W g O Z I p D 3 B / 4 A U E s D B B Q A A g A I A C i l K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p S t Z p y x e w E Q B A A B G A g A A E w A c A E Z v c m 1 1 b G F z L 1 N l Y 3 R p b 2 4 x L m 0 g o h g A K K A U A A A A A A A A A A A A A A A A A A A A A A A A A A A A d Z F d a 8 I w F I b v C / 0 P I b u p U A q F M W T S i 1 G R e T M m 9 c 6 O E Z u j Z q R J S U 6 K I v 7 3 H a f g R l 1 u k j z v y X s + 4 q F B Z Q 2 r L n s + i a M 4 8 j v h Q L K 1 b V n B N G A c M V q V D a 4 B I q X v s 6 l t Q g s G k 5 n S k J X W I F 1 8 w q v n + r P H W k J f i y C V r T t n v 8 j b 1 / t 8 z K T v m G g 7 r T Y K H P k L J + u w B k c s r y l d 1 v i e j 9 L V F L R q F Y I r + I S n r L Q 6 t M Y X 4 5 Q t g k W o 8 K C h u B 2 z N 2 v g Y 5 R e 6 n z g 7 8 6 2 p E n 2 C k K C 8 5 y K X o o 1 B V 6 V K 0 8 u L a V s d e U v W l e N 0 M L 5 A l 3 4 b V n u h N m S 4 / L Q w c 1 u 6 Y T x G + v a S 4 V n 0 S d 3 8 q f H I 5 9 L 6 m R u 8 O k x O 8 e d U n b k U / B q a w R a R x o S Z Q h 7 / J F m 1 m L n l M G B s g j C o M L D / 3 b 0 k Y N X V e h o 7 j R 1 Y S R z s B k E D M B n / g e d R n G k z N 1 5 T L 4 B U E s B A i 0 A F A A C A A g A K K U r W e 4 5 7 v i l A A A A 9 g A A A B I A A A A A A A A A A A A A A A A A A A A A A E N v b m Z p Z y 9 Q Y W N r Y W d l L n h t b F B L A Q I t A B Q A A g A I A C i l K 1 k P y u m r p A A A A O k A A A A T A A A A A A A A A A A A A A A A A P E A A A B b Q 2 9 u d G V u d F 9 U e X B l c 1 0 u e G 1 s U E s B A i 0 A F A A C A A g A K K U r W a c s X s B E A Q A A R g I A A B M A A A A A A A A A A A A A A A A A 4 g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w w A A A A A A A A Z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3 Y 2 M w Y j g y L W Q y Z D Q t N D k 5 Z S 0 5 N D l m L T M 5 M z Z j O D c w Z D I 3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2 0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t L 0 F 1 d G 9 S Z W 1 v d m V k Q 2 9 s d W 1 u c z E u e 0 l k L D B 9 J n F 1 b 3 Q 7 L C Z x d W 9 0 O 1 N l Y 3 R p b 2 4 x L 2 J v b S 9 B d X R v U m V t b 3 Z l Z E N v b H V t b n M x L n t E Z X N p Z 2 5 h d G 9 y L D F 9 J n F 1 b 3 Q 7 L C Z x d W 9 0 O 1 N l Y 3 R p b 2 4 x L 2 J v b S 9 B d X R v U m V t b 3 Z l Z E N v b H V t b n M x L n t G b 2 9 0 c H J p b n Q s M n 0 m c X V v d D s s J n F 1 b 3 Q 7 U 2 V j d G l v b j E v Y m 9 t L 0 F 1 d G 9 S Z W 1 v d m V k Q 2 9 s d W 1 u c z E u e 1 F 1 Y W 5 0 a X R 5 L D N 9 J n F 1 b 3 Q 7 L C Z x d W 9 0 O 1 N l Y 3 R p b 2 4 x L 2 J v b S 9 B d X R v U m V t b 3 Z l Z E N v b H V t b n M x L n t E Z X N p Z 2 5 h d G l v b i w 0 f S Z x d W 9 0 O y w m c X V v d D t T Z W N 0 a W 9 u M S 9 i b 2 0 v Q X V 0 b 1 J l b W 9 2 Z W R D b 2 x 1 b W 5 z M S 5 7 U 3 V w c G x p Z X I g Y W 5 k I H J l Z i w 1 f S Z x d W 9 0 O y w m c X V v d D t T Z W N 0 a W 9 u M S 9 i b 2 0 v Q X V 0 b 1 J l b W 9 2 Z W R D b 2 x 1 b W 5 z M S 5 7 Q 2 9 s d W 1 u M S w 2 f S Z x d W 9 0 O y w m c X V v d D t T Z W N 0 a W 9 u M S 9 i b 2 0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m 9 t L 0 F 1 d G 9 S Z W 1 v d m V k Q 2 9 s d W 1 u c z E u e 0 l k L D B 9 J n F 1 b 3 Q 7 L C Z x d W 9 0 O 1 N l Y 3 R p b 2 4 x L 2 J v b S 9 B d X R v U m V t b 3 Z l Z E N v b H V t b n M x L n t E Z X N p Z 2 5 h d G 9 y L D F 9 J n F 1 b 3 Q 7 L C Z x d W 9 0 O 1 N l Y 3 R p b 2 4 x L 2 J v b S 9 B d X R v U m V t b 3 Z l Z E N v b H V t b n M x L n t G b 2 9 0 c H J p b n Q s M n 0 m c X V v d D s s J n F 1 b 3 Q 7 U 2 V j d G l v b j E v Y m 9 t L 0 F 1 d G 9 S Z W 1 v d m V k Q 2 9 s d W 1 u c z E u e 1 F 1 Y W 5 0 a X R 5 L D N 9 J n F 1 b 3 Q 7 L C Z x d W 9 0 O 1 N l Y 3 R p b 2 4 x L 2 J v b S 9 B d X R v U m V t b 3 Z l Z E N v b H V t b n M x L n t E Z X N p Z 2 5 h d G l v b i w 0 f S Z x d W 9 0 O y w m c X V v d D t T Z W N 0 a W 9 u M S 9 i b 2 0 v Q X V 0 b 1 J l b W 9 2 Z W R D b 2 x 1 b W 5 z M S 5 7 U 3 V w c G x p Z X I g Y W 5 k I H J l Z i w 1 f S Z x d W 9 0 O y w m c X V v d D t T Z W N 0 a W 9 u M S 9 i b 2 0 v Q X V 0 b 1 J l b W 9 2 Z W R D b 2 x 1 b W 5 z M S 5 7 Q 2 9 s d W 1 u M S w 2 f S Z x d W 9 0 O y w m c X V v d D t T Z W N 0 a W 9 u M S 9 i b 2 0 v Q X V 0 b 1 J l b W 9 2 Z W R D b 2 x 1 b W 5 z M S 5 7 X z E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D b 2 x 1 b W 5 U e X B l c y I g V m F s d W U 9 I n N B d 1 l H Q X d Z R 0 J n W T 0 i I C 8 + P E V u d H J 5 I F R 5 c G U 9 I k Z p b G x M Y X N 0 V X B k Y X R l Z C I g V m F s d W U 9 I m Q y M D I 0 L T A 5 L T E x V D E 4 O j Q x O j E 3 L j Q w O D g y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v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x g T I X z X V G l 9 + X n W t 0 1 + o A A A A A A g A A A A A A E G Y A A A A B A A A g A A A A 3 s G g r I f 4 K 9 J m Y b c T H k F m i E b L L X y u U i c h l n y K w b c P p y Q A A A A A D o A A A A A C A A A g A A A A n H A l 2 b n w S c m B / D F Y d Z i 0 0 H C D 1 2 y d O K 9 p z D P j U U B g u e B Q A A A A + s i l i M j T s M o p d i P / f n 6 T V b g Z y M 6 b j G 7 M k i c T f d q 9 o A q a U 9 d 2 E B F e s a P v u c h a w 8 X I G c N 2 d o q V d 8 Z j A X O n a B B m t X B B 2 + A d c M A 0 5 4 A b U f Q l O n 5 A A A A A r H d 5 9 y a Y 6 Q y s 6 B q R j a 8 X b l L u X 2 6 H / o U s M 8 + l g 0 s S o Z p z f I n S G e s F j P i + r b f s a Q f O K e e s 8 o 2 9 y Z 2 A B 4 h m g h A S Q Q = = < / D a t a M a s h u p > 
</file>

<file path=customXml/itemProps1.xml><?xml version="1.0" encoding="utf-8"?>
<ds:datastoreItem xmlns:ds="http://schemas.openxmlformats.org/officeDocument/2006/customXml" ds:itemID="{CD375443-68A7-42FE-9F15-0A358909DB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bom</vt:lpstr>
      <vt:lpstr>Sheet1</vt:lpstr>
      <vt:lpstr>n_dsp</vt:lpstr>
      <vt:lpstr>n2amp</vt:lpstr>
      <vt:lpstr>n2fb</vt:lpstr>
      <vt:lpstr>nfull</vt:lpstr>
      <vt:lpstr>nlite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Titov</dc:creator>
  <cp:lastModifiedBy>Victor Titov</cp:lastModifiedBy>
  <dcterms:created xsi:type="dcterms:W3CDTF">2024-09-11T18:31:17Z</dcterms:created>
  <dcterms:modified xsi:type="dcterms:W3CDTF">2024-12-14T19:11:21Z</dcterms:modified>
</cp:coreProperties>
</file>