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Breakdown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<sst xmlns="http://schemas.openxmlformats.org/spreadsheetml/2006/main" count="157" uniqueCount="93">
  <si>
    <t xml:space="preserve">Preliminary Thesis Budget</t>
  </si>
  <si>
    <t xml:space="preserve">Item</t>
  </si>
  <si>
    <t xml:space="preserve">Quantity</t>
  </si>
  <si>
    <t xml:space="preserve">Unit Cost</t>
  </si>
  <si>
    <t xml:space="preserve">Total Cost</t>
  </si>
  <si>
    <t xml:space="preserve">Link</t>
  </si>
  <si>
    <t xml:space="preserve">Details</t>
  </si>
  <si>
    <t xml:space="preserve">U-blox EVK-F9P</t>
  </si>
  <si>
    <t xml:space="preserve">https://www.digikey.com/en/products/detail/u-blox/EVK-F9P-16/20413996</t>
  </si>
  <si>
    <t xml:space="preserve">U-blox F9 high accuracy positioning module with L1/L5 bands evaluation kit</t>
  </si>
  <si>
    <t xml:space="preserve">SARA-R422S-01B</t>
  </si>
  <si>
    <t xml:space="preserve">https://www.digikey.com/en/products/detail/u-blox/SARA-R422S-01B/16581924</t>
  </si>
  <si>
    <t xml:space="preserve">U-blox multi-band LTE-M/NB-IoT/EGPRS module</t>
  </si>
  <si>
    <t xml:space="preserve">ZED-F9P-04B</t>
  </si>
  <si>
    <t xml:space="preserve">https://www.digikey.com/en/products/detail/u-blox/ZED-F9P-04B/15761778</t>
  </si>
  <si>
    <t xml:space="preserve">U-blox high accuracy positioning module with L1/L5 bands</t>
  </si>
  <si>
    <t xml:space="preserve">SPK6618H</t>
  </si>
  <si>
    <t xml:space="preserve">https://www.sparkfun.com/products/21801</t>
  </si>
  <si>
    <t xml:space="preserve">GNSS multi-band L1/L2/L5 surveying antenna - TNC</t>
  </si>
  <si>
    <t xml:space="preserve">ANT-5GW-IPW1-NP</t>
  </si>
  <si>
    <t xml:space="preserve">https://www.digikey.com/en/products/detail/te-connectivity-linx/ANT-5GW-IPW1-NP/15293377</t>
  </si>
  <si>
    <t xml:space="preserve">RF ANT 5G/4G/LTE WHIP N PLUG</t>
  </si>
  <si>
    <t xml:space="preserve">Pelican 1200 Protector Case</t>
  </si>
  <si>
    <t xml:space="preserve">https://www.pelican.com/us/en/product/cases/protector/1200</t>
  </si>
  <si>
    <t xml:space="preserve">Watertight case</t>
  </si>
  <si>
    <t xml:space="preserve">Aluminum Surveying Tripod</t>
  </si>
  <si>
    <t xml:space="preserve">https://www.amazon.com/Aluminum-Surveying-Telescopic-Extensions-Applications/dp/B0B1Z9DM6H/</t>
  </si>
  <si>
    <t xml:space="preserve">AdirPro aluminum surveying tripod with telescopic extension pole for GPS</t>
  </si>
  <si>
    <t xml:space="preserve">10W 6V Solar Panel</t>
  </si>
  <si>
    <t xml:space="preserve">https://voltaicsystems.com/10-watt-panel-etfe/</t>
  </si>
  <si>
    <t xml:space="preserve">10 Watt 6 Volt ETFE waterproof solar panel</t>
  </si>
  <si>
    <t xml:space="preserve">Solar Panel Bracket</t>
  </si>
  <si>
    <t xml:space="preserve">https://voltaicsystems.com/BK102</t>
  </si>
  <si>
    <t xml:space="preserve">Solar panel bracket - medium</t>
  </si>
  <si>
    <t xml:space="preserve">1450mAh 2S 6.6V LiFe battery</t>
  </si>
  <si>
    <t xml:space="preserve">https://www.amazon.com/Spektrum-1450mAh-Li-Fe-Receiver-Battery/dp/B01KCEBR00</t>
  </si>
  <si>
    <t xml:space="preserve">Circuit Board</t>
  </si>
  <si>
    <t xml:space="preserve">https://www.macrofab.com/</t>
  </si>
  <si>
    <t xml:space="preserve">4 layer impedance controlled board from MacroFab</t>
  </si>
  <si>
    <t xml:space="preserve">Circuit Board Parts</t>
  </si>
  <si>
    <t xml:space="preserve">Parts sourced by MacroFab</t>
  </si>
  <si>
    <t xml:space="preserve">Circuit Board Assembly</t>
  </si>
  <si>
    <t xml:space="preserve">Board assembly by MacroFab</t>
  </si>
  <si>
    <t xml:space="preserve">Unexpected costs</t>
  </si>
  <si>
    <t xml:space="preserve">N/A</t>
  </si>
  <si>
    <t xml:space="preserve">Any unexpected costs for equipment or components</t>
  </si>
  <si>
    <t xml:space="preserve">Totals:</t>
  </si>
  <si>
    <t xml:space="preserve">Category</t>
  </si>
  <si>
    <t xml:space="preserve">Supplies/Materials Cost</t>
  </si>
  <si>
    <t xml:space="preserve">Equipment Cost</t>
  </si>
  <si>
    <t xml:space="preserve">Equipment</t>
  </si>
  <si>
    <t xml:space="preserve">Arduino ABX00046</t>
  </si>
  <si>
    <t xml:space="preserve">https://www.digikey.com/en/products/detail/arduino/ABX00046/16645301</t>
  </si>
  <si>
    <t xml:space="preserve">Arduino Portenta H7 Lite Connected STM32H747 microcontroller w/ WiFi/BLE</t>
  </si>
  <si>
    <t xml:space="preserve">Arduino ABX00043</t>
  </si>
  <si>
    <t xml:space="preserve">https://www.digikey.com/en/products/detail/arduino/ABX00043/16584636</t>
  </si>
  <si>
    <t xml:space="preserve">Arduino Portenta Max Carrier w/ SARA-R412-02B, CMWX LoRa, Debugger, &amp; mPCIe</t>
  </si>
  <si>
    <t xml:space="preserve">Supplies/Materials</t>
  </si>
  <si>
    <t xml:space="preserve">https://www.digikey.com/en/products/detail/sparkfun-electronics/GPS-21801/21443068</t>
  </si>
  <si>
    <t xml:space="preserve">TE ANT-5GW-IPW1-NP</t>
  </si>
  <si>
    <t xml:space="preserve">TE Connectivity Linx RF ANT 5G/4G/LTE WHIP N PLUG</t>
  </si>
  <si>
    <t xml:space="preserve">TE ANT-8/9-IPW1-SMA</t>
  </si>
  <si>
    <t xml:space="preserve">https://www.digikey.com/en/products/detail/te-connectivity-linx/ANT-8-9-IPW1-SMA/15293388</t>
  </si>
  <si>
    <t xml:space="preserve">TE Connectivity Linx RF ANT 868/915MHZ HINGE WHIP SMA</t>
  </si>
  <si>
    <t xml:space="preserve">TE ANT-LTE-MON-SMA-L</t>
  </si>
  <si>
    <t xml:space="preserve">https://www.digikey.com/en/products/detail/te-connectivity-linx/ANT-LTE-MON-SMA-L/10488061</t>
  </si>
  <si>
    <t xml:space="preserve">TE Connectivity Linx RF ANT 617MHZ-3.8GHZ LTE TILT</t>
  </si>
  <si>
    <t xml:space="preserve">https://www.amazon.com/Pelican-1200-Case-Foam-Black/dp/B0002INQT2/</t>
  </si>
  <si>
    <t xml:space="preserve">https://www.amazon.com/Voltaic-Systems-Small-Solar-Panel/dp/B085W9KCZ8</t>
  </si>
  <si>
    <t xml:space="preserve">https://www.amazon.com/Voltaic-Systems-Mounting-Bracket-Compatible/dp/B085WB1BNF</t>
  </si>
  <si>
    <t xml:space="preserve">Essentra BFSA010A</t>
  </si>
  <si>
    <t xml:space="preserve">https://www.digikey.com/en/products/detail/essentra-components/BFSA010A/9343091</t>
  </si>
  <si>
    <t xml:space="preserve">Essentra Components push fit LDPE feet</t>
  </si>
  <si>
    <t xml:space="preserve">Hologram eUICC IoT SIM card</t>
  </si>
  <si>
    <t xml:space="preserve">https://www.digikey.com/en/products/detail/hologram-inc/GL1-100/12458890</t>
  </si>
  <si>
    <t xml:space="preserve">Hologram Global Hyper eUICC IoT SIM Card (Micro-SIM 3FF)</t>
  </si>
  <si>
    <t xml:space="preserve">Main Board PCB</t>
  </si>
  <si>
    <t xml:space="preserve">https://www.pcbway.com</t>
  </si>
  <si>
    <t xml:space="preserve">6 layer board from PCBWay</t>
  </si>
  <si>
    <t xml:space="preserve">GNSS Card PCB</t>
  </si>
  <si>
    <t xml:space="preserve">4 layer board from PCBWay</t>
  </si>
  <si>
    <t xml:space="preserve">Cellular Card PCB</t>
  </si>
  <si>
    <t xml:space="preserve">https://www.digikey.com</t>
  </si>
  <si>
    <t xml:space="preserve">Circuit board parts from DigiKey</t>
  </si>
  <si>
    <t xml:space="preserve">Main Board Solder Stencil</t>
  </si>
  <si>
    <t xml:space="preserve">https://www.oshstencils.com/</t>
  </si>
  <si>
    <t xml:space="preserve">10x8 solder stencil from OSH Stencils</t>
  </si>
  <si>
    <t xml:space="preserve">GNSS Card Solder Stencil</t>
  </si>
  <si>
    <t xml:space="preserve">1.6x2.4 solder stencil from OSH Stencils</t>
  </si>
  <si>
    <t xml:space="preserve">Cellular Card Solder Stencil</t>
  </si>
  <si>
    <t xml:space="preserve">SAC305? Solder Paste</t>
  </si>
  <si>
    <t xml:space="preserve">https://www.amazon.com/gp/product/B00M1RC0IU</t>
  </si>
  <si>
    <t xml:space="preserve">SAC305 solder paste from MG Chemicals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</si>
</sst>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2"/>
      <charset val="1"/>
    </font>
    <font>
      <b val="true"/>
      <sz val="10"/>
      <color theme="0"/>
      <name val="Arial"/>
      <family val="2"/>
      <charset val="1"/>
    </font>
    <font>
      <b val="true"/>
      <i val="true"/>
      <sz val="22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5D1AD"/>
        <bgColor rgb="FFD9D9D9"/>
      </patternFill>
    </fill>
    <fill>
      <patternFill patternType="solid">
        <fgColor theme="4" tint="-0.5"/>
        <bgColor rgb="FF003366"/>
      </patternFill>
    </fill>
    <fill>
      <patternFill patternType="solid">
        <fgColor theme="0" tint="-0.15"/>
        <bgColor rgb="FFE5D1AD"/>
      </patternFill>
    </fill>
    <fill>
      <patternFill patternType="solid">
        <fgColor rgb="FFFFFFBD"/>
        <bgColor rgb="FFFFFF99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hair"/>
      <diagonal/>
    </border>
    <border diagonalUp="false" diagonalDown="false">
      <left style="medium"/>
      <right/>
      <top style="hair"/>
      <bottom style="thin"/>
      <diagonal/>
    </border>
    <border diagonalUp="false" diagonalDown="false">
      <left/>
      <right/>
      <top style="hair"/>
      <bottom style="thin"/>
      <diagonal/>
    </border>
    <border diagonalUp="false" diagonalDown="false">
      <left/>
      <right/>
      <top style="hair"/>
      <bottom style="medium"/>
      <diagonal/>
    </border>
    <border diagonalUp="false" diagonalDown="false">
      <left/>
      <right style="medium"/>
      <top style="hair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medium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lculated Values" xfId="20"/>
    <cellStyle name="Headings" xfId="21"/>
    <cellStyle name="Sub Headings" xfId="22"/>
    <cellStyle name="User Inputs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BD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5D1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en/products/detail/u-blox/EVK-F9P-16/20413996" TargetMode="External"/><Relationship Id="rId2" Type="http://schemas.openxmlformats.org/officeDocument/2006/relationships/hyperlink" Target="https://www.digikey.com/en/products/detail/u-blox/SARA-R422S-01B/16581924" TargetMode="External"/><Relationship Id="rId3" Type="http://schemas.openxmlformats.org/officeDocument/2006/relationships/hyperlink" Target="https://www.digikey.com/en/products/detail/u-blox/ZED-F9P-04B/15761778" TargetMode="External"/><Relationship Id="rId4" Type="http://schemas.openxmlformats.org/officeDocument/2006/relationships/hyperlink" Target="https://www.sparkfun.com/products/21801" TargetMode="External"/><Relationship Id="rId5" Type="http://schemas.openxmlformats.org/officeDocument/2006/relationships/hyperlink" Target="https://www.digikey.com/en/products/detail/te-connectivity-linx/ANT-5GW-IPW1-NP/15293377" TargetMode="External"/><Relationship Id="rId6" Type="http://schemas.openxmlformats.org/officeDocument/2006/relationships/hyperlink" Target="https://www.pelican.com/us/en/product/cases/protector/1200" TargetMode="External"/><Relationship Id="rId7" Type="http://schemas.openxmlformats.org/officeDocument/2006/relationships/hyperlink" Target="https://www.amazon.com/Aluminum-Surveying-Telescopic-Extensions-Applications/dp/B0B1Z9DM6H/" TargetMode="External"/><Relationship Id="rId8" Type="http://schemas.openxmlformats.org/officeDocument/2006/relationships/hyperlink" Target="https://voltaicsystems.com/10-watt-panel-etfe/" TargetMode="External"/><Relationship Id="rId9" Type="http://schemas.openxmlformats.org/officeDocument/2006/relationships/hyperlink" Target="https://voltaicsystems.com/BK102" TargetMode="External"/><Relationship Id="rId10" Type="http://schemas.openxmlformats.org/officeDocument/2006/relationships/hyperlink" Target="https://www.amazon.com/Spektrum-1450mAh-Li-Fe-Receiver-Battery/dp/B01KCEBR00" TargetMode="External"/><Relationship Id="rId11" Type="http://schemas.openxmlformats.org/officeDocument/2006/relationships/hyperlink" Target="https://www.macrofab.com/" TargetMode="External"/><Relationship Id="rId12" Type="http://schemas.openxmlformats.org/officeDocument/2006/relationships/hyperlink" Target="https://www.macrofab.com/" TargetMode="External"/><Relationship Id="rId13" Type="http://schemas.openxmlformats.org/officeDocument/2006/relationships/hyperlink" Target="https://www.macrofab.com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igikey.com/en/products/detail/u-blox/EVK-F9P-16/20413996" TargetMode="External"/><Relationship Id="rId2" Type="http://schemas.openxmlformats.org/officeDocument/2006/relationships/hyperlink" Target="https://www.digikey.com/en/products/detail/u-blox/SARA-R422S-01B/16581924" TargetMode="External"/><Relationship Id="rId3" Type="http://schemas.openxmlformats.org/officeDocument/2006/relationships/hyperlink" Target="https://www.digikey.com/en/products/detail/u-blox/ZED-F9P-04B/15761778" TargetMode="External"/><Relationship Id="rId4" Type="http://schemas.openxmlformats.org/officeDocument/2006/relationships/hyperlink" Target="https://www.sparkfun.com/products/21801" TargetMode="External"/><Relationship Id="rId5" Type="http://schemas.openxmlformats.org/officeDocument/2006/relationships/hyperlink" Target="https://www.digikey.com/en/products/detail/te-connectivity-linx/ANT-5GW-IPW1-NP/15293377" TargetMode="External"/><Relationship Id="rId6" Type="http://schemas.openxmlformats.org/officeDocument/2006/relationships/hyperlink" Target="https://www.amazon.com/Aluminum-Surveying-Telescopic-Extensions-Applications/dp/B0B1Z9DM6H/" TargetMode="External"/><Relationship Id="rId7" Type="http://schemas.openxmlformats.org/officeDocument/2006/relationships/hyperlink" Target="https://voltaicsystems.com/10-watt-panel-etfe/" TargetMode="External"/><Relationship Id="rId8" Type="http://schemas.openxmlformats.org/officeDocument/2006/relationships/hyperlink" Target="https://voltaicsystems.com/BK102" TargetMode="External"/><Relationship Id="rId9" Type="http://schemas.openxmlformats.org/officeDocument/2006/relationships/hyperlink" Target="https://www.amazon.com/Spektrum-1450mAh-Li-Fe-Receiver-Battery/dp/B01KCEBR00" TargetMode="External"/><Relationship Id="rId10" Type="http://schemas.openxmlformats.org/officeDocument/2006/relationships/hyperlink" Target="https://www.macrofab.com/" TargetMode="External"/><Relationship Id="rId11" Type="http://schemas.openxmlformats.org/officeDocument/2006/relationships/hyperlink" Target="https://www.macrofab.com/" TargetMode="External"/><Relationship Id="rId12" Type="http://schemas.openxmlformats.org/officeDocument/2006/relationships/hyperlink" Target="https://www.macrofab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8.453125" defaultRowHeight="14.25" zeroHeight="false" outlineLevelRow="0" outlineLevelCol="0"/>
  <cols>
    <col collapsed="false" customWidth="true" hidden="false" outlineLevel="0" max="1" min="1" style="0" width="2.84"/>
    <col collapsed="false" customWidth="true" hidden="false" outlineLevel="0" max="2" min="2" style="0" width="27.15"/>
    <col collapsed="false" customWidth="true" hidden="false" outlineLevel="0" max="3" min="3" style="0" width="8.58"/>
    <col collapsed="false" customWidth="true" hidden="false" outlineLevel="0" max="5" min="4" style="0" width="10.26"/>
    <col collapsed="false" customWidth="true" hidden="false" outlineLevel="0" max="6" min="6" style="0" width="87.41"/>
    <col collapsed="false" customWidth="true" hidden="false" outlineLevel="0" max="7" min="7" style="0" width="64.84"/>
  </cols>
  <sheetData>
    <row r="2" customFormat="false" ht="26.8" hidden="false" customHeight="false" outlineLevel="0" collapsed="false">
      <c r="B2" s="1" t="s">
        <v>0</v>
      </c>
      <c r="C2" s="1"/>
      <c r="D2" s="1"/>
      <c r="E2" s="1"/>
      <c r="F2" s="1"/>
      <c r="G2" s="1"/>
    </row>
    <row r="3" customFormat="false" ht="14.25" hidden="false" customHeight="false" outlineLevel="0" collapsed="false">
      <c r="A3" s="2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4" t="s">
        <v>6</v>
      </c>
    </row>
    <row r="4" customFormat="false" ht="14.25" hidden="false" customHeight="false" outlineLevel="0" collapsed="false">
      <c r="A4" s="2"/>
      <c r="B4" s="5" t="s">
        <v>7</v>
      </c>
      <c r="C4" s="6" t="n">
        <v>1</v>
      </c>
      <c r="D4" s="7" t="n">
        <v>264.67</v>
      </c>
      <c r="E4" s="8" t="n">
        <f aca="false">D4*C4</f>
        <v>264.67</v>
      </c>
      <c r="F4" s="5" t="s">
        <v>8</v>
      </c>
      <c r="G4" s="9" t="s">
        <v>9</v>
      </c>
    </row>
    <row r="5" customFormat="false" ht="14.25" hidden="false" customHeight="false" outlineLevel="0" collapsed="false">
      <c r="A5" s="2"/>
      <c r="B5" s="5" t="s">
        <v>10</v>
      </c>
      <c r="C5" s="6" t="n">
        <v>3</v>
      </c>
      <c r="D5" s="7" t="n">
        <v>46.63</v>
      </c>
      <c r="E5" s="8" t="n">
        <f aca="false">D5*C5</f>
        <v>139.89</v>
      </c>
      <c r="F5" s="5" t="s">
        <v>11</v>
      </c>
      <c r="G5" s="9" t="s">
        <v>12</v>
      </c>
    </row>
    <row r="6" customFormat="false" ht="14.25" hidden="false" customHeight="false" outlineLevel="0" collapsed="false">
      <c r="A6" s="2"/>
      <c r="B6" s="5" t="s">
        <v>13</v>
      </c>
      <c r="C6" s="6" t="n">
        <v>3</v>
      </c>
      <c r="D6" s="7" t="n">
        <v>129</v>
      </c>
      <c r="E6" s="8" t="n">
        <f aca="false">D6*C6</f>
        <v>387</v>
      </c>
      <c r="F6" s="5" t="s">
        <v>14</v>
      </c>
      <c r="G6" s="9" t="s">
        <v>15</v>
      </c>
    </row>
    <row r="7" customFormat="false" ht="14.25" hidden="false" customHeight="false" outlineLevel="0" collapsed="false">
      <c r="A7" s="2"/>
      <c r="B7" s="5" t="s">
        <v>16</v>
      </c>
      <c r="C7" s="6" t="n">
        <v>3</v>
      </c>
      <c r="D7" s="7" t="n">
        <v>123.95</v>
      </c>
      <c r="E7" s="8" t="n">
        <f aca="false">D7*C7</f>
        <v>371.85</v>
      </c>
      <c r="F7" s="5" t="s">
        <v>17</v>
      </c>
      <c r="G7" s="9" t="s">
        <v>18</v>
      </c>
    </row>
    <row r="8" customFormat="false" ht="14.25" hidden="false" customHeight="false" outlineLevel="0" collapsed="false">
      <c r="A8" s="2"/>
      <c r="B8" s="5" t="s">
        <v>19</v>
      </c>
      <c r="C8" s="6" t="n">
        <v>3</v>
      </c>
      <c r="D8" s="7" t="n">
        <v>41.21</v>
      </c>
      <c r="E8" s="8" t="n">
        <f aca="false">D8*C8</f>
        <v>123.63</v>
      </c>
      <c r="F8" s="5" t="s">
        <v>20</v>
      </c>
      <c r="G8" s="9" t="s">
        <v>21</v>
      </c>
    </row>
    <row r="9" customFormat="false" ht="14.25" hidden="false" customHeight="false" outlineLevel="0" collapsed="false">
      <c r="A9" s="2"/>
      <c r="B9" s="5" t="s">
        <v>22</v>
      </c>
      <c r="C9" s="6" t="n">
        <v>3</v>
      </c>
      <c r="D9" s="7" t="n">
        <v>49.95</v>
      </c>
      <c r="E9" s="8" t="n">
        <f aca="false">D9*C9</f>
        <v>149.85</v>
      </c>
      <c r="F9" s="5" t="s">
        <v>23</v>
      </c>
      <c r="G9" s="9" t="s">
        <v>24</v>
      </c>
    </row>
    <row r="10" customFormat="false" ht="14.25" hidden="false" customHeight="false" outlineLevel="0" collapsed="false">
      <c r="A10" s="2"/>
      <c r="B10" s="5" t="s">
        <v>25</v>
      </c>
      <c r="C10" s="6" t="n">
        <v>3</v>
      </c>
      <c r="D10" s="7" t="n">
        <v>209.97</v>
      </c>
      <c r="E10" s="8" t="n">
        <f aca="false">D10*C10</f>
        <v>629.91</v>
      </c>
      <c r="F10" s="5" t="s">
        <v>26</v>
      </c>
      <c r="G10" s="9" t="s">
        <v>27</v>
      </c>
    </row>
    <row r="11" customFormat="false" ht="14.25" hidden="false" customHeight="false" outlineLevel="0" collapsed="false">
      <c r="A11" s="2"/>
      <c r="B11" s="5" t="s">
        <v>28</v>
      </c>
      <c r="C11" s="6" t="n">
        <v>3</v>
      </c>
      <c r="D11" s="7" t="n">
        <v>65</v>
      </c>
      <c r="E11" s="8" t="n">
        <f aca="false">D11*C11</f>
        <v>195</v>
      </c>
      <c r="F11" s="5" t="s">
        <v>29</v>
      </c>
      <c r="G11" s="9" t="s">
        <v>30</v>
      </c>
    </row>
    <row r="12" customFormat="false" ht="14.25" hidden="false" customHeight="false" outlineLevel="0" collapsed="false">
      <c r="A12" s="2"/>
      <c r="B12" s="5" t="s">
        <v>31</v>
      </c>
      <c r="C12" s="6" t="n">
        <v>3</v>
      </c>
      <c r="D12" s="7" t="n">
        <v>9</v>
      </c>
      <c r="E12" s="8" t="n">
        <f aca="false">D12*C12</f>
        <v>27</v>
      </c>
      <c r="F12" s="5" t="s">
        <v>32</v>
      </c>
      <c r="G12" s="9" t="s">
        <v>33</v>
      </c>
    </row>
    <row r="13" customFormat="false" ht="14.25" hidden="false" customHeight="false" outlineLevel="0" collapsed="false">
      <c r="A13" s="2"/>
      <c r="B13" s="5" t="s">
        <v>34</v>
      </c>
      <c r="C13" s="6" t="n">
        <v>3</v>
      </c>
      <c r="D13" s="7" t="n">
        <v>26.89</v>
      </c>
      <c r="E13" s="8" t="n">
        <f aca="false">D13*C13</f>
        <v>80.67</v>
      </c>
      <c r="F13" s="5" t="s">
        <v>35</v>
      </c>
      <c r="G13" s="9" t="s">
        <v>34</v>
      </c>
    </row>
    <row r="14" customFormat="false" ht="14.25" hidden="false" customHeight="false" outlineLevel="0" collapsed="false">
      <c r="A14" s="2"/>
      <c r="B14" s="5" t="s">
        <v>36</v>
      </c>
      <c r="C14" s="6" t="n">
        <v>3</v>
      </c>
      <c r="D14" s="7" t="n">
        <v>280</v>
      </c>
      <c r="E14" s="8" t="n">
        <f aca="false">D14*C14</f>
        <v>840</v>
      </c>
      <c r="F14" s="5" t="s">
        <v>37</v>
      </c>
      <c r="G14" s="9" t="s">
        <v>38</v>
      </c>
    </row>
    <row r="15" customFormat="false" ht="14.25" hidden="false" customHeight="false" outlineLevel="0" collapsed="false">
      <c r="A15" s="2"/>
      <c r="B15" s="5" t="s">
        <v>39</v>
      </c>
      <c r="C15" s="6" t="n">
        <v>3</v>
      </c>
      <c r="D15" s="7" t="n">
        <v>100</v>
      </c>
      <c r="E15" s="8" t="n">
        <f aca="false">D15*C15</f>
        <v>300</v>
      </c>
      <c r="F15" s="5" t="s">
        <v>37</v>
      </c>
      <c r="G15" s="9" t="s">
        <v>40</v>
      </c>
    </row>
    <row r="16" customFormat="false" ht="14.25" hidden="false" customHeight="false" outlineLevel="0" collapsed="false">
      <c r="A16" s="2"/>
      <c r="B16" s="5" t="s">
        <v>41</v>
      </c>
      <c r="C16" s="6" t="n">
        <v>3</v>
      </c>
      <c r="D16" s="7" t="n">
        <v>175</v>
      </c>
      <c r="E16" s="8" t="n">
        <f aca="false">D16*C16</f>
        <v>525</v>
      </c>
      <c r="F16" s="5" t="s">
        <v>37</v>
      </c>
      <c r="G16" s="9" t="s">
        <v>42</v>
      </c>
    </row>
    <row r="17" customFormat="false" ht="14.25" hidden="false" customHeight="false" outlineLevel="0" collapsed="false">
      <c r="A17" s="2"/>
      <c r="B17" s="10" t="s">
        <v>43</v>
      </c>
      <c r="C17" s="11" t="n">
        <v>1</v>
      </c>
      <c r="D17" s="12" t="n">
        <v>450</v>
      </c>
      <c r="E17" s="13" t="n">
        <f aca="false">D17*C17</f>
        <v>450</v>
      </c>
      <c r="F17" s="14" t="s">
        <v>44</v>
      </c>
      <c r="G17" s="15" t="s">
        <v>45</v>
      </c>
    </row>
    <row r="18" customFormat="false" ht="14.25" hidden="false" customHeight="false" outlineLevel="0" collapsed="false">
      <c r="A18" s="2"/>
      <c r="B18" s="16" t="s">
        <v>46</v>
      </c>
      <c r="C18" s="16"/>
      <c r="D18" s="17" t="n">
        <f aca="false">SUM(D4:D17)</f>
        <v>1971.27</v>
      </c>
      <c r="E18" s="17" t="n">
        <f aca="false">SUM(E4:E17)</f>
        <v>4484.47</v>
      </c>
      <c r="F18" s="18"/>
    </row>
    <row r="20" customFormat="false" ht="14.25" hidden="false" customHeight="false" outlineLevel="0" collapsed="false">
      <c r="C20" s="19"/>
    </row>
    <row r="21" customFormat="false" ht="14.25" hidden="false" customHeight="false" outlineLevel="0" collapsed="false">
      <c r="C21" s="19"/>
    </row>
    <row r="22" customFormat="false" ht="14.25" hidden="false" customHeight="false" outlineLevel="0" collapsed="false">
      <c r="C22" s="19"/>
    </row>
    <row r="23" customFormat="false" ht="14.25" hidden="false" customHeight="false" outlineLevel="0" collapsed="false">
      <c r="C23" s="19"/>
    </row>
    <row r="24" customFormat="false" ht="14.25" hidden="false" customHeight="false" outlineLevel="0" collapsed="false">
      <c r="C24" s="19"/>
    </row>
    <row r="25" customFormat="false" ht="14.25" hidden="false" customHeight="false" outlineLevel="0" collapsed="false">
      <c r="C25" s="19"/>
    </row>
    <row r="26" customFormat="false" ht="14.25" hidden="false" customHeight="false" outlineLevel="0" collapsed="false">
      <c r="C26" s="19"/>
    </row>
    <row r="27" customFormat="false" ht="14.25" hidden="false" customHeight="false" outlineLevel="0" collapsed="false">
      <c r="C27" s="19"/>
    </row>
    <row r="28" customFormat="false" ht="14.25" hidden="false" customHeight="false" outlineLevel="0" collapsed="false">
      <c r="C28" s="19"/>
    </row>
    <row r="29" customFormat="false" ht="14.25" hidden="false" customHeight="false" outlineLevel="0" collapsed="false">
      <c r="C29" s="19"/>
    </row>
    <row r="30" customFormat="false" ht="14.25" hidden="false" customHeight="false" outlineLevel="0" collapsed="false">
      <c r="C30" s="19"/>
    </row>
    <row r="31" customFormat="false" ht="14.25" hidden="false" customHeight="false" outlineLevel="0" collapsed="false">
      <c r="C31" s="19"/>
    </row>
    <row r="33" customFormat="false" ht="14.25" hidden="false" customHeight="false" outlineLevel="0" collapsed="false">
      <c r="C33" s="20"/>
    </row>
    <row r="42" customFormat="false" ht="14.25" hidden="false" customHeight="false" outlineLevel="0" collapsed="false">
      <c r="D42" s="19"/>
      <c r="E42" s="20"/>
    </row>
    <row r="43" customFormat="false" ht="14.25" hidden="false" customHeight="false" outlineLevel="0" collapsed="false">
      <c r="D43" s="19"/>
      <c r="E43" s="20"/>
    </row>
    <row r="44" customFormat="false" ht="14.25" hidden="false" customHeight="false" outlineLevel="0" collapsed="false">
      <c r="D44" s="19"/>
      <c r="E44" s="20"/>
    </row>
    <row r="45" customFormat="false" ht="14.25" hidden="false" customHeight="false" outlineLevel="0" collapsed="false">
      <c r="D45" s="19"/>
      <c r="E45" s="20"/>
    </row>
    <row r="46" customFormat="false" ht="14.25" hidden="false" customHeight="false" outlineLevel="0" collapsed="false">
      <c r="D46" s="19"/>
      <c r="E46" s="20"/>
    </row>
  </sheetData>
  <mergeCells count="2">
    <mergeCell ref="B2:G2"/>
    <mergeCell ref="B18:C18"/>
  </mergeCells>
  <hyperlinks>
    <hyperlink ref="F4" r:id="rId1" display="https://www.digikey.com/en/products/detail/u-blox/EVK-F9P-16/20413996"/>
    <hyperlink ref="F5" r:id="rId2" display="https://www.digikey.com/en/products/detail/u-blox/SARA-R422S-01B/16581924"/>
    <hyperlink ref="F6" r:id="rId3" display="https://www.digikey.com/en/products/detail/u-blox/ZED-F9P-04B/15761778"/>
    <hyperlink ref="F7" r:id="rId4" display="https://www.sparkfun.com/products/21801"/>
    <hyperlink ref="F8" r:id="rId5" display="https://www.digikey.com/en/products/detail/te-connectivity-linx/ANT-5GW-IPW1-NP/15293377"/>
    <hyperlink ref="F9" r:id="rId6" display="https://www.pelican.com/us/en/product/cases/protector/1200"/>
    <hyperlink ref="F10" r:id="rId7" display="https://www.amazon.com/Aluminum-Surveying-Telescopic-Extensions-Applications/dp/B0B1Z9DM6H/"/>
    <hyperlink ref="F11" r:id="rId8" display="https://voltaicsystems.com/10-watt-panel-etfe/"/>
    <hyperlink ref="F12" r:id="rId9" display="https://voltaicsystems.com/BK102"/>
    <hyperlink ref="F13" r:id="rId10" display="https://www.amazon.com/Spektrum-1450mAh-Li-Fe-Receiver-Battery/dp/B01KCEBR00"/>
    <hyperlink ref="F14" r:id="rId11" display="https://www.macrofab.com/"/>
    <hyperlink ref="F15" r:id="rId12" display="https://www.macrofab.com/"/>
    <hyperlink ref="F16" r:id="rId13" display="https://www.macrofab.com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K56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D32" activeCellId="0" sqref="D32"/>
    </sheetView>
  </sheetViews>
  <sheetFormatPr defaultColWidth="8.453125" defaultRowHeight="14.25" zeroHeight="false" outlineLevelRow="0" outlineLevelCol="0"/>
  <cols>
    <col collapsed="false" customWidth="true" hidden="false" outlineLevel="0" max="1" min="1" style="0" width="2.84"/>
    <col collapsed="false" customWidth="true" hidden="false" outlineLevel="0" max="2" min="2" style="0" width="30"/>
    <col collapsed="false" customWidth="true" hidden="false" outlineLevel="0" max="3" min="3" style="0" width="27.15"/>
    <col collapsed="false" customWidth="true" hidden="false" outlineLevel="0" max="4" min="4" style="0" width="8.58"/>
    <col collapsed="false" customWidth="true" hidden="false" outlineLevel="0" max="5" min="5" style="0" width="10.26"/>
    <col collapsed="false" customWidth="true" hidden="false" outlineLevel="0" max="6" min="6" style="0" width="21.58"/>
    <col collapsed="false" customWidth="true" hidden="false" outlineLevel="0" max="7" min="7" style="0" width="14.58"/>
    <col collapsed="false" customWidth="true" hidden="false" outlineLevel="0" max="9" min="8" style="0" width="10.68"/>
    <col collapsed="false" customWidth="true" hidden="false" outlineLevel="0" max="10" min="10" style="0" width="87.41"/>
    <col collapsed="false" customWidth="true" hidden="false" outlineLevel="0" max="11" min="11" style="0" width="70.84"/>
  </cols>
  <sheetData>
    <row r="2" customFormat="false" ht="26.8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</row>
    <row r="3" customFormat="false" ht="14.25" hidden="false" customHeight="false" outlineLevel="0" collapsed="false">
      <c r="A3" s="2"/>
      <c r="B3" s="3" t="s">
        <v>1</v>
      </c>
      <c r="C3" s="3" t="s">
        <v>47</v>
      </c>
      <c r="D3" s="3" t="s">
        <v>2</v>
      </c>
      <c r="E3" s="3" t="s">
        <v>3</v>
      </c>
      <c r="F3" s="3" t="s">
        <v>48</v>
      </c>
      <c r="G3" s="3" t="s">
        <v>49</v>
      </c>
      <c r="H3" s="3" t="s">
        <v>4</v>
      </c>
      <c r="I3" s="3"/>
      <c r="J3" s="3" t="s">
        <v>5</v>
      </c>
      <c r="K3" s="4" t="s">
        <v>6</v>
      </c>
    </row>
    <row r="4" customFormat="false" ht="14.25" hidden="false" customHeight="false" outlineLevel="0" collapsed="false">
      <c r="A4" s="2"/>
      <c r="B4" s="5" t="s">
        <v>7</v>
      </c>
      <c r="C4" s="6" t="s">
        <v>50</v>
      </c>
      <c r="D4" s="6" t="n">
        <v>1</v>
      </c>
      <c r="E4" s="7" t="n">
        <v>264.67</v>
      </c>
      <c r="F4" s="7" t="n">
        <f aca="false">IF(C4="Supplies/Materials",E4*D4,0)</f>
        <v>0</v>
      </c>
      <c r="G4" s="7" t="n">
        <f aca="false">IF(C4="Equipment",E4*D4,0)</f>
        <v>264.67</v>
      </c>
      <c r="H4" s="8" t="n">
        <f aca="false">E4*D4</f>
        <v>264.67</v>
      </c>
      <c r="I4" s="8" t="n">
        <f aca="false">H4</f>
        <v>264.67</v>
      </c>
      <c r="J4" s="5" t="s">
        <v>8</v>
      </c>
      <c r="K4" s="9" t="s">
        <v>9</v>
      </c>
    </row>
    <row r="5" customFormat="false" ht="14.25" hidden="false" customHeight="false" outlineLevel="0" collapsed="false">
      <c r="A5" s="2"/>
      <c r="B5" s="5" t="s">
        <v>51</v>
      </c>
      <c r="C5" s="6" t="s">
        <v>50</v>
      </c>
      <c r="D5" s="6" t="n">
        <v>1</v>
      </c>
      <c r="E5" s="7" t="n">
        <v>106.8</v>
      </c>
      <c r="F5" s="7" t="n">
        <f aca="false">IF(C5="Supplies/Materials",E5*D5,0)</f>
        <v>0</v>
      </c>
      <c r="G5" s="7" t="n">
        <f aca="false">IF(C5="Equipment",E5*D5,0)</f>
        <v>106.8</v>
      </c>
      <c r="H5" s="8" t="n">
        <f aca="false">E5*D5</f>
        <v>106.8</v>
      </c>
      <c r="I5" s="8" t="n">
        <f aca="false">H5</f>
        <v>106.8</v>
      </c>
      <c r="J5" s="5" t="s">
        <v>52</v>
      </c>
      <c r="K5" s="9" t="s">
        <v>53</v>
      </c>
    </row>
    <row r="6" customFormat="false" ht="14.25" hidden="false" customHeight="false" outlineLevel="0" collapsed="false">
      <c r="A6" s="2"/>
      <c r="B6" s="5" t="s">
        <v>54</v>
      </c>
      <c r="C6" s="6" t="s">
        <v>50</v>
      </c>
      <c r="D6" s="6" t="n">
        <v>1</v>
      </c>
      <c r="E6" s="7" t="n">
        <v>335</v>
      </c>
      <c r="F6" s="7" t="n">
        <f aca="false">IF(C6="Supplies/Materials",E6*D6,0)</f>
        <v>0</v>
      </c>
      <c r="G6" s="7" t="n">
        <f aca="false">IF(C6="Equipment",E6*D6,0)</f>
        <v>335</v>
      </c>
      <c r="H6" s="8" t="n">
        <f aca="false">E6*D6</f>
        <v>335</v>
      </c>
      <c r="I6" s="8" t="n">
        <f aca="false">H6</f>
        <v>335</v>
      </c>
      <c r="J6" s="5" t="s">
        <v>55</v>
      </c>
      <c r="K6" s="9" t="s">
        <v>56</v>
      </c>
    </row>
    <row r="7" customFormat="false" ht="14.25" hidden="false" customHeight="false" outlineLevel="0" collapsed="false">
      <c r="A7" s="2"/>
      <c r="B7" s="5" t="s">
        <v>10</v>
      </c>
      <c r="C7" s="6" t="s">
        <v>57</v>
      </c>
      <c r="D7" s="6" t="n">
        <v>1</v>
      </c>
      <c r="E7" s="7" t="n">
        <v>46.63</v>
      </c>
      <c r="F7" s="7" t="n">
        <f aca="false">IF(C7="Supplies/Materials",E7*D7,0)</f>
        <v>46.63</v>
      </c>
      <c r="G7" s="7" t="n">
        <f aca="false">IF(C7="Equipment",E7*D7,0)</f>
        <v>0</v>
      </c>
      <c r="H7" s="8" t="n">
        <f aca="false">E7*D7</f>
        <v>46.63</v>
      </c>
      <c r="I7" s="8" t="n">
        <f aca="false">H7</f>
        <v>46.63</v>
      </c>
      <c r="J7" s="5" t="s">
        <v>11</v>
      </c>
      <c r="K7" s="9" t="s">
        <v>12</v>
      </c>
    </row>
    <row r="8" customFormat="false" ht="14.25" hidden="false" customHeight="false" outlineLevel="0" collapsed="false">
      <c r="A8" s="2"/>
      <c r="B8" s="5" t="s">
        <v>13</v>
      </c>
      <c r="C8" s="6" t="s">
        <v>57</v>
      </c>
      <c r="D8" s="6" t="n">
        <v>1</v>
      </c>
      <c r="E8" s="7" t="n">
        <v>129</v>
      </c>
      <c r="F8" s="7" t="n">
        <f aca="false">IF(C8="Supplies/Materials",E8*D8,0)</f>
        <v>129</v>
      </c>
      <c r="G8" s="7" t="n">
        <f aca="false">IF(C8="Equipment",E8*D8,0)</f>
        <v>0</v>
      </c>
      <c r="H8" s="8" t="n">
        <f aca="false">E8*D8</f>
        <v>129</v>
      </c>
      <c r="I8" s="8" t="n">
        <f aca="false">H8</f>
        <v>129</v>
      </c>
      <c r="J8" s="5" t="s">
        <v>14</v>
      </c>
      <c r="K8" s="9" t="s">
        <v>15</v>
      </c>
    </row>
    <row r="9" customFormat="false" ht="14.25" hidden="false" customHeight="false" outlineLevel="0" collapsed="false">
      <c r="A9" s="2"/>
      <c r="B9" s="5" t="s">
        <v>16</v>
      </c>
      <c r="C9" s="6" t="s">
        <v>50</v>
      </c>
      <c r="D9" s="6" t="n">
        <v>1</v>
      </c>
      <c r="E9" s="7" t="n">
        <v>123.95</v>
      </c>
      <c r="F9" s="7" t="n">
        <f aca="false">IF(C9="Supplies/Materials",E9*D9,0)</f>
        <v>0</v>
      </c>
      <c r="G9" s="7" t="n">
        <f aca="false">IF(C9="Equipment",E9*D9,0)</f>
        <v>123.95</v>
      </c>
      <c r="H9" s="8" t="n">
        <f aca="false">E9*D9</f>
        <v>123.95</v>
      </c>
      <c r="I9" s="8"/>
      <c r="J9" s="5" t="s">
        <v>58</v>
      </c>
      <c r="K9" s="9" t="s">
        <v>18</v>
      </c>
    </row>
    <row r="10" customFormat="false" ht="14.25" hidden="false" customHeight="false" outlineLevel="0" collapsed="false">
      <c r="A10" s="2"/>
      <c r="B10" s="5" t="s">
        <v>59</v>
      </c>
      <c r="C10" s="6" t="s">
        <v>50</v>
      </c>
      <c r="D10" s="6" t="n">
        <v>1</v>
      </c>
      <c r="E10" s="7" t="n">
        <v>41.21</v>
      </c>
      <c r="F10" s="7" t="n">
        <f aca="false">IF(C10="Supplies/Materials",E10*D10,0)</f>
        <v>0</v>
      </c>
      <c r="G10" s="7" t="n">
        <f aca="false">IF(C10="Equipment",E10*D10,0)</f>
        <v>41.21</v>
      </c>
      <c r="H10" s="8" t="n">
        <f aca="false">E10*D10</f>
        <v>41.21</v>
      </c>
      <c r="I10" s="8" t="n">
        <f aca="false">H10</f>
        <v>41.21</v>
      </c>
      <c r="J10" s="5" t="s">
        <v>20</v>
      </c>
      <c r="K10" s="9" t="s">
        <v>60</v>
      </c>
    </row>
    <row r="11" customFormat="false" ht="14.25" hidden="false" customHeight="false" outlineLevel="0" collapsed="false">
      <c r="A11" s="2"/>
      <c r="B11" s="5" t="s">
        <v>61</v>
      </c>
      <c r="C11" s="6" t="s">
        <v>50</v>
      </c>
      <c r="D11" s="6" t="n">
        <v>1</v>
      </c>
      <c r="E11" s="7" t="n">
        <v>12.52</v>
      </c>
      <c r="F11" s="7" t="n">
        <f aca="false">IF(C11="Supplies/Materials",E11*D11,0)</f>
        <v>0</v>
      </c>
      <c r="G11" s="7" t="n">
        <f aca="false">IF(C11="Equipment",E11*D11,0)</f>
        <v>12.52</v>
      </c>
      <c r="H11" s="8" t="n">
        <f aca="false">E11*D11</f>
        <v>12.52</v>
      </c>
      <c r="I11" s="8" t="n">
        <f aca="false">H11</f>
        <v>12.52</v>
      </c>
      <c r="J11" s="5" t="s">
        <v>62</v>
      </c>
      <c r="K11" s="9" t="s">
        <v>63</v>
      </c>
    </row>
    <row r="12" customFormat="false" ht="14.25" hidden="false" customHeight="false" outlineLevel="0" collapsed="false">
      <c r="A12" s="2"/>
      <c r="B12" s="5" t="s">
        <v>64</v>
      </c>
      <c r="C12" s="6" t="s">
        <v>50</v>
      </c>
      <c r="D12" s="6" t="n">
        <v>1</v>
      </c>
      <c r="E12" s="7" t="n">
        <v>13.54</v>
      </c>
      <c r="F12" s="7" t="n">
        <f aca="false">IF(C12="Supplies/Materials",E12*D12,0)</f>
        <v>0</v>
      </c>
      <c r="G12" s="7" t="n">
        <f aca="false">IF(C12="Equipment",E12*D12,0)</f>
        <v>13.54</v>
      </c>
      <c r="H12" s="8" t="n">
        <f aca="false">E12*D12</f>
        <v>13.54</v>
      </c>
      <c r="I12" s="8" t="n">
        <f aca="false">H12</f>
        <v>13.54</v>
      </c>
      <c r="J12" s="5" t="s">
        <v>65</v>
      </c>
      <c r="K12" s="9" t="s">
        <v>66</v>
      </c>
    </row>
    <row r="13" customFormat="false" ht="14.25" hidden="false" customHeight="false" outlineLevel="0" collapsed="false">
      <c r="A13" s="2"/>
      <c r="B13" s="5" t="s">
        <v>22</v>
      </c>
      <c r="C13" s="6" t="s">
        <v>50</v>
      </c>
      <c r="D13" s="6" t="n">
        <v>1</v>
      </c>
      <c r="E13" s="7" t="n">
        <v>76.95</v>
      </c>
      <c r="F13" s="7" t="n">
        <f aca="false">IF(C13="Supplies/Materials",E13*D13,0)</f>
        <v>0</v>
      </c>
      <c r="G13" s="7" t="n">
        <f aca="false">IF(C13="Equipment",E13*D13,0)</f>
        <v>76.95</v>
      </c>
      <c r="H13" s="8" t="n">
        <f aca="false">E13*D13</f>
        <v>76.95</v>
      </c>
      <c r="I13" s="8"/>
      <c r="J13" s="5" t="s">
        <v>67</v>
      </c>
      <c r="K13" s="9" t="s">
        <v>24</v>
      </c>
    </row>
    <row r="14" customFormat="false" ht="14.25" hidden="false" customHeight="false" outlineLevel="0" collapsed="false">
      <c r="A14" s="2"/>
      <c r="B14" s="5" t="s">
        <v>25</v>
      </c>
      <c r="C14" s="6" t="s">
        <v>50</v>
      </c>
      <c r="D14" s="6" t="n">
        <v>1</v>
      </c>
      <c r="E14" s="7" t="n">
        <v>209.97</v>
      </c>
      <c r="F14" s="7" t="n">
        <f aca="false">IF(C14="Supplies/Materials",E14*D14,0)</f>
        <v>0</v>
      </c>
      <c r="G14" s="7" t="n">
        <f aca="false">IF(C14="Equipment",E14*D14,0)</f>
        <v>209.97</v>
      </c>
      <c r="H14" s="8" t="n">
        <f aca="false">E14*D14</f>
        <v>209.97</v>
      </c>
      <c r="I14" s="8" t="n">
        <f aca="false">H14</f>
        <v>209.97</v>
      </c>
      <c r="J14" s="5" t="s">
        <v>26</v>
      </c>
      <c r="K14" s="9" t="s">
        <v>27</v>
      </c>
    </row>
    <row r="15" customFormat="false" ht="14.25" hidden="false" customHeight="false" outlineLevel="0" collapsed="false">
      <c r="A15" s="2"/>
      <c r="B15" s="5" t="s">
        <v>28</v>
      </c>
      <c r="C15" s="6" t="s">
        <v>50</v>
      </c>
      <c r="D15" s="6" t="n">
        <v>1</v>
      </c>
      <c r="E15" s="7" t="n">
        <v>65</v>
      </c>
      <c r="F15" s="7" t="n">
        <f aca="false">IF(C15="Supplies/Materials",E15*D15,0)</f>
        <v>0</v>
      </c>
      <c r="G15" s="7" t="n">
        <f aca="false">IF(C15="Equipment",E15*D15,0)</f>
        <v>65</v>
      </c>
      <c r="H15" s="8" t="n">
        <f aca="false">E15*D15</f>
        <v>65</v>
      </c>
      <c r="I15" s="8"/>
      <c r="J15" s="5" t="s">
        <v>68</v>
      </c>
      <c r="K15" s="9" t="s">
        <v>30</v>
      </c>
    </row>
    <row r="16" customFormat="false" ht="14.25" hidden="false" customHeight="false" outlineLevel="0" collapsed="false">
      <c r="A16" s="2"/>
      <c r="B16" s="5" t="s">
        <v>31</v>
      </c>
      <c r="C16" s="6" t="s">
        <v>50</v>
      </c>
      <c r="D16" s="6" t="n">
        <v>1</v>
      </c>
      <c r="E16" s="7" t="n">
        <v>9</v>
      </c>
      <c r="F16" s="7" t="n">
        <f aca="false">IF(C16="Supplies/Materials",E16*D16,0)</f>
        <v>0</v>
      </c>
      <c r="G16" s="7" t="n">
        <f aca="false">IF(C16="Equipment",E16*D16,0)</f>
        <v>9</v>
      </c>
      <c r="H16" s="8" t="n">
        <f aca="false">E16*D16</f>
        <v>9</v>
      </c>
      <c r="I16" s="8"/>
      <c r="J16" s="5" t="s">
        <v>69</v>
      </c>
      <c r="K16" s="9" t="s">
        <v>33</v>
      </c>
    </row>
    <row r="17" customFormat="false" ht="14.25" hidden="false" customHeight="false" outlineLevel="0" collapsed="false">
      <c r="A17" s="2"/>
      <c r="B17" s="5" t="s">
        <v>70</v>
      </c>
      <c r="C17" s="6" t="s">
        <v>57</v>
      </c>
      <c r="D17" s="6" t="n">
        <v>4</v>
      </c>
      <c r="E17" s="7" t="n">
        <v>0.44</v>
      </c>
      <c r="F17" s="7" t="n">
        <f aca="false">IF(C17="Supplies/Materials",E17*D17,0)</f>
        <v>1.76</v>
      </c>
      <c r="G17" s="7" t="n">
        <f aca="false">IF(C17="Equipment",E17*D17,0)</f>
        <v>0</v>
      </c>
      <c r="H17" s="8" t="n">
        <f aca="false">E17*D17</f>
        <v>1.76</v>
      </c>
      <c r="I17" s="8" t="n">
        <f aca="false">H17</f>
        <v>1.76</v>
      </c>
      <c r="J17" s="5" t="s">
        <v>71</v>
      </c>
      <c r="K17" s="9" t="s">
        <v>72</v>
      </c>
    </row>
    <row r="18" customFormat="false" ht="14.25" hidden="false" customHeight="false" outlineLevel="0" collapsed="false">
      <c r="A18" s="2"/>
      <c r="B18" s="5" t="s">
        <v>34</v>
      </c>
      <c r="C18" s="6" t="s">
        <v>50</v>
      </c>
      <c r="D18" s="6" t="n">
        <v>1</v>
      </c>
      <c r="E18" s="7" t="n">
        <v>26.89</v>
      </c>
      <c r="F18" s="7" t="n">
        <f aca="false">IF(C18="Supplies/Materials",E18*D18,0)</f>
        <v>0</v>
      </c>
      <c r="G18" s="7" t="n">
        <f aca="false">IF(C18="Equipment",E18*D18,0)</f>
        <v>26.89</v>
      </c>
      <c r="H18" s="8" t="n">
        <f aca="false">E18*D18</f>
        <v>26.89</v>
      </c>
      <c r="I18" s="8" t="n">
        <f aca="false">H18</f>
        <v>26.89</v>
      </c>
      <c r="J18" s="5" t="s">
        <v>35</v>
      </c>
      <c r="K18" s="9" t="s">
        <v>34</v>
      </c>
    </row>
    <row r="19" customFormat="false" ht="14.25" hidden="false" customHeight="false" outlineLevel="0" collapsed="false">
      <c r="A19" s="2"/>
      <c r="B19" s="5" t="s">
        <v>73</v>
      </c>
      <c r="C19" s="6" t="s">
        <v>57</v>
      </c>
      <c r="D19" s="6" t="n">
        <v>1</v>
      </c>
      <c r="E19" s="7" t="n">
        <v>5</v>
      </c>
      <c r="F19" s="7" t="n">
        <f aca="false">IF(C19="Supplies/Materials",E19*D19,0)</f>
        <v>5</v>
      </c>
      <c r="G19" s="7" t="n">
        <f aca="false">IF(C19="Equipment",E19*D19,0)</f>
        <v>0</v>
      </c>
      <c r="H19" s="8" t="n">
        <f aca="false">E19*D19</f>
        <v>5</v>
      </c>
      <c r="I19" s="8"/>
      <c r="J19" s="5" t="s">
        <v>74</v>
      </c>
      <c r="K19" s="9" t="s">
        <v>75</v>
      </c>
    </row>
    <row r="20" customFormat="false" ht="14.25" hidden="false" customHeight="false" outlineLevel="0" collapsed="false">
      <c r="A20" s="2"/>
      <c r="B20" s="5" t="s">
        <v>76</v>
      </c>
      <c r="C20" s="6" t="s">
        <v>57</v>
      </c>
      <c r="D20" s="6" t="n">
        <v>1</v>
      </c>
      <c r="E20" s="7" t="n">
        <v>271.13</v>
      </c>
      <c r="F20" s="7" t="n">
        <f aca="false">IF(C20="Supplies/Materials",E20*D20,0)</f>
        <v>271.13</v>
      </c>
      <c r="G20" s="7" t="n">
        <f aca="false">IF(C20="Equipment",E20*D20,0)</f>
        <v>0</v>
      </c>
      <c r="H20" s="8" t="n">
        <f aca="false">E20*D20</f>
        <v>271.13</v>
      </c>
      <c r="I20" s="8"/>
      <c r="J20" s="5" t="s">
        <v>77</v>
      </c>
      <c r="K20" s="9" t="s">
        <v>78</v>
      </c>
    </row>
    <row r="21" customFormat="false" ht="14.25" hidden="false" customHeight="false" outlineLevel="0" collapsed="false">
      <c r="A21" s="2"/>
      <c r="B21" s="5" t="s">
        <v>79</v>
      </c>
      <c r="C21" s="6" t="s">
        <v>57</v>
      </c>
      <c r="D21" s="6" t="n">
        <v>1</v>
      </c>
      <c r="E21" s="21" t="n">
        <v>88.45</v>
      </c>
      <c r="F21" s="21" t="n">
        <f aca="false">IF(C21="Supplies/Materials",E21*D21,0)</f>
        <v>88.45</v>
      </c>
      <c r="G21" s="21" t="n">
        <f aca="false">IF(C21="Equipment",E21*D21,0)</f>
        <v>0</v>
      </c>
      <c r="H21" s="22" t="n">
        <f aca="false">E21*D21</f>
        <v>88.45</v>
      </c>
      <c r="I21" s="8"/>
      <c r="J21" s="5" t="s">
        <v>77</v>
      </c>
      <c r="K21" s="9" t="s">
        <v>80</v>
      </c>
    </row>
    <row r="22" customFormat="false" ht="14.25" hidden="false" customHeight="false" outlineLevel="0" collapsed="false">
      <c r="A22" s="2"/>
      <c r="B22" s="23" t="s">
        <v>81</v>
      </c>
      <c r="C22" s="24" t="s">
        <v>57</v>
      </c>
      <c r="D22" s="24" t="n">
        <v>1</v>
      </c>
      <c r="E22" s="25" t="n">
        <v>88.45</v>
      </c>
      <c r="F22" s="25" t="n">
        <f aca="false">IF(C22="Supplies/Materials",E22*D22,0)</f>
        <v>88.45</v>
      </c>
      <c r="G22" s="25" t="n">
        <f aca="false">IF(C22="Equipment",E22*D22,0)</f>
        <v>0</v>
      </c>
      <c r="H22" s="26" t="n">
        <f aca="false">E22*D22</f>
        <v>88.45</v>
      </c>
      <c r="I22" s="8"/>
      <c r="J22" s="5" t="s">
        <v>77</v>
      </c>
      <c r="K22" s="9" t="s">
        <v>80</v>
      </c>
    </row>
    <row r="23" customFormat="false" ht="14.25" hidden="false" customHeight="false" outlineLevel="0" collapsed="false">
      <c r="A23" s="2"/>
      <c r="B23" s="5" t="s">
        <v>39</v>
      </c>
      <c r="C23" s="6" t="s">
        <v>57</v>
      </c>
      <c r="D23" s="6" t="n">
        <v>1</v>
      </c>
      <c r="E23" s="7" t="n">
        <v>275</v>
      </c>
      <c r="F23" s="7" t="n">
        <f aca="false">IF(C23="Supplies/Materials",E23*D23,0)</f>
        <v>275</v>
      </c>
      <c r="G23" s="7" t="n">
        <f aca="false">IF(C23="Equipment",E23*D23,0)</f>
        <v>0</v>
      </c>
      <c r="H23" s="27" t="n">
        <f aca="false">E23*D23</f>
        <v>275</v>
      </c>
      <c r="I23" s="8" t="n">
        <f aca="false">H23</f>
        <v>275</v>
      </c>
      <c r="J23" s="5" t="s">
        <v>82</v>
      </c>
      <c r="K23" s="9" t="s">
        <v>83</v>
      </c>
    </row>
    <row r="24" customFormat="false" ht="14.25" hidden="false" customHeight="false" outlineLevel="0" collapsed="false">
      <c r="A24" s="2"/>
      <c r="B24" s="5" t="s">
        <v>84</v>
      </c>
      <c r="C24" s="6" t="s">
        <v>57</v>
      </c>
      <c r="D24" s="6" t="n">
        <v>1</v>
      </c>
      <c r="E24" s="7" t="n">
        <f aca="false">19.88</f>
        <v>19.88</v>
      </c>
      <c r="F24" s="7" t="n">
        <f aca="false">IF(C24="Supplies/Materials",E24*D24,0)</f>
        <v>19.88</v>
      </c>
      <c r="G24" s="7" t="n">
        <f aca="false">IF(C24="Equipment",E24*D24,0)</f>
        <v>0</v>
      </c>
      <c r="H24" s="8" t="n">
        <f aca="false">E24*D24</f>
        <v>19.88</v>
      </c>
      <c r="I24" s="8"/>
      <c r="J24" s="5" t="s">
        <v>85</v>
      </c>
      <c r="K24" s="28" t="s">
        <v>86</v>
      </c>
    </row>
    <row r="25" customFormat="false" ht="14.25" hidden="false" customHeight="false" outlineLevel="0" collapsed="false">
      <c r="A25" s="2"/>
      <c r="B25" s="5" t="s">
        <v>87</v>
      </c>
      <c r="C25" s="6" t="s">
        <v>57</v>
      </c>
      <c r="D25" s="6" t="n">
        <v>1</v>
      </c>
      <c r="E25" s="7" t="n">
        <f aca="false">19.79</f>
        <v>19.79</v>
      </c>
      <c r="F25" s="7" t="n">
        <f aca="false">IF(C25="Supplies/Materials",E25*D25,0)</f>
        <v>19.79</v>
      </c>
      <c r="G25" s="7" t="n">
        <f aca="false">IF(C25="Equipment",E25*D25,0)</f>
        <v>0</v>
      </c>
      <c r="H25" s="8" t="n">
        <f aca="false">E25*D25</f>
        <v>19.79</v>
      </c>
      <c r="I25" s="8"/>
      <c r="J25" s="5" t="s">
        <v>85</v>
      </c>
      <c r="K25" s="28" t="s">
        <v>88</v>
      </c>
    </row>
    <row r="26" customFormat="false" ht="14.25" hidden="false" customHeight="false" outlineLevel="0" collapsed="false">
      <c r="A26" s="2"/>
      <c r="B26" s="5" t="s">
        <v>89</v>
      </c>
      <c r="C26" s="6" t="s">
        <v>57</v>
      </c>
      <c r="D26" s="6" t="n">
        <v>1</v>
      </c>
      <c r="E26" s="7" t="n">
        <f aca="false">19.79</f>
        <v>19.79</v>
      </c>
      <c r="F26" s="7" t="n">
        <f aca="false">IF(C26="Supplies/Materials",E26*D26,0)</f>
        <v>19.79</v>
      </c>
      <c r="G26" s="7" t="n">
        <f aca="false">IF(C26="Equipment",E26*D26,0)</f>
        <v>0</v>
      </c>
      <c r="H26" s="8" t="n">
        <f aca="false">E26*D26</f>
        <v>19.79</v>
      </c>
      <c r="I26" s="8"/>
      <c r="J26" s="5" t="s">
        <v>85</v>
      </c>
      <c r="K26" s="28" t="s">
        <v>88</v>
      </c>
    </row>
    <row r="27" customFormat="false" ht="14.25" hidden="false" customHeight="false" outlineLevel="0" collapsed="false">
      <c r="A27" s="2"/>
      <c r="B27" s="10" t="s">
        <v>90</v>
      </c>
      <c r="C27" s="11" t="s">
        <v>57</v>
      </c>
      <c r="D27" s="11" t="n">
        <v>1</v>
      </c>
      <c r="E27" s="12" t="n">
        <v>27.45</v>
      </c>
      <c r="F27" s="12" t="n">
        <f aca="false">IF(C27="Supplies/Materials",E27*D27,0)</f>
        <v>27.45</v>
      </c>
      <c r="G27" s="12" t="n">
        <f aca="false">IF(C27="Equipment",E27*D27,0)</f>
        <v>0</v>
      </c>
      <c r="H27" s="13" t="n">
        <f aca="false">E27*D27</f>
        <v>27.45</v>
      </c>
      <c r="I27" s="8" t="n">
        <f aca="false">H27</f>
        <v>27.45</v>
      </c>
      <c r="J27" s="5" t="s">
        <v>91</v>
      </c>
      <c r="K27" s="15" t="s">
        <v>92</v>
      </c>
    </row>
    <row r="28" customFormat="false" ht="14.25" hidden="false" customHeight="false" outlineLevel="0" collapsed="false">
      <c r="A28" s="2"/>
      <c r="B28" s="16" t="s">
        <v>46</v>
      </c>
      <c r="C28" s="16"/>
      <c r="D28" s="16"/>
      <c r="E28" s="17" t="n">
        <f aca="false">SUM(E4:E27)</f>
        <v>2276.51</v>
      </c>
      <c r="F28" s="17" t="n">
        <f aca="false">SUM(F4:F27)</f>
        <v>992.33</v>
      </c>
      <c r="G28" s="17" t="n">
        <f aca="false">SUM(G4:G27)</f>
        <v>1285.5</v>
      </c>
      <c r="H28" s="17" t="n">
        <f aca="false">SUM(H4:H27)</f>
        <v>2277.83</v>
      </c>
      <c r="I28" s="22" t="n">
        <f aca="false">SUM(I4:I27)</f>
        <v>1490.44</v>
      </c>
      <c r="J28" s="18"/>
    </row>
    <row r="30" customFormat="false" ht="14.25" hidden="false" customHeight="false" outlineLevel="0" collapsed="false">
      <c r="C30" s="20"/>
      <c r="D30" s="19"/>
      <c r="H30" s="20" t="n">
        <f aca="false">H28-I28</f>
        <v>787.39</v>
      </c>
    </row>
    <row r="31" customFormat="false" ht="14.25" hidden="false" customHeight="false" outlineLevel="0" collapsed="false">
      <c r="C31" s="29"/>
      <c r="D31" s="19"/>
    </row>
    <row r="32" customFormat="false" ht="14.25" hidden="false" customHeight="false" outlineLevel="0" collapsed="false">
      <c r="D32" s="19"/>
      <c r="F32" s="20" t="n">
        <f aca="false">SUM(E20:E22)</f>
        <v>448.03</v>
      </c>
    </row>
    <row r="33" customFormat="false" ht="14.25" hidden="false" customHeight="false" outlineLevel="0" collapsed="false">
      <c r="D33" s="19"/>
      <c r="F33" s="0" t="n">
        <v>28</v>
      </c>
    </row>
    <row r="34" customFormat="false" ht="14.25" hidden="false" customHeight="false" outlineLevel="0" collapsed="false">
      <c r="D34" s="19"/>
      <c r="F34" s="0" t="n">
        <v>28</v>
      </c>
    </row>
    <row r="35" customFormat="false" ht="14.25" hidden="false" customHeight="false" outlineLevel="0" collapsed="false">
      <c r="D35" s="19"/>
    </row>
    <row r="36" customFormat="false" ht="14.25" hidden="false" customHeight="false" outlineLevel="0" collapsed="false">
      <c r="D36" s="19"/>
    </row>
    <row r="37" customFormat="false" ht="14.25" hidden="false" customHeight="false" outlineLevel="0" collapsed="false">
      <c r="D37" s="19"/>
    </row>
    <row r="38" customFormat="false" ht="14.25" hidden="false" customHeight="false" outlineLevel="0" collapsed="false">
      <c r="D38" s="19"/>
    </row>
    <row r="39" customFormat="false" ht="14.25" hidden="false" customHeight="false" outlineLevel="0" collapsed="false">
      <c r="D39" s="19"/>
    </row>
    <row r="40" customFormat="false" ht="14.25" hidden="false" customHeight="false" outlineLevel="0" collapsed="false">
      <c r="D40" s="19"/>
    </row>
    <row r="41" customFormat="false" ht="14.25" hidden="false" customHeight="false" outlineLevel="0" collapsed="false">
      <c r="D41" s="19"/>
    </row>
    <row r="43" customFormat="false" ht="14.25" hidden="false" customHeight="false" outlineLevel="0" collapsed="false">
      <c r="D43" s="20"/>
    </row>
    <row r="52" customFormat="false" ht="14.25" hidden="false" customHeight="false" outlineLevel="0" collapsed="false">
      <c r="E52" s="19"/>
      <c r="F52" s="19"/>
      <c r="G52" s="19"/>
      <c r="H52" s="20"/>
      <c r="I52" s="20"/>
    </row>
    <row r="53" customFormat="false" ht="14.25" hidden="false" customHeight="false" outlineLevel="0" collapsed="false">
      <c r="E53" s="19"/>
      <c r="F53" s="19"/>
      <c r="G53" s="19"/>
      <c r="H53" s="20"/>
      <c r="I53" s="20"/>
    </row>
    <row r="54" customFormat="false" ht="14.25" hidden="false" customHeight="false" outlineLevel="0" collapsed="false">
      <c r="E54" s="19"/>
      <c r="F54" s="19"/>
      <c r="G54" s="19"/>
      <c r="H54" s="20"/>
      <c r="I54" s="20"/>
    </row>
    <row r="55" customFormat="false" ht="14.25" hidden="false" customHeight="false" outlineLevel="0" collapsed="false">
      <c r="E55" s="19"/>
      <c r="F55" s="19"/>
      <c r="G55" s="19"/>
      <c r="H55" s="20"/>
      <c r="I55" s="20"/>
    </row>
    <row r="56" customFormat="false" ht="14.25" hidden="false" customHeight="false" outlineLevel="0" collapsed="false">
      <c r="E56" s="19"/>
      <c r="F56" s="19"/>
      <c r="G56" s="19"/>
      <c r="H56" s="20"/>
      <c r="I56" s="20"/>
    </row>
  </sheetData>
  <mergeCells count="2">
    <mergeCell ref="B2:K2"/>
    <mergeCell ref="B28:D28"/>
  </mergeCells>
  <hyperlinks>
    <hyperlink ref="J4" r:id="rId1" display="https://www.digikey.com/en/products/detail/u-blox/EVK-F9P-16/20413996"/>
    <hyperlink ref="J7" r:id="rId2" display="https://www.digikey.com/en/products/detail/u-blox/SARA-R422S-01B/16581924"/>
    <hyperlink ref="J8" r:id="rId3" display="https://www.digikey.com/en/products/detail/u-blox/ZED-F9P-04B/15761778"/>
    <hyperlink ref="J9" r:id="rId4" display="https://www.digikey.com/en/products/detail/sparkfun-electronics/GPS-21801/21443068"/>
    <hyperlink ref="J10" r:id="rId5" display="https://www.digikey.com/en/products/detail/te-connectivity-linx/ANT-5GW-IPW1-NP/15293377"/>
    <hyperlink ref="J14" r:id="rId6" display="https://www.amazon.com/Aluminum-Surveying-Telescopic-Extensions-Applications/dp/B0B1Z9DM6H/"/>
    <hyperlink ref="J15" r:id="rId7" display="https://www.amazon.com/Voltaic-Systems-Small-Solar-Panel/dp/B085W9KCZ8"/>
    <hyperlink ref="J16" r:id="rId8" display="https://www.amazon.com/Voltaic-Systems-Mounting-Bracket-Compatible/dp/B085WB1BNF"/>
    <hyperlink ref="J18" r:id="rId9" display="https://www.amazon.com/Spektrum-1450mAh-Li-Fe-Receiver-Battery/dp/B01KCEBR00"/>
    <hyperlink ref="J20" r:id="rId10" display="https://www.pcbway.com"/>
    <hyperlink ref="J22" r:id="rId11" display="https://www.pcbway.com"/>
    <hyperlink ref="J23" r:id="rId12" display="https://www.digikey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Madison Gleydura</dc:creator>
  <dc:description/>
  <dc:language>en-US</dc:language>
  <cp:lastModifiedBy>Gleydura, Madison M.</cp:lastModifiedBy>
  <dcterms:modified xsi:type="dcterms:W3CDTF">2024-05-29T02:31:50Z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