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9652be5607e4f/Desktop/"/>
    </mc:Choice>
  </mc:AlternateContent>
  <xr:revisionPtr revIDLastSave="27" documentId="8_{21AA0D3A-78CC-4020-AF5D-F19E62D265FA}" xr6:coauthVersionLast="47" xr6:coauthVersionMax="47" xr10:uidLastSave="{2DA6B2D5-25AD-4DB6-B42F-AFC2C823D34C}"/>
  <bookViews>
    <workbookView xWindow="-120" yWindow="-120" windowWidth="20730" windowHeight="11040" activeTab="1" xr2:uid="{76A1796F-CEE0-4CF4-A3D1-0274E638E66E}"/>
  </bookViews>
  <sheets>
    <sheet name="Introduction" sheetId="1" r:id="rId1"/>
    <sheet name="Formulas" sheetId="2" r:id="rId2"/>
    <sheet name="Chart" sheetId="3" r:id="rId3"/>
    <sheet name="Pivot Table" sheetId="4" r:id="rId4"/>
    <sheet name="Pivot Table2" sheetId="5" r:id="rId5"/>
    <sheet name="Employees" sheetId="6" r:id="rId6"/>
    <sheet name="Managers" sheetId="7" r:id="rId7"/>
    <sheet name="Tables" sheetId="8" r:id="rId8"/>
  </sheets>
  <calcPr calcId="191029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6" l="1"/>
  <c r="H3" i="6"/>
  <c r="H4" i="6"/>
  <c r="H5" i="6"/>
  <c r="H6" i="6"/>
  <c r="G5" i="6" a="1"/>
  <c r="G5" i="6"/>
  <c r="F2" i="6"/>
  <c r="F3" i="6"/>
  <c r="F4" i="6"/>
  <c r="G4" i="6" s="1" a="1"/>
  <c r="G4" i="6" s="1"/>
  <c r="F5" i="6"/>
  <c r="F6" i="6"/>
  <c r="E2" i="6"/>
  <c r="G2" i="6" s="1" a="1"/>
  <c r="G2" i="6" s="1"/>
  <c r="E3" i="6"/>
  <c r="G3" i="6" s="1" a="1"/>
  <c r="G3" i="6" s="1"/>
  <c r="E4" i="6"/>
  <c r="E5" i="6"/>
  <c r="E6" i="6"/>
  <c r="G6" i="6" s="1" a="1"/>
  <c r="G6" i="6" s="1"/>
  <c r="K2" i="8" a="1"/>
  <c r="K2" i="8" s="1"/>
  <c r="H2" i="8" a="1"/>
  <c r="H2" i="8" s="1"/>
  <c r="E2" i="8" a="1"/>
  <c r="E2" i="8" s="1"/>
  <c r="B10" i="7"/>
  <c r="B9" i="7"/>
  <c r="L3" i="6"/>
  <c r="L4" i="6"/>
  <c r="L5" i="6"/>
  <c r="L6" i="6"/>
  <c r="L2" i="6"/>
  <c r="K3" i="6"/>
  <c r="K4" i="6"/>
  <c r="K5" i="6"/>
  <c r="K6" i="6"/>
  <c r="K2" i="6"/>
  <c r="N3" i="2"/>
  <c r="N4" i="2"/>
  <c r="N5" i="2"/>
  <c r="N6" i="2"/>
  <c r="N7" i="2"/>
  <c r="N8" i="2"/>
  <c r="N9" i="2"/>
  <c r="N10" i="2"/>
  <c r="N2" i="2"/>
  <c r="K11" i="2"/>
  <c r="F41" i="2"/>
  <c r="K3" i="2"/>
  <c r="K4" i="2"/>
  <c r="K5" i="2"/>
  <c r="K6" i="2"/>
  <c r="K7" i="2"/>
  <c r="K8" i="2"/>
  <c r="K9" i="2"/>
  <c r="K10" i="2"/>
  <c r="K2" i="2"/>
  <c r="H2" i="2" a="1"/>
  <c r="H2" i="2" s="1"/>
  <c r="F39" i="2"/>
  <c r="F40" i="2"/>
  <c r="F38" i="2"/>
  <c r="E38" i="2" a="1"/>
  <c r="E38" i="2" s="1"/>
  <c r="E37" i="2"/>
  <c r="E36" i="2"/>
  <c r="E35" i="2"/>
  <c r="E34" i="2"/>
  <c r="E33" i="2"/>
  <c r="E3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2" i="2"/>
  <c r="E31" i="2"/>
  <c r="E3" i="2"/>
  <c r="E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N11" i="2" l="1"/>
  <c r="K5" i="8"/>
  <c r="K4" i="8"/>
  <c r="K3" i="8"/>
  <c r="I5" i="8"/>
  <c r="H5" i="8"/>
  <c r="I4" i="8"/>
  <c r="H4" i="8"/>
  <c r="I3" i="8"/>
  <c r="H3" i="8"/>
  <c r="I2" i="8"/>
  <c r="F6" i="8"/>
  <c r="E6" i="8"/>
  <c r="F5" i="8"/>
  <c r="E5" i="8"/>
  <c r="F4" i="8"/>
  <c r="E4" i="8"/>
  <c r="F3" i="8"/>
  <c r="E3" i="8"/>
  <c r="F2" i="8"/>
  <c r="E40" i="2"/>
  <c r="E39" i="2"/>
  <c r="H10" i="2"/>
  <c r="H9" i="2"/>
  <c r="H8" i="2"/>
  <c r="H7" i="2"/>
  <c r="H6" i="2"/>
  <c r="H5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<sst xmlns="http://schemas.openxmlformats.org/spreadsheetml/2006/main" count="141" uniqueCount="89">
  <si>
    <t>XFD</t>
  </si>
  <si>
    <t>ToTal columns in excel</t>
  </si>
  <si>
    <t xml:space="preserve">Total records in excel </t>
  </si>
  <si>
    <t>Year</t>
  </si>
  <si>
    <t>Category</t>
  </si>
  <si>
    <t>Units Sold</t>
  </si>
  <si>
    <t>Unit Price</t>
  </si>
  <si>
    <t>Accessories</t>
  </si>
  <si>
    <t>Clothing</t>
  </si>
  <si>
    <t>Electronics</t>
  </si>
  <si>
    <t>Total sales</t>
  </si>
  <si>
    <t>Grand total</t>
  </si>
  <si>
    <t xml:space="preserve">Short cut key : ctrl + down arrow key </t>
  </si>
  <si>
    <t>Short cut key : ctrl + right arrow key</t>
  </si>
  <si>
    <t>Select a column and its all below cells (When we have to apply a formula on a whole column values then we use short cut)</t>
  </si>
  <si>
    <t>Short cut key : ctrl + shift + down arrow key  After that press f2 thenenter then ctrl V</t>
  </si>
  <si>
    <t>Total sales 2 (Double click on + sign to fill all below cells )</t>
  </si>
  <si>
    <t>Average</t>
  </si>
  <si>
    <t>Max</t>
  </si>
  <si>
    <t>Min</t>
  </si>
  <si>
    <t>Median</t>
  </si>
  <si>
    <t>Standard Deviation</t>
  </si>
  <si>
    <t>Skewness</t>
  </si>
  <si>
    <t xml:space="preserve"> Right skewed data as mean &gt; median (positive value)</t>
  </si>
  <si>
    <t>unique</t>
  </si>
  <si>
    <t>Conditional Sum</t>
  </si>
  <si>
    <r>
      <t xml:space="preserve">            </t>
    </r>
    <r>
      <rPr>
        <b/>
        <i/>
        <sz val="11"/>
        <color theme="1"/>
        <rFont val="Calibri"/>
        <family val="2"/>
        <scheme val="minor"/>
      </rPr>
      <t>Cells are highlighted using conditional formatting</t>
    </r>
  </si>
  <si>
    <t xml:space="preserve">Year </t>
  </si>
  <si>
    <t>Facing error while sorting this year. So using Paste special</t>
  </si>
  <si>
    <t>Year2 (Paste value , So that sorting can be apply)</t>
  </si>
  <si>
    <t>sales</t>
  </si>
  <si>
    <t>wrong  total sale value</t>
  </si>
  <si>
    <t>Reason: Because range is also changing as calculation goes to next cell. Here comes the concept of locking.</t>
  </si>
  <si>
    <t>year3 (locking)</t>
  </si>
  <si>
    <t>In formula bar, write f4 it will write $ sign in every cell value.</t>
  </si>
  <si>
    <t>Sales</t>
  </si>
  <si>
    <t>Correct result</t>
  </si>
  <si>
    <t>year</t>
  </si>
  <si>
    <t>Line Chart</t>
  </si>
  <si>
    <t>Sum of Total sales</t>
  </si>
  <si>
    <t>Row Labels</t>
  </si>
  <si>
    <t>Grand Total</t>
  </si>
  <si>
    <t>Average of Total sales</t>
  </si>
  <si>
    <t>Column Labels</t>
  </si>
  <si>
    <t>Employee ID</t>
  </si>
  <si>
    <t>Name</t>
  </si>
  <si>
    <t>Department</t>
  </si>
  <si>
    <t>Salary</t>
  </si>
  <si>
    <t>Manager ID</t>
  </si>
  <si>
    <t>John Doe</t>
  </si>
  <si>
    <t>HR</t>
  </si>
  <si>
    <t>Jane Smith</t>
  </si>
  <si>
    <t>IT</t>
  </si>
  <si>
    <t>Mike Johnson</t>
  </si>
  <si>
    <t>Finance</t>
  </si>
  <si>
    <t>Emily Brown</t>
  </si>
  <si>
    <t>Marketing</t>
  </si>
  <si>
    <t>David Lee</t>
  </si>
  <si>
    <t>Operations</t>
  </si>
  <si>
    <t xml:space="preserve">                   Session 2</t>
  </si>
  <si>
    <t>Session 1</t>
  </si>
  <si>
    <t xml:space="preserve">Primary key </t>
  </si>
  <si>
    <t>Employment ID</t>
  </si>
  <si>
    <t>Foreign key</t>
  </si>
  <si>
    <t>Manager Name</t>
  </si>
  <si>
    <t>Sarah Adams</t>
  </si>
  <si>
    <t>Micheal Brown</t>
  </si>
  <si>
    <t>Lisa Chang</t>
  </si>
  <si>
    <t>James Wilson</t>
  </si>
  <si>
    <t>VLOOKUP</t>
  </si>
  <si>
    <t>WRONG</t>
  </si>
  <si>
    <t>Manager Name2</t>
  </si>
  <si>
    <t>CORRECT</t>
  </si>
  <si>
    <t xml:space="preserve"> Locked the manager cell value here using $</t>
  </si>
  <si>
    <t>Disadvantage of VLOOKUP : 1) The reference table should be alter after vlook application otherwise result will go wrong.</t>
  </si>
  <si>
    <t>2) we can't take any other column outside of given reference table.</t>
  </si>
  <si>
    <t>INDEX</t>
  </si>
  <si>
    <t>MATCH</t>
  </si>
  <si>
    <t>return row no</t>
  </si>
  <si>
    <t>if value not present then give error</t>
  </si>
  <si>
    <t>We can find the value of table using its name</t>
  </si>
  <si>
    <t>Data</t>
  </si>
  <si>
    <t>A column</t>
  </si>
  <si>
    <t>Match Function</t>
  </si>
  <si>
    <t>Manager Index</t>
  </si>
  <si>
    <t>Manager Column</t>
  </si>
  <si>
    <t>Manager Name Using Index func</t>
  </si>
  <si>
    <t>Index Function</t>
  </si>
  <si>
    <t>Whole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</si>
</sst>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24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/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17"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Chart!$A$2:$A$10</c:f>
              <c:numCache>
                <c:formatCode>General</c:formatCode>
                <c:ptCount val="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</c:numCache>
            </c:numRef>
          </c:cat>
          <c:val>
            <c:numRef>
              <c:f>Chart!$B$2:$B$10</c:f>
              <c:numCache>
                <c:formatCode>General</c:formatCode>
                <c:ptCount val="9"/>
                <c:pt idx="0">
                  <c:v>925</c:v>
                </c:pt>
                <c:pt idx="1">
                  <c:v>770</c:v>
                </c:pt>
                <c:pt idx="2">
                  <c:v>1062</c:v>
                </c:pt>
                <c:pt idx="3">
                  <c:v>790</c:v>
                </c:pt>
                <c:pt idx="4">
                  <c:v>965</c:v>
                </c:pt>
                <c:pt idx="5">
                  <c:v>868</c:v>
                </c:pt>
                <c:pt idx="6">
                  <c:v>1400</c:v>
                </c:pt>
                <c:pt idx="7">
                  <c:v>1010</c:v>
                </c:pt>
                <c:pt idx="8">
                  <c:v>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3-4F19-AA4C-EC08A9F59A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0103600"/>
        <c:axId val="1790104080"/>
      </c:lineChart>
      <c:catAx>
        <c:axId val="179010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04080"/>
        <c:crosses val="autoZero"/>
        <c:auto val="1"/>
        <c:lblAlgn val="ctr"/>
        <c:lblOffset val="100"/>
        <c:noMultiLvlLbl val="0"/>
      </c:catAx>
      <c:valAx>
        <c:axId val="17901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0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Chart!$M$1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23-4633-9ED2-3B0BCAD154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23-4633-9ED2-3B0BCAD154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23-4633-9ED2-3B0BCAD154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Chart!$L$2:$L$4</c:f>
              <c:strCache>
                <c:ptCount val="3"/>
                <c:pt idx="0">
                  <c:v>Accessories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Chart!$M$2:$M$4</c:f>
              <c:numCache>
                <c:formatCode>General</c:formatCode>
                <c:ptCount val="3"/>
                <c:pt idx="0">
                  <c:v>2293</c:v>
                </c:pt>
                <c:pt idx="1">
                  <c:v>1915</c:v>
                </c:pt>
                <c:pt idx="2">
                  <c:v>5650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5-4E7C-8E6D-9F742FDD6E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0</xdr:row>
      <xdr:rowOff>85725</xdr:rowOff>
    </xdr:from>
    <xdr:to>
      <xdr:col>9</xdr:col>
      <xdr:colOff>428625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E883F-082A-695A-E694-6D8B351DE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4</xdr:row>
      <xdr:rowOff>161925</xdr:rowOff>
    </xdr:from>
    <xdr:to>
      <xdr:col>14</xdr:col>
      <xdr:colOff>9524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FC7640-11B6-0D8E-67C6-6CA27F130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COME" refreshedDate="45485.641544907405" createdVersion="8" refreshedVersion="8" minRefreshableVersion="3" recordCount="29" xr:uid="{00038AA3-95BF-48F9-8DFD-0C59CC9ABF02}">
  <cacheSource type="worksheet">
    <worksheetSource ref="A1:E30" sheet="Formulas"/>
  </cacheSource>
  <cacheFields count="5">
    <cacheField name="Year" numFmtId="0">
      <sharedItems containsSemiMixedTypes="0" containsString="0" containsNumber="1" containsInteger="1" minValue="2001" maxValue="2009" count="9">
        <n v="2009"/>
        <n v="2003"/>
        <n v="2006"/>
        <n v="2002"/>
        <n v="2005"/>
        <n v="2004"/>
        <n v="2008"/>
        <n v="2007"/>
        <n v="2001"/>
      </sharedItems>
    </cacheField>
    <cacheField name="Category" numFmtId="0">
      <sharedItems count="3">
        <s v="Accessories"/>
        <s v="Clothing"/>
        <s v="Electronics"/>
      </sharedItems>
    </cacheField>
    <cacheField name="Units Sold" numFmtId="0">
      <sharedItems containsSemiMixedTypes="0" containsString="0" containsNumber="1" containsInteger="1" minValue="2" maxValue="16"/>
    </cacheField>
    <cacheField name="Unit Price" numFmtId="0">
      <sharedItems containsSemiMixedTypes="0" containsString="0" containsNumber="1" containsInteger="1" minValue="8" maxValue="200"/>
    </cacheField>
    <cacheField name="Total sales" numFmtId="0">
      <sharedItems containsSemiMixedTypes="0" containsString="0" containsNumber="1" containsInteger="1" minValue="54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n v="6"/>
    <n v="9"/>
    <n v="54"/>
  </r>
  <r>
    <x v="1"/>
    <x v="0"/>
    <n v="9"/>
    <n v="8"/>
    <n v="72"/>
  </r>
  <r>
    <x v="2"/>
    <x v="0"/>
    <n v="11"/>
    <n v="8"/>
    <n v="88"/>
  </r>
  <r>
    <x v="0"/>
    <x v="0"/>
    <n v="13"/>
    <n v="8"/>
    <n v="104"/>
  </r>
  <r>
    <x v="3"/>
    <x v="0"/>
    <n v="12"/>
    <n v="10"/>
    <n v="120"/>
  </r>
  <r>
    <x v="4"/>
    <x v="0"/>
    <n v="14"/>
    <n v="10"/>
    <n v="140"/>
  </r>
  <r>
    <x v="1"/>
    <x v="1"/>
    <n v="5"/>
    <n v="30"/>
    <n v="150"/>
  </r>
  <r>
    <x v="5"/>
    <x v="0"/>
    <n v="10"/>
    <n v="15"/>
    <n v="150"/>
  </r>
  <r>
    <x v="6"/>
    <x v="0"/>
    <n v="16"/>
    <n v="10"/>
    <n v="160"/>
  </r>
  <r>
    <x v="2"/>
    <x v="1"/>
    <n v="6"/>
    <n v="30"/>
    <n v="180"/>
  </r>
  <r>
    <x v="7"/>
    <x v="0"/>
    <n v="12"/>
    <n v="15"/>
    <n v="180"/>
  </r>
  <r>
    <x v="8"/>
    <x v="1"/>
    <n v="10"/>
    <n v="20"/>
    <n v="200"/>
  </r>
  <r>
    <x v="3"/>
    <x v="1"/>
    <n v="8"/>
    <n v="25"/>
    <n v="200"/>
  </r>
  <r>
    <x v="0"/>
    <x v="1"/>
    <n v="7"/>
    <n v="30"/>
    <n v="210"/>
  </r>
  <r>
    <x v="8"/>
    <x v="0"/>
    <n v="15"/>
    <n v="15"/>
    <n v="225"/>
  </r>
  <r>
    <x v="4"/>
    <x v="1"/>
    <n v="9"/>
    <n v="25"/>
    <n v="225"/>
  </r>
  <r>
    <x v="5"/>
    <x v="1"/>
    <n v="12"/>
    <n v="20"/>
    <n v="240"/>
  </r>
  <r>
    <x v="6"/>
    <x v="1"/>
    <n v="10"/>
    <n v="25"/>
    <n v="250"/>
  </r>
  <r>
    <x v="7"/>
    <x v="1"/>
    <n v="13"/>
    <n v="20"/>
    <n v="260"/>
  </r>
  <r>
    <x v="5"/>
    <x v="2"/>
    <n v="2"/>
    <n v="200"/>
    <n v="400"/>
  </r>
  <r>
    <x v="3"/>
    <x v="2"/>
    <n v="3"/>
    <n v="150"/>
    <n v="450"/>
  </r>
  <r>
    <x v="8"/>
    <x v="2"/>
    <n v="5"/>
    <n v="100"/>
    <n v="500"/>
  </r>
  <r>
    <x v="4"/>
    <x v="2"/>
    <n v="6"/>
    <n v="100"/>
    <n v="600"/>
  </r>
  <r>
    <x v="2"/>
    <x v="2"/>
    <n v="4"/>
    <n v="150"/>
    <n v="600"/>
  </r>
  <r>
    <x v="6"/>
    <x v="2"/>
    <n v="3"/>
    <n v="200"/>
    <n v="600"/>
  </r>
  <r>
    <x v="0"/>
    <x v="2"/>
    <n v="7"/>
    <n v="100"/>
    <n v="700"/>
  </r>
  <r>
    <x v="1"/>
    <x v="2"/>
    <n v="7"/>
    <n v="120"/>
    <n v="840"/>
  </r>
  <r>
    <x v="7"/>
    <x v="2"/>
    <n v="8"/>
    <n v="120"/>
    <n v="960"/>
  </r>
  <r>
    <x v="0"/>
    <x v="0"/>
    <n v="10"/>
    <n v="100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EE2AFE-D5E3-4784-9865-2A4D6B843A0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 rowPageCount="1" colPageCount="1"/>
  <pivotFields count="5">
    <pivotField axis="axisRow" showAll="0">
      <items count="10">
        <item x="8"/>
        <item x="3"/>
        <item x="1"/>
        <item x="5"/>
        <item x="4"/>
        <item x="2"/>
        <item x="7"/>
        <item x="6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item="2" hier="-1"/>
  </pageFields>
  <dataFields count="1">
    <dataField name="Average of Total sales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CFD8F-DD67-489C-95E9-0C930FF946D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4" firstHeaderRow="1" firstDataRow="2" firstDataCol="1"/>
  <pivotFields count="5">
    <pivotField axis="axisRow" showAll="0">
      <items count="10">
        <item x="8"/>
        <item x="3"/>
        <item x="1"/>
        <item x="5"/>
        <item x="4"/>
        <item x="2"/>
        <item x="7"/>
        <item x="6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A48BAC-FE9A-40D6-B37E-E549D3ABCA44}" name="Employees" displayName="Employees" ref="A1:I6" totalsRowShown="0" headerRowDxfId="16" headerRowBorderDxfId="15" tableBorderDxfId="14" totalsRowBorderDxfId="13">
  <autoFilter ref="A1:I6" xr:uid="{70A48BAC-FE9A-40D6-B37E-E549D3ABCA44}"/>
  <tableColumns count="9">
    <tableColumn id="1" xr3:uid="{49B61739-38FA-4AD5-B5F3-BECA659B5E82}" name="Employee ID" dataDxfId="12"/>
    <tableColumn id="2" xr3:uid="{2904D4E4-CEFB-40E0-800B-3202DF97B2E5}" name="Name" dataDxfId="11"/>
    <tableColumn id="3" xr3:uid="{BB86F5AD-1B37-4C72-8CB8-7B9F5CF2B7E1}" name="Department" dataDxfId="10"/>
    <tableColumn id="4" xr3:uid="{8DCC554E-CC67-4904-A845-760616D601F2}" name="Salary" dataDxfId="9"/>
    <tableColumn id="6" xr3:uid="{D6293274-B2C5-4E66-84D9-5BE8240D72FF}" name="Manager Index" dataDxfId="8">
      <calculatedColumnFormula>MATCH(Employees[[#This Row],[Manager ID]],Manager[Manager ID],0)</calculatedColumnFormula>
    </tableColumn>
    <tableColumn id="9" xr3:uid="{F5AC642B-4B8C-4B6A-A945-718D2F323DFE}" name="Manager Column" dataDxfId="7">
      <calculatedColumnFormula>MATCH("Manager ID",Manager[#Headers],0)</calculatedColumnFormula>
    </tableColumn>
    <tableColumn id="10" xr3:uid="{1C7637CA-DAE5-48B1-89CE-1ABEB5BFAF29}" name="Manager Name Using Index func" dataDxfId="6">
      <calculatedColumnFormula array="1">INDEX(Manager[],Employees[[#This Row],[Manager Index]],Employees[[#This Row],[Manager Column]]+1)</calculatedColumnFormula>
    </tableColumn>
    <tableColumn id="11" xr3:uid="{02384C78-8D7A-4A7C-A425-C46F6284F3BA}" name="Whole Formula" dataDxfId="5">
      <calculatedColumnFormula>INDEX(Manager[],MATCH(Employees[[#This Row],[Manager ID]],Manager[Manager ID],0),MATCH("Manager Name",Manager[#Headers],0))</calculatedColumnFormula>
    </tableColumn>
    <tableColumn id="5" xr3:uid="{79D5A34E-41AA-4C50-A0AD-B6372D21F9C5}" name="Manager ID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B1D12-C900-4225-B256-A20EA99EFEB4}" name="Manager" displayName="Manager" ref="A1:B5" totalsRowShown="0" tableBorderDxfId="3">
  <autoFilter ref="A1:B5" xr:uid="{794B1D12-C900-4225-B256-A20EA99EFEB4}"/>
  <tableColumns count="2">
    <tableColumn id="1" xr3:uid="{921316F1-D9B1-4C60-9DD7-1D94A484DFED}" name="Manager ID" dataDxfId="2"/>
    <tableColumn id="2" xr3:uid="{69090419-8C90-4329-9FB6-3BEE943F1B24}" name="Manag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C453-5DD8-451F-A32E-365631E0163B}">
  <dimension ref="A4:C20"/>
  <sheetViews>
    <sheetView topLeftCell="A10" workbookViewId="0">
      <selection activeCell="A22" sqref="A22"/>
    </sheetView>
  </sheetViews>
  <sheetFormatPr defaultRowHeight="15" x14ac:dyDescent="0.25"/>
  <cols>
    <col min="1" max="1" width="24" customWidth="1"/>
    <col min="2" max="2" width="23" customWidth="1"/>
    <col min="3" max="3" width="32.28515625" customWidth="1"/>
  </cols>
  <sheetData>
    <row r="4" spans="1:3" ht="74.25" customHeight="1" x14ac:dyDescent="0.5">
      <c r="A4" s="28" t="s">
        <v>60</v>
      </c>
      <c r="B4" s="29"/>
      <c r="C4" s="29"/>
    </row>
    <row r="7" spans="1:3" x14ac:dyDescent="0.25">
      <c r="A7" t="s">
        <v>2</v>
      </c>
      <c r="B7">
        <v>1048576</v>
      </c>
      <c r="C7" t="s">
        <v>12</v>
      </c>
    </row>
    <row r="8" spans="1:3" x14ac:dyDescent="0.25">
      <c r="A8" t="s">
        <v>1</v>
      </c>
      <c r="B8" t="s">
        <v>0</v>
      </c>
      <c r="C8" t="s">
        <v>13</v>
      </c>
    </row>
    <row r="10" spans="1:3" ht="90" x14ac:dyDescent="0.25">
      <c r="A10" s="4" t="s">
        <v>14</v>
      </c>
      <c r="C10" s="4" t="s">
        <v>15</v>
      </c>
    </row>
    <row r="12" spans="1:3" x14ac:dyDescent="0.25">
      <c r="A12" s="26" t="s">
        <v>59</v>
      </c>
      <c r="B12" s="27"/>
      <c r="C12" s="27"/>
    </row>
    <row r="13" spans="1:3" x14ac:dyDescent="0.25">
      <c r="A13" s="27"/>
      <c r="B13" s="27"/>
      <c r="C13" s="27"/>
    </row>
    <row r="14" spans="1:3" x14ac:dyDescent="0.25">
      <c r="A14" s="27"/>
      <c r="B14" s="27"/>
      <c r="C14" s="27"/>
    </row>
    <row r="15" spans="1:3" x14ac:dyDescent="0.25">
      <c r="A15" t="s">
        <v>61</v>
      </c>
      <c r="B15" t="s">
        <v>62</v>
      </c>
    </row>
    <row r="16" spans="1:3" x14ac:dyDescent="0.25">
      <c r="A16" t="s">
        <v>63</v>
      </c>
      <c r="B16" t="s">
        <v>48</v>
      </c>
    </row>
    <row r="19" spans="1:1" x14ac:dyDescent="0.25">
      <c r="A19" t="s">
        <v>74</v>
      </c>
    </row>
    <row r="20" spans="1:1" x14ac:dyDescent="0.25">
      <c r="A20" t="s">
        <v>75</v>
      </c>
    </row>
  </sheetData>
  <mergeCells count="2">
    <mergeCell ref="A12:C14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9618-E02A-46FA-8E20-FC3764805CF4}">
  <dimension ref="A1:N41"/>
  <sheetViews>
    <sheetView tabSelected="1" workbookViewId="0">
      <selection activeCell="J19" sqref="J19"/>
    </sheetView>
  </sheetViews>
  <sheetFormatPr defaultRowHeight="15" x14ac:dyDescent="0.25"/>
  <cols>
    <col min="2" max="2" width="13.7109375" customWidth="1"/>
    <col min="3" max="3" width="23.42578125" customWidth="1"/>
    <col min="4" max="4" width="19.85546875" customWidth="1"/>
    <col min="5" max="5" width="12.7109375" customWidth="1"/>
    <col min="6" max="6" width="22.5703125" customWidth="1"/>
    <col min="10" max="10" width="15.42578125" customWidth="1"/>
    <col min="13" max="13" width="13.42578125" customWidth="1"/>
  </cols>
  <sheetData>
    <row r="1" spans="1:14" ht="61.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3" t="s">
        <v>16</v>
      </c>
      <c r="H1" s="1" t="s">
        <v>27</v>
      </c>
      <c r="I1" s="3"/>
      <c r="J1" s="4" t="s">
        <v>29</v>
      </c>
      <c r="K1" t="s">
        <v>30</v>
      </c>
      <c r="M1" t="s">
        <v>33</v>
      </c>
      <c r="N1" t="s">
        <v>35</v>
      </c>
    </row>
    <row r="2" spans="1:14" x14ac:dyDescent="0.25">
      <c r="A2" s="1">
        <v>2009</v>
      </c>
      <c r="B2" s="1" t="s">
        <v>7</v>
      </c>
      <c r="C2" s="1">
        <v>6</v>
      </c>
      <c r="D2" s="1">
        <v>9</v>
      </c>
      <c r="E2">
        <f>C2*D2</f>
        <v>54</v>
      </c>
      <c r="F2">
        <f>C2*D2</f>
        <v>54</v>
      </c>
      <c r="H2" cm="1">
        <f t="array" ref="H2:H10">_xlfn.UNIQUE(A2:A30)</f>
        <v>2009</v>
      </c>
      <c r="J2">
        <v>2001</v>
      </c>
      <c r="K2">
        <f>SUMIF(A2:A30,J2,E2:E30)</f>
        <v>925</v>
      </c>
      <c r="M2">
        <v>2001</v>
      </c>
      <c r="N2">
        <f>SUMIF($A$2:$A$30,M2,$E$2:$E$30)</f>
        <v>925</v>
      </c>
    </row>
    <row r="3" spans="1:14" ht="16.5" customHeight="1" x14ac:dyDescent="0.25">
      <c r="A3" s="1">
        <v>2003</v>
      </c>
      <c r="B3" s="1" t="s">
        <v>7</v>
      </c>
      <c r="C3" s="1">
        <v>9</v>
      </c>
      <c r="D3" s="1">
        <v>8</v>
      </c>
      <c r="E3">
        <f>C3*D3</f>
        <v>72</v>
      </c>
      <c r="F3">
        <f t="shared" ref="F3:F30" si="0">C3*D3</f>
        <v>72</v>
      </c>
      <c r="H3">
        <v>2003</v>
      </c>
      <c r="I3" s="30" t="s">
        <v>28</v>
      </c>
      <c r="J3">
        <v>2002</v>
      </c>
      <c r="K3">
        <f t="shared" ref="K3:K10" si="1">SUMIF(A3:A31,J3,E3:E31)</f>
        <v>770</v>
      </c>
      <c r="M3">
        <v>2002</v>
      </c>
      <c r="N3">
        <f t="shared" ref="N3:N10" si="2">SUMIF($A$2:$A$30,M3,$E$2:$E$30)</f>
        <v>770</v>
      </c>
    </row>
    <row r="4" spans="1:14" x14ac:dyDescent="0.25">
      <c r="A4" s="1">
        <v>2006</v>
      </c>
      <c r="B4" s="1" t="s">
        <v>7</v>
      </c>
      <c r="C4" s="1">
        <v>11</v>
      </c>
      <c r="D4" s="1">
        <v>8</v>
      </c>
      <c r="E4">
        <f t="shared" ref="E4:E30" si="3">C4*D4</f>
        <v>88</v>
      </c>
      <c r="F4">
        <f t="shared" si="0"/>
        <v>88</v>
      </c>
      <c r="H4">
        <v>2006</v>
      </c>
      <c r="I4" s="30"/>
      <c r="J4">
        <v>2003</v>
      </c>
      <c r="K4">
        <f t="shared" si="1"/>
        <v>990</v>
      </c>
      <c r="M4">
        <v>2003</v>
      </c>
      <c r="N4">
        <f t="shared" si="2"/>
        <v>1062</v>
      </c>
    </row>
    <row r="5" spans="1:14" x14ac:dyDescent="0.25">
      <c r="A5" s="1">
        <v>2009</v>
      </c>
      <c r="B5" s="1" t="s">
        <v>7</v>
      </c>
      <c r="C5" s="1">
        <v>13</v>
      </c>
      <c r="D5" s="1">
        <v>8</v>
      </c>
      <c r="E5">
        <f t="shared" si="3"/>
        <v>104</v>
      </c>
      <c r="F5">
        <f t="shared" si="0"/>
        <v>104</v>
      </c>
      <c r="H5">
        <v>2002</v>
      </c>
      <c r="I5" s="30"/>
      <c r="J5">
        <v>2004</v>
      </c>
      <c r="K5">
        <f t="shared" si="1"/>
        <v>790</v>
      </c>
      <c r="M5">
        <v>2004</v>
      </c>
      <c r="N5">
        <f t="shared" si="2"/>
        <v>790</v>
      </c>
    </row>
    <row r="6" spans="1:14" x14ac:dyDescent="0.25">
      <c r="A6" s="1">
        <v>2002</v>
      </c>
      <c r="B6" s="1" t="s">
        <v>7</v>
      </c>
      <c r="C6" s="1">
        <v>12</v>
      </c>
      <c r="D6" s="1">
        <v>10</v>
      </c>
      <c r="E6">
        <f t="shared" si="3"/>
        <v>120</v>
      </c>
      <c r="F6">
        <f t="shared" si="0"/>
        <v>120</v>
      </c>
      <c r="H6">
        <v>2005</v>
      </c>
      <c r="I6" s="30"/>
      <c r="J6">
        <v>2005</v>
      </c>
      <c r="K6">
        <f t="shared" si="1"/>
        <v>965</v>
      </c>
      <c r="M6">
        <v>2005</v>
      </c>
      <c r="N6">
        <f t="shared" si="2"/>
        <v>965</v>
      </c>
    </row>
    <row r="7" spans="1:14" x14ac:dyDescent="0.25">
      <c r="A7" s="1">
        <v>2005</v>
      </c>
      <c r="B7" s="1" t="s">
        <v>7</v>
      </c>
      <c r="C7" s="1">
        <v>14</v>
      </c>
      <c r="D7" s="1">
        <v>10</v>
      </c>
      <c r="E7">
        <f t="shared" si="3"/>
        <v>140</v>
      </c>
      <c r="F7">
        <f t="shared" si="0"/>
        <v>140</v>
      </c>
      <c r="H7">
        <v>2004</v>
      </c>
      <c r="I7" s="30"/>
      <c r="J7">
        <v>2006</v>
      </c>
      <c r="K7">
        <f t="shared" si="1"/>
        <v>780</v>
      </c>
      <c r="M7">
        <v>2006</v>
      </c>
      <c r="N7">
        <f t="shared" si="2"/>
        <v>868</v>
      </c>
    </row>
    <row r="8" spans="1:14" x14ac:dyDescent="0.25">
      <c r="A8" s="1">
        <v>2003</v>
      </c>
      <c r="B8" s="1" t="s">
        <v>8</v>
      </c>
      <c r="C8" s="1">
        <v>5</v>
      </c>
      <c r="D8" s="1">
        <v>30</v>
      </c>
      <c r="E8">
        <f t="shared" si="3"/>
        <v>150</v>
      </c>
      <c r="F8">
        <f t="shared" si="0"/>
        <v>150</v>
      </c>
      <c r="H8">
        <v>2008</v>
      </c>
      <c r="I8" s="30"/>
      <c r="J8">
        <v>2007</v>
      </c>
      <c r="K8">
        <f t="shared" si="1"/>
        <v>1400</v>
      </c>
      <c r="M8">
        <v>2007</v>
      </c>
      <c r="N8">
        <f t="shared" si="2"/>
        <v>1400</v>
      </c>
    </row>
    <row r="9" spans="1:14" x14ac:dyDescent="0.25">
      <c r="A9" s="1">
        <v>2004</v>
      </c>
      <c r="B9" s="1" t="s">
        <v>7</v>
      </c>
      <c r="C9" s="1">
        <v>10</v>
      </c>
      <c r="D9" s="1">
        <v>15</v>
      </c>
      <c r="E9">
        <f t="shared" si="3"/>
        <v>150</v>
      </c>
      <c r="F9">
        <f t="shared" si="0"/>
        <v>150</v>
      </c>
      <c r="H9">
        <v>2007</v>
      </c>
      <c r="I9" s="30"/>
      <c r="J9">
        <v>2008</v>
      </c>
      <c r="K9">
        <f t="shared" si="1"/>
        <v>1010</v>
      </c>
      <c r="L9" s="31" t="s">
        <v>31</v>
      </c>
      <c r="M9">
        <v>2008</v>
      </c>
      <c r="N9">
        <f t="shared" si="2"/>
        <v>1010</v>
      </c>
    </row>
    <row r="10" spans="1:14" x14ac:dyDescent="0.25">
      <c r="A10" s="1">
        <v>2008</v>
      </c>
      <c r="B10" s="1" t="s">
        <v>7</v>
      </c>
      <c r="C10" s="1">
        <v>16</v>
      </c>
      <c r="D10" s="1">
        <v>10</v>
      </c>
      <c r="E10">
        <f t="shared" si="3"/>
        <v>160</v>
      </c>
      <c r="F10">
        <f t="shared" si="0"/>
        <v>160</v>
      </c>
      <c r="H10">
        <v>2001</v>
      </c>
      <c r="I10" s="30"/>
      <c r="J10">
        <v>2009</v>
      </c>
      <c r="K10">
        <f t="shared" si="1"/>
        <v>1910</v>
      </c>
      <c r="L10" s="27"/>
      <c r="M10">
        <v>2009</v>
      </c>
      <c r="N10">
        <f t="shared" si="2"/>
        <v>2068</v>
      </c>
    </row>
    <row r="11" spans="1:14" x14ac:dyDescent="0.25">
      <c r="A11" s="1">
        <v>2006</v>
      </c>
      <c r="B11" s="1" t="s">
        <v>8</v>
      </c>
      <c r="C11" s="1">
        <v>6</v>
      </c>
      <c r="D11" s="1">
        <v>30</v>
      </c>
      <c r="E11">
        <f t="shared" si="3"/>
        <v>180</v>
      </c>
      <c r="F11">
        <f t="shared" si="0"/>
        <v>180</v>
      </c>
      <c r="J11" s="2" t="s">
        <v>10</v>
      </c>
      <c r="K11">
        <f>SUM(K2:K10)</f>
        <v>9540</v>
      </c>
      <c r="L11" s="27"/>
      <c r="M11" s="2" t="s">
        <v>10</v>
      </c>
      <c r="N11">
        <f>SUM(N2:N10)</f>
        <v>9858</v>
      </c>
    </row>
    <row r="12" spans="1:14" ht="15" customHeight="1" x14ac:dyDescent="0.25">
      <c r="A12" s="1">
        <v>2007</v>
      </c>
      <c r="B12" s="1" t="s">
        <v>7</v>
      </c>
      <c r="C12" s="1">
        <v>12</v>
      </c>
      <c r="D12" s="1">
        <v>15</v>
      </c>
      <c r="E12">
        <f t="shared" si="3"/>
        <v>180</v>
      </c>
      <c r="F12">
        <f t="shared" si="0"/>
        <v>180</v>
      </c>
      <c r="H12" s="32" t="s">
        <v>32</v>
      </c>
      <c r="I12" s="33"/>
      <c r="N12" s="27" t="s">
        <v>36</v>
      </c>
    </row>
    <row r="13" spans="1:14" x14ac:dyDescent="0.25">
      <c r="A13" s="1">
        <v>2001</v>
      </c>
      <c r="B13" s="1" t="s">
        <v>8</v>
      </c>
      <c r="C13" s="1">
        <v>10</v>
      </c>
      <c r="D13" s="1">
        <v>20</v>
      </c>
      <c r="E13">
        <f t="shared" si="3"/>
        <v>200</v>
      </c>
      <c r="F13">
        <f t="shared" si="0"/>
        <v>200</v>
      </c>
      <c r="H13" s="33"/>
      <c r="I13" s="33"/>
      <c r="J13" s="27" t="s">
        <v>34</v>
      </c>
      <c r="N13" s="27"/>
    </row>
    <row r="14" spans="1:14" x14ac:dyDescent="0.25">
      <c r="A14" s="1">
        <v>2002</v>
      </c>
      <c r="B14" s="1" t="s">
        <v>8</v>
      </c>
      <c r="C14" s="1">
        <v>8</v>
      </c>
      <c r="D14" s="1">
        <v>25</v>
      </c>
      <c r="E14">
        <f t="shared" si="3"/>
        <v>200</v>
      </c>
      <c r="F14">
        <f t="shared" si="0"/>
        <v>200</v>
      </c>
      <c r="H14" s="33"/>
      <c r="I14" s="33"/>
      <c r="J14" s="27"/>
      <c r="N14" s="27"/>
    </row>
    <row r="15" spans="1:14" x14ac:dyDescent="0.25">
      <c r="A15" s="1">
        <v>2009</v>
      </c>
      <c r="B15" s="1" t="s">
        <v>8</v>
      </c>
      <c r="C15" s="1">
        <v>7</v>
      </c>
      <c r="D15" s="1">
        <v>30</v>
      </c>
      <c r="E15">
        <f t="shared" si="3"/>
        <v>210</v>
      </c>
      <c r="F15">
        <f t="shared" si="0"/>
        <v>210</v>
      </c>
      <c r="H15" s="33"/>
      <c r="I15" s="33"/>
      <c r="J15" s="27"/>
    </row>
    <row r="16" spans="1:14" x14ac:dyDescent="0.25">
      <c r="A16" s="1">
        <v>2001</v>
      </c>
      <c r="B16" s="1" t="s">
        <v>7</v>
      </c>
      <c r="C16" s="1">
        <v>15</v>
      </c>
      <c r="D16" s="1">
        <v>15</v>
      </c>
      <c r="E16">
        <f t="shared" si="3"/>
        <v>225</v>
      </c>
      <c r="F16">
        <f t="shared" si="0"/>
        <v>225</v>
      </c>
      <c r="H16" s="33"/>
      <c r="I16" s="33"/>
      <c r="J16" s="27"/>
    </row>
    <row r="17" spans="1:10" x14ac:dyDescent="0.25">
      <c r="A17" s="1">
        <v>2005</v>
      </c>
      <c r="B17" s="1" t="s">
        <v>8</v>
      </c>
      <c r="C17" s="1">
        <v>9</v>
      </c>
      <c r="D17" s="1">
        <v>25</v>
      </c>
      <c r="E17">
        <f t="shared" si="3"/>
        <v>225</v>
      </c>
      <c r="F17">
        <f t="shared" si="0"/>
        <v>225</v>
      </c>
      <c r="H17" s="33"/>
      <c r="I17" s="33"/>
      <c r="J17" s="27"/>
    </row>
    <row r="18" spans="1:10" x14ac:dyDescent="0.25">
      <c r="A18" s="1">
        <v>2004</v>
      </c>
      <c r="B18" s="1" t="s">
        <v>8</v>
      </c>
      <c r="C18" s="1">
        <v>12</v>
      </c>
      <c r="D18" s="1">
        <v>20</v>
      </c>
      <c r="E18">
        <f t="shared" si="3"/>
        <v>240</v>
      </c>
      <c r="F18">
        <f t="shared" si="0"/>
        <v>240</v>
      </c>
      <c r="H18" s="33"/>
      <c r="I18" s="33"/>
    </row>
    <row r="19" spans="1:10" x14ac:dyDescent="0.25">
      <c r="A19" s="1">
        <v>2008</v>
      </c>
      <c r="B19" s="1" t="s">
        <v>8</v>
      </c>
      <c r="C19" s="1">
        <v>10</v>
      </c>
      <c r="D19" s="1">
        <v>25</v>
      </c>
      <c r="E19">
        <f t="shared" si="3"/>
        <v>250</v>
      </c>
      <c r="F19">
        <f t="shared" si="0"/>
        <v>250</v>
      </c>
    </row>
    <row r="20" spans="1:10" x14ac:dyDescent="0.25">
      <c r="A20" s="1">
        <v>2007</v>
      </c>
      <c r="B20" s="1" t="s">
        <v>8</v>
      </c>
      <c r="C20" s="1">
        <v>13</v>
      </c>
      <c r="D20" s="1">
        <v>20</v>
      </c>
      <c r="E20">
        <f t="shared" si="3"/>
        <v>260</v>
      </c>
      <c r="F20">
        <f t="shared" si="0"/>
        <v>260</v>
      </c>
    </row>
    <row r="21" spans="1:10" x14ac:dyDescent="0.25">
      <c r="A21" s="1">
        <v>2004</v>
      </c>
      <c r="B21" s="1" t="s">
        <v>9</v>
      </c>
      <c r="C21" s="1">
        <v>2</v>
      </c>
      <c r="D21" s="1">
        <v>200</v>
      </c>
      <c r="E21">
        <f t="shared" si="3"/>
        <v>400</v>
      </c>
      <c r="F21">
        <f t="shared" si="0"/>
        <v>400</v>
      </c>
    </row>
    <row r="22" spans="1:10" x14ac:dyDescent="0.25">
      <c r="A22" s="1">
        <v>2002</v>
      </c>
      <c r="B22" s="1" t="s">
        <v>9</v>
      </c>
      <c r="C22" s="1">
        <v>3</v>
      </c>
      <c r="D22" s="1">
        <v>150</v>
      </c>
      <c r="E22">
        <f t="shared" si="3"/>
        <v>450</v>
      </c>
      <c r="F22">
        <f t="shared" si="0"/>
        <v>450</v>
      </c>
    </row>
    <row r="23" spans="1:10" x14ac:dyDescent="0.25">
      <c r="A23" s="1">
        <v>2001</v>
      </c>
      <c r="B23" s="1" t="s">
        <v>9</v>
      </c>
      <c r="C23" s="1">
        <v>5</v>
      </c>
      <c r="D23" s="1">
        <v>100</v>
      </c>
      <c r="E23">
        <f t="shared" si="3"/>
        <v>500</v>
      </c>
      <c r="F23">
        <f t="shared" si="0"/>
        <v>500</v>
      </c>
    </row>
    <row r="24" spans="1:10" x14ac:dyDescent="0.25">
      <c r="A24" s="1">
        <v>2005</v>
      </c>
      <c r="B24" s="1" t="s">
        <v>9</v>
      </c>
      <c r="C24" s="1">
        <v>6</v>
      </c>
      <c r="D24" s="1">
        <v>100</v>
      </c>
      <c r="E24">
        <f t="shared" si="3"/>
        <v>600</v>
      </c>
      <c r="F24">
        <f t="shared" si="0"/>
        <v>600</v>
      </c>
    </row>
    <row r="25" spans="1:10" x14ac:dyDescent="0.25">
      <c r="A25" s="1">
        <v>2006</v>
      </c>
      <c r="B25" s="1" t="s">
        <v>9</v>
      </c>
      <c r="C25" s="1">
        <v>4</v>
      </c>
      <c r="D25" s="1">
        <v>150</v>
      </c>
      <c r="E25">
        <f t="shared" si="3"/>
        <v>600</v>
      </c>
      <c r="F25">
        <f t="shared" si="0"/>
        <v>600</v>
      </c>
    </row>
    <row r="26" spans="1:10" x14ac:dyDescent="0.25">
      <c r="A26" s="1">
        <v>2008</v>
      </c>
      <c r="B26" s="1" t="s">
        <v>9</v>
      </c>
      <c r="C26" s="1">
        <v>3</v>
      </c>
      <c r="D26" s="1">
        <v>200</v>
      </c>
      <c r="E26">
        <f t="shared" si="3"/>
        <v>600</v>
      </c>
      <c r="F26">
        <f t="shared" si="0"/>
        <v>600</v>
      </c>
    </row>
    <row r="27" spans="1:10" x14ac:dyDescent="0.25">
      <c r="A27" s="1">
        <v>2009</v>
      </c>
      <c r="B27" s="1" t="s">
        <v>9</v>
      </c>
      <c r="C27" s="1">
        <v>7</v>
      </c>
      <c r="D27" s="1">
        <v>100</v>
      </c>
      <c r="E27">
        <f t="shared" si="3"/>
        <v>700</v>
      </c>
      <c r="F27">
        <f t="shared" si="0"/>
        <v>700</v>
      </c>
    </row>
    <row r="28" spans="1:10" x14ac:dyDescent="0.25">
      <c r="A28" s="1">
        <v>2003</v>
      </c>
      <c r="B28" s="1" t="s">
        <v>9</v>
      </c>
      <c r="C28" s="1">
        <v>7</v>
      </c>
      <c r="D28" s="1">
        <v>120</v>
      </c>
      <c r="E28">
        <f t="shared" si="3"/>
        <v>840</v>
      </c>
      <c r="F28">
        <f t="shared" si="0"/>
        <v>840</v>
      </c>
    </row>
    <row r="29" spans="1:10" x14ac:dyDescent="0.25">
      <c r="A29" s="1">
        <v>2007</v>
      </c>
      <c r="B29" s="1" t="s">
        <v>9</v>
      </c>
      <c r="C29" s="1">
        <v>8</v>
      </c>
      <c r="D29" s="1">
        <v>120</v>
      </c>
      <c r="E29">
        <f t="shared" si="3"/>
        <v>960</v>
      </c>
      <c r="F29">
        <f t="shared" si="0"/>
        <v>960</v>
      </c>
    </row>
    <row r="30" spans="1:10" x14ac:dyDescent="0.25">
      <c r="A30" s="1">
        <v>2009</v>
      </c>
      <c r="B30" s="1" t="s">
        <v>7</v>
      </c>
      <c r="C30" s="1">
        <v>10</v>
      </c>
      <c r="D30" s="1">
        <v>100</v>
      </c>
      <c r="E30">
        <f t="shared" si="3"/>
        <v>1000</v>
      </c>
      <c r="F30">
        <f t="shared" si="0"/>
        <v>1000</v>
      </c>
    </row>
    <row r="31" spans="1:10" ht="45" x14ac:dyDescent="0.25">
      <c r="D31" s="2" t="s">
        <v>11</v>
      </c>
      <c r="E31">
        <f>SUM(E2:E30)</f>
        <v>9858</v>
      </c>
      <c r="F31" s="4" t="s">
        <v>26</v>
      </c>
    </row>
    <row r="32" spans="1:10" x14ac:dyDescent="0.25">
      <c r="D32" s="2" t="s">
        <v>17</v>
      </c>
      <c r="E32">
        <f>AVERAGE(E2:E31)</f>
        <v>657.2</v>
      </c>
    </row>
    <row r="33" spans="3:6" x14ac:dyDescent="0.25">
      <c r="D33" s="2" t="s">
        <v>18</v>
      </c>
      <c r="E33">
        <f>MAX(E2:E30)</f>
        <v>1000</v>
      </c>
    </row>
    <row r="34" spans="3:6" x14ac:dyDescent="0.25">
      <c r="D34" s="2" t="s">
        <v>19</v>
      </c>
      <c r="E34">
        <f>MIN(E2:E30)</f>
        <v>54</v>
      </c>
    </row>
    <row r="35" spans="3:6" x14ac:dyDescent="0.25">
      <c r="D35" s="2" t="s">
        <v>20</v>
      </c>
      <c r="E35">
        <f>MEDIAN(E2:E30)</f>
        <v>225</v>
      </c>
    </row>
    <row r="36" spans="3:6" x14ac:dyDescent="0.25">
      <c r="D36" s="2" t="s">
        <v>21</v>
      </c>
      <c r="E36">
        <f>STDEV(E2:E30)</f>
        <v>271.75158443939239</v>
      </c>
    </row>
    <row r="37" spans="3:6" ht="45.75" customHeight="1" x14ac:dyDescent="0.25">
      <c r="C37" s="4" t="s">
        <v>23</v>
      </c>
      <c r="D37" s="2" t="s">
        <v>22</v>
      </c>
      <c r="E37">
        <f>SKEW(E2:E30)</f>
        <v>1.194899008285893</v>
      </c>
      <c r="F37" s="2" t="s">
        <v>25</v>
      </c>
    </row>
    <row r="38" spans="3:6" x14ac:dyDescent="0.25">
      <c r="D38" s="2" t="s">
        <v>24</v>
      </c>
      <c r="E38" t="str" cm="1">
        <f t="array" ref="E38:E40">_xlfn.UNIQUE(B2:B30)</f>
        <v>Accessories</v>
      </c>
      <c r="F38">
        <f>SUMIF(B2:B30,E38,F2:F30)</f>
        <v>2293</v>
      </c>
    </row>
    <row r="39" spans="3:6" x14ac:dyDescent="0.25">
      <c r="E39" t="str">
        <v>Clothing</v>
      </c>
      <c r="F39">
        <f t="shared" ref="F39:F40" si="4">SUMIF(B3:B31,E39,F3:F31)</f>
        <v>1915</v>
      </c>
    </row>
    <row r="40" spans="3:6" x14ac:dyDescent="0.25">
      <c r="E40" t="str">
        <v>Electronics</v>
      </c>
      <c r="F40">
        <f t="shared" si="4"/>
        <v>5650</v>
      </c>
    </row>
    <row r="41" spans="3:6" x14ac:dyDescent="0.25">
      <c r="E41" s="2" t="s">
        <v>10</v>
      </c>
      <c r="F41">
        <f>SUM(F38:F40)</f>
        <v>9858</v>
      </c>
    </row>
  </sheetData>
  <sortState xmlns:xlrd2="http://schemas.microsoft.com/office/spreadsheetml/2017/richdata2" ref="J2:J10">
    <sortCondition ref="J2:J10"/>
  </sortState>
  <mergeCells count="5">
    <mergeCell ref="I3:I10"/>
    <mergeCell ref="L9:L11"/>
    <mergeCell ref="H12:I18"/>
    <mergeCell ref="J13:J17"/>
    <mergeCell ref="N12:N14"/>
  </mergeCells>
  <conditionalFormatting sqref="F2:F22 F24:F30">
    <cfRule type="cellIs" dxfId="1" priority="1" operator="greaterThan">
      <formula>500</formula>
    </cfRule>
    <cfRule type="cellIs" dxfId="0" priority="2" operator="equal">
      <formula>500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902-2AF7-47F6-BE58-38EC9F8EE5C1}">
  <dimension ref="A1:M16"/>
  <sheetViews>
    <sheetView workbookViewId="0">
      <selection activeCell="A13" sqref="A13"/>
    </sheetView>
  </sheetViews>
  <sheetFormatPr defaultRowHeight="15" x14ac:dyDescent="0.25"/>
  <cols>
    <col min="12" max="12" width="12.28515625" customWidth="1"/>
  </cols>
  <sheetData>
    <row r="1" spans="1:13" x14ac:dyDescent="0.25">
      <c r="A1" t="s">
        <v>37</v>
      </c>
      <c r="B1" t="s">
        <v>35</v>
      </c>
      <c r="L1" t="s">
        <v>4</v>
      </c>
      <c r="M1" t="s">
        <v>35</v>
      </c>
    </row>
    <row r="2" spans="1:13" x14ac:dyDescent="0.25">
      <c r="A2">
        <v>2001</v>
      </c>
      <c r="B2">
        <v>925</v>
      </c>
      <c r="L2" t="s">
        <v>7</v>
      </c>
      <c r="M2">
        <v>2293</v>
      </c>
    </row>
    <row r="3" spans="1:13" x14ac:dyDescent="0.25">
      <c r="A3">
        <v>2002</v>
      </c>
      <c r="B3">
        <v>770</v>
      </c>
      <c r="L3" t="s">
        <v>8</v>
      </c>
      <c r="M3">
        <v>1915</v>
      </c>
    </row>
    <row r="4" spans="1:13" x14ac:dyDescent="0.25">
      <c r="A4">
        <v>2003</v>
      </c>
      <c r="B4">
        <v>1062</v>
      </c>
      <c r="L4" t="s">
        <v>9</v>
      </c>
      <c r="M4">
        <v>5650</v>
      </c>
    </row>
    <row r="5" spans="1:13" x14ac:dyDescent="0.25">
      <c r="A5">
        <v>2004</v>
      </c>
      <c r="B5">
        <v>790</v>
      </c>
    </row>
    <row r="6" spans="1:13" x14ac:dyDescent="0.25">
      <c r="A6">
        <v>2005</v>
      </c>
      <c r="B6">
        <v>965</v>
      </c>
    </row>
    <row r="7" spans="1:13" x14ac:dyDescent="0.25">
      <c r="A7">
        <v>2006</v>
      </c>
      <c r="B7">
        <v>868</v>
      </c>
    </row>
    <row r="8" spans="1:13" x14ac:dyDescent="0.25">
      <c r="A8">
        <v>2007</v>
      </c>
      <c r="B8">
        <v>1400</v>
      </c>
    </row>
    <row r="9" spans="1:13" x14ac:dyDescent="0.25">
      <c r="A9">
        <v>2008</v>
      </c>
      <c r="B9">
        <v>1010</v>
      </c>
    </row>
    <row r="10" spans="1:13" x14ac:dyDescent="0.25">
      <c r="A10">
        <v>2009</v>
      </c>
      <c r="B10">
        <v>2068</v>
      </c>
    </row>
    <row r="16" spans="1:13" x14ac:dyDescent="0.25">
      <c r="F16" s="27" t="s">
        <v>38</v>
      </c>
      <c r="G16" s="27"/>
    </row>
  </sheetData>
  <mergeCells count="1">
    <mergeCell ref="F16:G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C8F7-0BB3-41DA-A05B-4971E69674DF}">
  <dimension ref="A1:B13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0.5703125" bestFit="1" customWidth="1"/>
  </cols>
  <sheetData>
    <row r="1" spans="1:2" x14ac:dyDescent="0.25">
      <c r="A1" s="5" t="s">
        <v>4</v>
      </c>
      <c r="B1" t="s">
        <v>9</v>
      </c>
    </row>
    <row r="3" spans="1:2" x14ac:dyDescent="0.25">
      <c r="A3" s="5" t="s">
        <v>40</v>
      </c>
      <c r="B3" t="s">
        <v>42</v>
      </c>
    </row>
    <row r="4" spans="1:2" x14ac:dyDescent="0.25">
      <c r="A4" s="6">
        <v>2001</v>
      </c>
      <c r="B4">
        <v>500</v>
      </c>
    </row>
    <row r="5" spans="1:2" x14ac:dyDescent="0.25">
      <c r="A5" s="6">
        <v>2002</v>
      </c>
      <c r="B5">
        <v>450</v>
      </c>
    </row>
    <row r="6" spans="1:2" x14ac:dyDescent="0.25">
      <c r="A6" s="6">
        <v>2003</v>
      </c>
      <c r="B6">
        <v>840</v>
      </c>
    </row>
    <row r="7" spans="1:2" x14ac:dyDescent="0.25">
      <c r="A7" s="6">
        <v>2004</v>
      </c>
      <c r="B7">
        <v>400</v>
      </c>
    </row>
    <row r="8" spans="1:2" x14ac:dyDescent="0.25">
      <c r="A8" s="6">
        <v>2005</v>
      </c>
      <c r="B8">
        <v>600</v>
      </c>
    </row>
    <row r="9" spans="1:2" x14ac:dyDescent="0.25">
      <c r="A9" s="6">
        <v>2006</v>
      </c>
      <c r="B9">
        <v>600</v>
      </c>
    </row>
    <row r="10" spans="1:2" x14ac:dyDescent="0.25">
      <c r="A10" s="6">
        <v>2007</v>
      </c>
      <c r="B10">
        <v>960</v>
      </c>
    </row>
    <row r="11" spans="1:2" x14ac:dyDescent="0.25">
      <c r="A11" s="6">
        <v>2008</v>
      </c>
      <c r="B11">
        <v>600</v>
      </c>
    </row>
    <row r="12" spans="1:2" x14ac:dyDescent="0.25">
      <c r="A12" s="6">
        <v>2009</v>
      </c>
      <c r="B12">
        <v>700</v>
      </c>
    </row>
    <row r="13" spans="1:2" x14ac:dyDescent="0.25">
      <c r="A13" s="6" t="s">
        <v>41</v>
      </c>
      <c r="B13">
        <v>627.77777777777783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3657-A9DD-4F48-99CF-B31F64E24698}">
  <dimension ref="A3:E14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8.42578125" bestFit="1" customWidth="1"/>
    <col min="4" max="4" width="10.5703125" bestFit="1" customWidth="1"/>
    <col min="5" max="5" width="11.28515625" bestFit="1" customWidth="1"/>
  </cols>
  <sheetData>
    <row r="3" spans="1:5" x14ac:dyDescent="0.25">
      <c r="A3" s="5" t="s">
        <v>39</v>
      </c>
      <c r="B3" s="5" t="s">
        <v>43</v>
      </c>
    </row>
    <row r="4" spans="1:5" x14ac:dyDescent="0.25">
      <c r="A4" s="5" t="s">
        <v>40</v>
      </c>
      <c r="B4" t="s">
        <v>7</v>
      </c>
      <c r="C4" t="s">
        <v>8</v>
      </c>
      <c r="D4" t="s">
        <v>9</v>
      </c>
      <c r="E4" t="s">
        <v>41</v>
      </c>
    </row>
    <row r="5" spans="1:5" x14ac:dyDescent="0.25">
      <c r="A5" s="6">
        <v>2001</v>
      </c>
      <c r="B5">
        <v>225</v>
      </c>
      <c r="C5">
        <v>200</v>
      </c>
      <c r="D5">
        <v>500</v>
      </c>
      <c r="E5">
        <v>925</v>
      </c>
    </row>
    <row r="6" spans="1:5" x14ac:dyDescent="0.25">
      <c r="A6" s="6">
        <v>2002</v>
      </c>
      <c r="B6">
        <v>120</v>
      </c>
      <c r="C6">
        <v>200</v>
      </c>
      <c r="D6">
        <v>450</v>
      </c>
      <c r="E6">
        <v>770</v>
      </c>
    </row>
    <row r="7" spans="1:5" x14ac:dyDescent="0.25">
      <c r="A7" s="6">
        <v>2003</v>
      </c>
      <c r="B7">
        <v>72</v>
      </c>
      <c r="C7">
        <v>150</v>
      </c>
      <c r="D7">
        <v>840</v>
      </c>
      <c r="E7">
        <v>1062</v>
      </c>
    </row>
    <row r="8" spans="1:5" x14ac:dyDescent="0.25">
      <c r="A8" s="6">
        <v>2004</v>
      </c>
      <c r="B8">
        <v>150</v>
      </c>
      <c r="C8">
        <v>240</v>
      </c>
      <c r="D8">
        <v>400</v>
      </c>
      <c r="E8">
        <v>790</v>
      </c>
    </row>
    <row r="9" spans="1:5" x14ac:dyDescent="0.25">
      <c r="A9" s="6">
        <v>2005</v>
      </c>
      <c r="B9">
        <v>140</v>
      </c>
      <c r="C9">
        <v>225</v>
      </c>
      <c r="D9">
        <v>600</v>
      </c>
      <c r="E9">
        <v>965</v>
      </c>
    </row>
    <row r="10" spans="1:5" x14ac:dyDescent="0.25">
      <c r="A10" s="6">
        <v>2006</v>
      </c>
      <c r="B10">
        <v>88</v>
      </c>
      <c r="C10">
        <v>180</v>
      </c>
      <c r="D10">
        <v>600</v>
      </c>
      <c r="E10">
        <v>868</v>
      </c>
    </row>
    <row r="11" spans="1:5" x14ac:dyDescent="0.25">
      <c r="A11" s="6">
        <v>2007</v>
      </c>
      <c r="B11">
        <v>180</v>
      </c>
      <c r="C11">
        <v>260</v>
      </c>
      <c r="D11">
        <v>960</v>
      </c>
      <c r="E11">
        <v>1400</v>
      </c>
    </row>
    <row r="12" spans="1:5" x14ac:dyDescent="0.25">
      <c r="A12" s="6">
        <v>2008</v>
      </c>
      <c r="B12">
        <v>160</v>
      </c>
      <c r="C12">
        <v>250</v>
      </c>
      <c r="D12">
        <v>600</v>
      </c>
      <c r="E12">
        <v>1010</v>
      </c>
    </row>
    <row r="13" spans="1:5" x14ac:dyDescent="0.25">
      <c r="A13" s="6">
        <v>2009</v>
      </c>
      <c r="B13">
        <v>1158</v>
      </c>
      <c r="C13">
        <v>210</v>
      </c>
      <c r="D13">
        <v>700</v>
      </c>
      <c r="E13">
        <v>2068</v>
      </c>
    </row>
    <row r="14" spans="1:5" x14ac:dyDescent="0.25">
      <c r="A14" s="6" t="s">
        <v>41</v>
      </c>
      <c r="B14">
        <v>2293</v>
      </c>
      <c r="C14">
        <v>1915</v>
      </c>
      <c r="D14">
        <v>5650</v>
      </c>
      <c r="E14">
        <v>9858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3DF5-4C38-46D7-B527-D8DC14120801}">
  <dimension ref="A1:M10"/>
  <sheetViews>
    <sheetView workbookViewId="0">
      <selection activeCell="E16" sqref="E16"/>
    </sheetView>
  </sheetViews>
  <sheetFormatPr defaultRowHeight="15" x14ac:dyDescent="0.25"/>
  <cols>
    <col min="1" max="1" width="15.7109375" customWidth="1"/>
    <col min="2" max="2" width="13" customWidth="1"/>
    <col min="3" max="3" width="14" customWidth="1"/>
    <col min="5" max="5" width="14.42578125" customWidth="1"/>
    <col min="6" max="8" width="21.85546875" customWidth="1"/>
    <col min="9" max="10" width="15.42578125" customWidth="1"/>
    <col min="11" max="11" width="22.140625" customWidth="1"/>
    <col min="12" max="12" width="15.28515625" customWidth="1"/>
    <col min="13" max="13" width="10.140625" customWidth="1"/>
    <col min="14" max="14" width="16.140625" customWidth="1"/>
  </cols>
  <sheetData>
    <row r="1" spans="1:13" ht="30.75" thickBot="1" x14ac:dyDescent="0.3">
      <c r="A1" s="17" t="s">
        <v>44</v>
      </c>
      <c r="B1" s="18" t="s">
        <v>45</v>
      </c>
      <c r="C1" s="18" t="s">
        <v>46</v>
      </c>
      <c r="D1" s="18" t="s">
        <v>47</v>
      </c>
      <c r="E1" s="19" t="s">
        <v>84</v>
      </c>
      <c r="F1" s="19" t="s">
        <v>85</v>
      </c>
      <c r="G1" s="19" t="s">
        <v>86</v>
      </c>
      <c r="H1" s="19" t="s">
        <v>88</v>
      </c>
      <c r="I1" s="19" t="s">
        <v>48</v>
      </c>
      <c r="J1" s="24"/>
      <c r="K1" s="11" t="s">
        <v>64</v>
      </c>
      <c r="L1" s="11" t="s">
        <v>71</v>
      </c>
    </row>
    <row r="2" spans="1:13" ht="15.75" thickBot="1" x14ac:dyDescent="0.3">
      <c r="A2" s="15">
        <v>101</v>
      </c>
      <c r="B2" s="9" t="s">
        <v>49</v>
      </c>
      <c r="C2" s="9" t="s">
        <v>50</v>
      </c>
      <c r="D2" s="8">
        <v>50000</v>
      </c>
      <c r="E2" s="16">
        <f>MATCH(Employees[[#This Row],[Manager ID]],Manager[Manager ID],0)</f>
        <v>1</v>
      </c>
      <c r="F2" s="16">
        <f>MATCH("Manager ID",Manager[#Headers],0)</f>
        <v>1</v>
      </c>
      <c r="G2" s="16" t="str" cm="1">
        <f t="array" ref="G2">INDEX(Manager[],Employees[[#This Row],[Manager Index]],Employees[[#This Row],[Manager Column]]+1)</f>
        <v>Sarah Adams</v>
      </c>
      <c r="H2" s="16" t="str">
        <f>INDEX(Manager[],MATCH(Employees[[#This Row],[Manager ID]],Manager[Manager ID],0),MATCH("Manager Name",Manager[#Headers],0))</f>
        <v>Sarah Adams</v>
      </c>
      <c r="I2" s="16">
        <v>201</v>
      </c>
      <c r="J2" s="25"/>
      <c r="K2" t="str">
        <f>VLOOKUP(I2,Managers!A2:B5,2,0)</f>
        <v>Sarah Adams</v>
      </c>
      <c r="L2" t="str">
        <f>VLOOKUP(I2,Managers!$A$2:$B$5,2,0)</f>
        <v>Sarah Adams</v>
      </c>
    </row>
    <row r="3" spans="1:13" ht="30.75" customHeight="1" thickBot="1" x14ac:dyDescent="0.3">
      <c r="A3" s="15">
        <v>102</v>
      </c>
      <c r="B3" s="9" t="s">
        <v>51</v>
      </c>
      <c r="C3" s="9" t="s">
        <v>52</v>
      </c>
      <c r="D3" s="8">
        <v>60000</v>
      </c>
      <c r="E3" s="16">
        <f>MATCH(Employees[[#This Row],[Manager ID]],Manager[Manager ID],0)</f>
        <v>2</v>
      </c>
      <c r="F3" s="16">
        <f>MATCH("Manager ID",Manager[#Headers],0)</f>
        <v>1</v>
      </c>
      <c r="G3" s="16" t="str" cm="1">
        <f t="array" ref="G3">INDEX(Manager[],Employees[[#This Row],[Manager Index]],Employees[[#This Row],[Manager Column]]+1)</f>
        <v>Micheal Brown</v>
      </c>
      <c r="H3" s="16" t="str">
        <f>INDEX(Manager[],MATCH(Employees[[#This Row],[Manager ID]],Manager[Manager ID],0),MATCH("Manager Name",Manager[#Headers],0))</f>
        <v>Micheal Brown</v>
      </c>
      <c r="I3" s="16">
        <v>202</v>
      </c>
      <c r="J3" s="25"/>
      <c r="K3" t="str">
        <f>VLOOKUP(I3,Managers!A3:B6,2,0)</f>
        <v>Micheal Brown</v>
      </c>
      <c r="L3" t="str">
        <f>VLOOKUP(I3,Managers!$A$2:$B$5,2,0)</f>
        <v>Micheal Brown</v>
      </c>
    </row>
    <row r="4" spans="1:13" ht="15.75" thickBot="1" x14ac:dyDescent="0.3">
      <c r="A4" s="15">
        <v>103</v>
      </c>
      <c r="B4" s="9" t="s">
        <v>53</v>
      </c>
      <c r="C4" s="9" t="s">
        <v>54</v>
      </c>
      <c r="D4" s="8">
        <v>55000</v>
      </c>
      <c r="E4" s="16">
        <f>MATCH(Employees[[#This Row],[Manager ID]],Manager[Manager ID],0)</f>
        <v>3</v>
      </c>
      <c r="F4" s="16">
        <f>MATCH("Manager ID",Manager[#Headers],0)</f>
        <v>1</v>
      </c>
      <c r="G4" s="16" t="str" cm="1">
        <f t="array" ref="G4">INDEX(Manager[],Employees[[#This Row],[Manager Index]],Employees[[#This Row],[Manager Column]]+1)</f>
        <v>Lisa Chang</v>
      </c>
      <c r="H4" s="16" t="str">
        <f>INDEX(Manager[],MATCH(Employees[[#This Row],[Manager ID]],Manager[Manager ID],0),MATCH("Manager Name",Manager[#Headers],0))</f>
        <v>Lisa Chang</v>
      </c>
      <c r="I4" s="16">
        <v>203</v>
      </c>
      <c r="J4" s="25"/>
      <c r="K4" t="str">
        <f>VLOOKUP(I4,Managers!A4:B7,2,0)</f>
        <v>Lisa Chang</v>
      </c>
      <c r="L4" t="str">
        <f>VLOOKUP(I4,Managers!$A$2:$B$5,2,0)</f>
        <v>Lisa Chang</v>
      </c>
    </row>
    <row r="5" spans="1:13" ht="15.75" thickBot="1" x14ac:dyDescent="0.3">
      <c r="A5" s="15">
        <v>104</v>
      </c>
      <c r="B5" s="9" t="s">
        <v>55</v>
      </c>
      <c r="C5" s="9" t="s">
        <v>56</v>
      </c>
      <c r="D5" s="8">
        <v>58000</v>
      </c>
      <c r="E5" s="16">
        <f>MATCH(Employees[[#This Row],[Manager ID]],Manager[Manager ID],0)</f>
        <v>1</v>
      </c>
      <c r="F5" s="16">
        <f>MATCH("Manager ID",Manager[#Headers],0)</f>
        <v>1</v>
      </c>
      <c r="G5" s="16" t="str" cm="1">
        <f t="array" ref="G5">INDEX(Manager[],Employees[[#This Row],[Manager Index]],Employees[[#This Row],[Manager Column]]+1)</f>
        <v>Sarah Adams</v>
      </c>
      <c r="H5" s="16" t="str">
        <f>INDEX(Manager[],MATCH(Employees[[#This Row],[Manager ID]],Manager[Manager ID],0),MATCH("Manager Name",Manager[#Headers],0))</f>
        <v>Sarah Adams</v>
      </c>
      <c r="I5" s="16">
        <v>201</v>
      </c>
      <c r="J5" s="25"/>
      <c r="K5" t="e">
        <f>VLOOKUP(I5,Managers!A5:B8,2,0)</f>
        <v>#N/A</v>
      </c>
      <c r="L5" t="str">
        <f>VLOOKUP(I5,Managers!$A$2:$B$5,2,0)</f>
        <v>Sarah Adams</v>
      </c>
    </row>
    <row r="6" spans="1:13" x14ac:dyDescent="0.25">
      <c r="A6" s="20">
        <v>105</v>
      </c>
      <c r="B6" s="21" t="s">
        <v>57</v>
      </c>
      <c r="C6" s="21" t="s">
        <v>58</v>
      </c>
      <c r="D6" s="22">
        <v>52000</v>
      </c>
      <c r="E6" s="23">
        <f>MATCH(Employees[[#This Row],[Manager ID]],Manager[Manager ID],0)</f>
        <v>4</v>
      </c>
      <c r="F6" s="23">
        <f>MATCH("Manager ID",Manager[#Headers],0)</f>
        <v>1</v>
      </c>
      <c r="G6" s="23" t="str" cm="1">
        <f t="array" ref="G6">INDEX(Manager[],Employees[[#This Row],[Manager Index]],Employees[[#This Row],[Manager Column]]+1)</f>
        <v>James Wilson</v>
      </c>
      <c r="H6" s="23" t="str">
        <f>INDEX(Manager[],MATCH(Employees[[#This Row],[Manager ID]],Manager[Manager ID],0),MATCH("Manager Name",Manager[#Headers],0))</f>
        <v>James Wilson</v>
      </c>
      <c r="I6" s="23">
        <v>204</v>
      </c>
      <c r="J6" s="25"/>
      <c r="K6" t="e">
        <f>VLOOKUP(I6,Managers!A6:B9,2,0)</f>
        <v>#N/A</v>
      </c>
      <c r="L6" t="str">
        <f>VLOOKUP(I6,Managers!$A$2:$B$5,2,0)</f>
        <v>James Wilson</v>
      </c>
    </row>
    <row r="7" spans="1:13" x14ac:dyDescent="0.25">
      <c r="K7" s="12" t="s">
        <v>70</v>
      </c>
      <c r="L7" s="12" t="s">
        <v>72</v>
      </c>
    </row>
    <row r="8" spans="1:13" x14ac:dyDescent="0.25">
      <c r="E8" s="2" t="s">
        <v>83</v>
      </c>
      <c r="F8" s="2"/>
      <c r="G8" s="2" t="s">
        <v>87</v>
      </c>
      <c r="H8" s="2"/>
      <c r="L8" s="27" t="s">
        <v>73</v>
      </c>
      <c r="M8" s="27"/>
    </row>
    <row r="9" spans="1:13" x14ac:dyDescent="0.25">
      <c r="L9" s="27"/>
      <c r="M9" s="27"/>
    </row>
    <row r="10" spans="1:13" ht="18.75" x14ac:dyDescent="0.3">
      <c r="K10" s="34" t="s">
        <v>69</v>
      </c>
      <c r="L10" s="29"/>
    </row>
  </sheetData>
  <mergeCells count="2">
    <mergeCell ref="K10:L10"/>
    <mergeCell ref="L8:M9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C474-F2B2-44C0-AE9B-E6CB809AB392}">
  <dimension ref="A1:D12"/>
  <sheetViews>
    <sheetView workbookViewId="0">
      <selection activeCell="E16" sqref="E16"/>
    </sheetView>
  </sheetViews>
  <sheetFormatPr defaultRowHeight="15" x14ac:dyDescent="0.25"/>
  <cols>
    <col min="1" max="1" width="21.7109375" customWidth="1"/>
    <col min="2" max="2" width="17.5703125" customWidth="1"/>
    <col min="3" max="3" width="20.5703125" customWidth="1"/>
  </cols>
  <sheetData>
    <row r="1" spans="1:4" ht="15.75" thickBot="1" x14ac:dyDescent="0.3">
      <c r="A1" s="7" t="s">
        <v>48</v>
      </c>
      <c r="B1" s="10" t="s">
        <v>64</v>
      </c>
    </row>
    <row r="2" spans="1:4" ht="15.75" thickBot="1" x14ac:dyDescent="0.3">
      <c r="A2" s="8">
        <v>201</v>
      </c>
      <c r="B2" t="s">
        <v>65</v>
      </c>
    </row>
    <row r="3" spans="1:4" ht="15.75" thickBot="1" x14ac:dyDescent="0.3">
      <c r="A3" s="8">
        <v>202</v>
      </c>
      <c r="B3" t="s">
        <v>66</v>
      </c>
    </row>
    <row r="4" spans="1:4" ht="15.75" thickBot="1" x14ac:dyDescent="0.3">
      <c r="A4" s="8">
        <v>203</v>
      </c>
      <c r="B4" t="s">
        <v>67</v>
      </c>
    </row>
    <row r="5" spans="1:4" ht="15.75" thickBot="1" x14ac:dyDescent="0.3">
      <c r="A5" s="8">
        <v>204</v>
      </c>
      <c r="B5" t="s">
        <v>68</v>
      </c>
    </row>
    <row r="6" spans="1:4" ht="15.75" thickBot="1" x14ac:dyDescent="0.3">
      <c r="A6" s="8"/>
    </row>
    <row r="7" spans="1:4" x14ac:dyDescent="0.25">
      <c r="D7">
        <v>203</v>
      </c>
    </row>
    <row r="9" spans="1:4" ht="18.75" x14ac:dyDescent="0.3">
      <c r="A9" s="13" t="s">
        <v>76</v>
      </c>
      <c r="B9" t="str">
        <f>INDEX(A1:B5,2,2)</f>
        <v>Sarah Adams</v>
      </c>
    </row>
    <row r="10" spans="1:4" ht="18.75" x14ac:dyDescent="0.3">
      <c r="A10" s="13" t="s">
        <v>77</v>
      </c>
      <c r="B10">
        <f>MATCH(D7,A2:A5,0)</f>
        <v>3</v>
      </c>
      <c r="C10" t="s">
        <v>78</v>
      </c>
    </row>
    <row r="11" spans="1:4" x14ac:dyDescent="0.25">
      <c r="C11" s="33" t="s">
        <v>79</v>
      </c>
    </row>
    <row r="12" spans="1:4" x14ac:dyDescent="0.25">
      <c r="C12" s="33"/>
    </row>
  </sheetData>
  <mergeCells count="1">
    <mergeCell ref="C11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E04F-2359-4F6F-AB91-DCEB3A87B725}">
  <dimension ref="A1:K6"/>
  <sheetViews>
    <sheetView workbookViewId="0">
      <selection activeCell="C13" sqref="C13"/>
    </sheetView>
  </sheetViews>
  <sheetFormatPr defaultRowHeight="15" x14ac:dyDescent="0.25"/>
  <cols>
    <col min="1" max="2" width="18.42578125" customWidth="1"/>
    <col min="3" max="3" width="24.5703125" customWidth="1"/>
    <col min="5" max="5" width="6.5703125" customWidth="1"/>
    <col min="6" max="6" width="13.28515625" customWidth="1"/>
    <col min="7" max="7" width="26.140625" customWidth="1"/>
  </cols>
  <sheetData>
    <row r="1" spans="1:11" ht="30.75" customHeight="1" thickBot="1" x14ac:dyDescent="0.3">
      <c r="A1" s="14" t="s">
        <v>48</v>
      </c>
      <c r="B1" s="10" t="s">
        <v>64</v>
      </c>
      <c r="E1" s="29" t="s">
        <v>80</v>
      </c>
      <c r="F1" s="29"/>
      <c r="I1" t="s">
        <v>81</v>
      </c>
      <c r="K1" t="s">
        <v>82</v>
      </c>
    </row>
    <row r="2" spans="1:11" ht="15.75" thickBot="1" x14ac:dyDescent="0.3">
      <c r="A2" s="15">
        <v>201</v>
      </c>
      <c r="B2" t="s">
        <v>65</v>
      </c>
      <c r="E2" t="str" cm="1">
        <f t="array" ref="E2:F6">Manager[#All]</f>
        <v>Manager ID</v>
      </c>
      <c r="F2" t="str">
        <v>Manager Name</v>
      </c>
      <c r="H2" cm="1">
        <f t="array" ref="H2:I5">Manager[]</f>
        <v>201</v>
      </c>
      <c r="I2" t="str">
        <v>Sarah Adams</v>
      </c>
      <c r="K2" t="str" cm="1">
        <f t="array" ref="K2:K5">Manager[Manager Name]</f>
        <v>Sarah Adams</v>
      </c>
    </row>
    <row r="3" spans="1:11" ht="15.75" thickBot="1" x14ac:dyDescent="0.3">
      <c r="A3" s="15">
        <v>202</v>
      </c>
      <c r="B3" t="s">
        <v>66</v>
      </c>
      <c r="E3">
        <v>201</v>
      </c>
      <c r="F3" t="str">
        <v>Sarah Adams</v>
      </c>
      <c r="H3">
        <v>202</v>
      </c>
      <c r="I3" t="str">
        <v>Micheal Brown</v>
      </c>
      <c r="K3" t="str">
        <v>Micheal Brown</v>
      </c>
    </row>
    <row r="4" spans="1:11" ht="15.75" thickBot="1" x14ac:dyDescent="0.3">
      <c r="A4" s="15">
        <v>203</v>
      </c>
      <c r="B4" t="s">
        <v>67</v>
      </c>
      <c r="E4">
        <v>202</v>
      </c>
      <c r="F4" t="str">
        <v>Micheal Brown</v>
      </c>
      <c r="H4">
        <v>203</v>
      </c>
      <c r="I4" t="str">
        <v>Lisa Chang</v>
      </c>
      <c r="K4" t="str">
        <v>Lisa Chang</v>
      </c>
    </row>
    <row r="5" spans="1:11" ht="15.75" thickBot="1" x14ac:dyDescent="0.3">
      <c r="A5" s="15">
        <v>204</v>
      </c>
      <c r="B5" t="s">
        <v>68</v>
      </c>
      <c r="E5">
        <v>203</v>
      </c>
      <c r="F5" t="str">
        <v>Lisa Chang</v>
      </c>
      <c r="H5">
        <v>204</v>
      </c>
      <c r="I5" t="str">
        <v>James Wilson</v>
      </c>
      <c r="K5" t="str">
        <v>James Wilson</v>
      </c>
    </row>
    <row r="6" spans="1:11" x14ac:dyDescent="0.25">
      <c r="E6">
        <v>204</v>
      </c>
      <c r="F6" t="str">
        <v>James Wilson</v>
      </c>
    </row>
  </sheetData>
  <mergeCells count="1">
    <mergeCell ref="E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Formulas</vt:lpstr>
      <vt:lpstr>Chart</vt:lpstr>
      <vt:lpstr>Pivot Table</vt:lpstr>
      <vt:lpstr>Pivot Table2</vt:lpstr>
      <vt:lpstr>Employees</vt:lpstr>
      <vt:lpstr>Managers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Gupta</dc:creator>
  <cp:lastModifiedBy>Deepa Gupta</cp:lastModifiedBy>
  <dcterms:created xsi:type="dcterms:W3CDTF">2024-07-12T07:36:18Z</dcterms:created>
  <dcterms:modified xsi:type="dcterms:W3CDTF">2024-07-12T15:51:55Z</dcterms:modified>
</cp:coreProperties>
</file>