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priya\bootcamp_uk_02\week4\w4c\Console-Finances\"/>
    </mc:Choice>
  </mc:AlternateContent>
  <xr:revisionPtr revIDLastSave="0" documentId="13_ncr:1_{E670A322-6EF8-40D1-9834-6093C90B270C}" xr6:coauthVersionLast="47" xr6:coauthVersionMax="47" xr10:uidLastSave="{00000000-0000-0000-0000-000000000000}"/>
  <bookViews>
    <workbookView xWindow="-108" yWindow="-108" windowWidth="23256" windowHeight="12576" activeTab="5" xr2:uid="{1CE26B56-B97C-4E1F-BC9E-F6B8CF8049A5}"/>
  </bookViews>
  <sheets>
    <sheet name="Sheet3" sheetId="3" r:id="rId1"/>
    <sheet name="Sheet1" sheetId="1" r:id="rId2"/>
    <sheet name="DATA" sheetId="5" r:id="rId3"/>
    <sheet name="DATA (2)" sheetId="6" r:id="rId4"/>
    <sheet name="PLSmry" sheetId="7" r:id="rId5"/>
    <sheet name="diffsmry" sheetId="8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6" l="1"/>
  <c r="C89" i="6"/>
  <c r="D10" i="6"/>
  <c r="D11" i="6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9" i="6"/>
  <c r="D8" i="6"/>
  <c r="J93" i="6"/>
  <c r="J89" i="6"/>
  <c r="J85" i="6"/>
  <c r="J81" i="6"/>
  <c r="J77" i="6"/>
  <c r="J73" i="6"/>
  <c r="J69" i="6"/>
  <c r="J65" i="6"/>
  <c r="J61" i="6"/>
  <c r="J57" i="6"/>
  <c r="J53" i="6"/>
  <c r="J49" i="6"/>
  <c r="J45" i="6"/>
  <c r="J41" i="6"/>
  <c r="J37" i="6"/>
  <c r="J33" i="6"/>
  <c r="J29" i="6"/>
  <c r="J25" i="6"/>
  <c r="J21" i="6"/>
  <c r="J17" i="6"/>
  <c r="J13" i="6"/>
  <c r="J9" i="6"/>
  <c r="I93" i="6"/>
  <c r="I92" i="6"/>
  <c r="J92" i="6" s="1"/>
  <c r="I91" i="6"/>
  <c r="J91" i="6" s="1"/>
  <c r="I90" i="6"/>
  <c r="J90" i="6" s="1"/>
  <c r="I89" i="6"/>
  <c r="I88" i="6"/>
  <c r="J88" i="6" s="1"/>
  <c r="I87" i="6"/>
  <c r="J87" i="6" s="1"/>
  <c r="I86" i="6"/>
  <c r="J86" i="6" s="1"/>
  <c r="I85" i="6"/>
  <c r="I84" i="6"/>
  <c r="J84" i="6" s="1"/>
  <c r="I83" i="6"/>
  <c r="J83" i="6" s="1"/>
  <c r="I82" i="6"/>
  <c r="J82" i="6" s="1"/>
  <c r="I81" i="6"/>
  <c r="I80" i="6"/>
  <c r="J80" i="6" s="1"/>
  <c r="I79" i="6"/>
  <c r="J79" i="6" s="1"/>
  <c r="I78" i="6"/>
  <c r="J78" i="6" s="1"/>
  <c r="I77" i="6"/>
  <c r="I76" i="6"/>
  <c r="J76" i="6" s="1"/>
  <c r="I75" i="6"/>
  <c r="J75" i="6" s="1"/>
  <c r="I74" i="6"/>
  <c r="J74" i="6" s="1"/>
  <c r="I73" i="6"/>
  <c r="I72" i="6"/>
  <c r="J72" i="6" s="1"/>
  <c r="I71" i="6"/>
  <c r="J71" i="6" s="1"/>
  <c r="I70" i="6"/>
  <c r="J70" i="6" s="1"/>
  <c r="I69" i="6"/>
  <c r="I68" i="6"/>
  <c r="J68" i="6" s="1"/>
  <c r="I67" i="6"/>
  <c r="J67" i="6" s="1"/>
  <c r="I66" i="6"/>
  <c r="J66" i="6" s="1"/>
  <c r="I65" i="6"/>
  <c r="I64" i="6"/>
  <c r="J64" i="6" s="1"/>
  <c r="I63" i="6"/>
  <c r="J63" i="6" s="1"/>
  <c r="I62" i="6"/>
  <c r="J62" i="6" s="1"/>
  <c r="I61" i="6"/>
  <c r="I60" i="6"/>
  <c r="J60" i="6" s="1"/>
  <c r="I59" i="6"/>
  <c r="J59" i="6" s="1"/>
  <c r="I58" i="6"/>
  <c r="J58" i="6" s="1"/>
  <c r="I57" i="6"/>
  <c r="I56" i="6"/>
  <c r="J56" i="6" s="1"/>
  <c r="I55" i="6"/>
  <c r="J55" i="6" s="1"/>
  <c r="I54" i="6"/>
  <c r="J54" i="6" s="1"/>
  <c r="I53" i="6"/>
  <c r="I52" i="6"/>
  <c r="J52" i="6" s="1"/>
  <c r="I51" i="6"/>
  <c r="J51" i="6" s="1"/>
  <c r="I50" i="6"/>
  <c r="J50" i="6" s="1"/>
  <c r="I49" i="6"/>
  <c r="I48" i="6"/>
  <c r="J48" i="6" s="1"/>
  <c r="I47" i="6"/>
  <c r="J47" i="6" s="1"/>
  <c r="I46" i="6"/>
  <c r="J46" i="6" s="1"/>
  <c r="I45" i="6"/>
  <c r="I44" i="6"/>
  <c r="J44" i="6" s="1"/>
  <c r="I43" i="6"/>
  <c r="J43" i="6" s="1"/>
  <c r="I42" i="6"/>
  <c r="J42" i="6" s="1"/>
  <c r="I41" i="6"/>
  <c r="I40" i="6"/>
  <c r="J40" i="6" s="1"/>
  <c r="I39" i="6"/>
  <c r="J39" i="6" s="1"/>
  <c r="I38" i="6"/>
  <c r="J38" i="6" s="1"/>
  <c r="I37" i="6"/>
  <c r="I36" i="6"/>
  <c r="J36" i="6" s="1"/>
  <c r="I35" i="6"/>
  <c r="J35" i="6" s="1"/>
  <c r="I34" i="6"/>
  <c r="J34" i="6" s="1"/>
  <c r="I33" i="6"/>
  <c r="I32" i="6"/>
  <c r="J32" i="6" s="1"/>
  <c r="I31" i="6"/>
  <c r="J31" i="6" s="1"/>
  <c r="I30" i="6"/>
  <c r="J30" i="6" s="1"/>
  <c r="I29" i="6"/>
  <c r="I28" i="6"/>
  <c r="J28" i="6" s="1"/>
  <c r="I27" i="6"/>
  <c r="J27" i="6" s="1"/>
  <c r="I26" i="6"/>
  <c r="J26" i="6" s="1"/>
  <c r="I25" i="6"/>
  <c r="I24" i="6"/>
  <c r="J24" i="6" s="1"/>
  <c r="I23" i="6"/>
  <c r="J23" i="6" s="1"/>
  <c r="I22" i="6"/>
  <c r="J22" i="6" s="1"/>
  <c r="I21" i="6"/>
  <c r="I20" i="6"/>
  <c r="J20" i="6" s="1"/>
  <c r="I19" i="6"/>
  <c r="J19" i="6" s="1"/>
  <c r="I18" i="6"/>
  <c r="J18" i="6" s="1"/>
  <c r="I17" i="6"/>
  <c r="I16" i="6"/>
  <c r="J16" i="6" s="1"/>
  <c r="I15" i="6"/>
  <c r="J15" i="6" s="1"/>
  <c r="I14" i="6"/>
  <c r="J14" i="6" s="1"/>
  <c r="I13" i="6"/>
  <c r="I12" i="6"/>
  <c r="J12" i="6" s="1"/>
  <c r="I11" i="6"/>
  <c r="J11" i="6" s="1"/>
  <c r="I10" i="6"/>
  <c r="J10" i="6" s="1"/>
  <c r="I9" i="6"/>
  <c r="I8" i="6"/>
  <c r="F88" i="6"/>
  <c r="F84" i="6"/>
  <c r="F72" i="6"/>
  <c r="F68" i="6"/>
  <c r="F56" i="6"/>
  <c r="F52" i="6"/>
  <c r="F40" i="6"/>
  <c r="F36" i="6"/>
  <c r="F24" i="6"/>
  <c r="F20" i="6"/>
  <c r="F8" i="6"/>
  <c r="J1" i="6"/>
  <c r="H83" i="6" s="1"/>
  <c r="B1" i="6"/>
  <c r="C93" i="6"/>
  <c r="C92" i="6"/>
  <c r="C91" i="6"/>
  <c r="C90" i="6"/>
  <c r="C88" i="6"/>
  <c r="C87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6" i="6"/>
  <c r="C2" i="6"/>
  <c r="E1" i="6" s="1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O3" i="5"/>
  <c r="K3" i="5"/>
  <c r="K4" i="5" s="1"/>
  <c r="I3" i="5"/>
  <c r="I4" i="5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4" i="1"/>
  <c r="C3" i="1"/>
  <c r="O2" i="1"/>
  <c r="K2" i="1"/>
  <c r="K3" i="1" s="1"/>
  <c r="I2" i="1"/>
  <c r="I3" i="1" s="1"/>
  <c r="D86" i="6" l="1"/>
  <c r="D87" i="6" s="1"/>
  <c r="D88" i="6" s="1"/>
  <c r="D89" i="6" s="1"/>
  <c r="D90" i="6" s="1"/>
  <c r="D91" i="6" s="1"/>
  <c r="D92" i="6" s="1"/>
  <c r="D93" i="6" s="1"/>
  <c r="H15" i="6"/>
  <c r="H43" i="6"/>
  <c r="H59" i="6"/>
  <c r="H91" i="6"/>
  <c r="H9" i="6"/>
  <c r="H31" i="6"/>
  <c r="H63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27" i="6"/>
  <c r="F23" i="6"/>
  <c r="F19" i="6"/>
  <c r="F15" i="6"/>
  <c r="F11" i="6"/>
  <c r="F90" i="6"/>
  <c r="F86" i="6"/>
  <c r="F82" i="6"/>
  <c r="F78" i="6"/>
  <c r="F74" i="6"/>
  <c r="F70" i="6"/>
  <c r="F66" i="6"/>
  <c r="F62" i="6"/>
  <c r="F58" i="6"/>
  <c r="F54" i="6"/>
  <c r="F50" i="6"/>
  <c r="F46" i="6"/>
  <c r="F42" i="6"/>
  <c r="F38" i="6"/>
  <c r="F34" i="6"/>
  <c r="F30" i="6"/>
  <c r="F26" i="6"/>
  <c r="F22" i="6"/>
  <c r="F18" i="6"/>
  <c r="F14" i="6"/>
  <c r="F10" i="6"/>
  <c r="F93" i="6"/>
  <c r="F89" i="6"/>
  <c r="F85" i="6"/>
  <c r="F81" i="6"/>
  <c r="F77" i="6"/>
  <c r="F73" i="6"/>
  <c r="F69" i="6"/>
  <c r="F65" i="6"/>
  <c r="F61" i="6"/>
  <c r="F57" i="6"/>
  <c r="F53" i="6"/>
  <c r="F49" i="6"/>
  <c r="F45" i="6"/>
  <c r="F41" i="6"/>
  <c r="F37" i="6"/>
  <c r="F33" i="6"/>
  <c r="F29" i="6"/>
  <c r="F25" i="6"/>
  <c r="F21" i="6"/>
  <c r="F17" i="6"/>
  <c r="F13" i="6"/>
  <c r="F9" i="6"/>
  <c r="H11" i="6"/>
  <c r="H19" i="6"/>
  <c r="H35" i="6"/>
  <c r="H51" i="6"/>
  <c r="H67" i="6"/>
  <c r="F12" i="6"/>
  <c r="F28" i="6"/>
  <c r="F44" i="6"/>
  <c r="F60" i="6"/>
  <c r="F76" i="6"/>
  <c r="F92" i="6"/>
  <c r="C97" i="6"/>
  <c r="C98" i="6" s="1"/>
  <c r="C96" i="6"/>
  <c r="C95" i="6"/>
  <c r="H90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92" i="6"/>
  <c r="H88" i="6"/>
  <c r="H84" i="6"/>
  <c r="H80" i="6"/>
  <c r="H76" i="6"/>
  <c r="H72" i="6"/>
  <c r="H68" i="6"/>
  <c r="H64" i="6"/>
  <c r="H60" i="6"/>
  <c r="H56" i="6"/>
  <c r="H52" i="6"/>
  <c r="H48" i="6"/>
  <c r="H44" i="6"/>
  <c r="H40" i="6"/>
  <c r="H36" i="6"/>
  <c r="H32" i="6"/>
  <c r="H28" i="6"/>
  <c r="H24" i="6"/>
  <c r="H20" i="6"/>
  <c r="H16" i="6"/>
  <c r="H12" i="6"/>
  <c r="H8" i="6"/>
  <c r="H27" i="6"/>
  <c r="H75" i="6"/>
  <c r="H17" i="6"/>
  <c r="H47" i="6"/>
  <c r="H79" i="6"/>
  <c r="E3" i="6"/>
  <c r="H13" i="6"/>
  <c r="H23" i="6"/>
  <c r="H39" i="6"/>
  <c r="H55" i="6"/>
  <c r="H71" i="6"/>
  <c r="H87" i="6"/>
  <c r="F16" i="6"/>
  <c r="F32" i="6"/>
  <c r="F48" i="6"/>
  <c r="F64" i="6"/>
  <c r="F80" i="6"/>
  <c r="H6" i="6"/>
  <c r="H2" i="6"/>
  <c r="H3" i="6"/>
  <c r="K2" i="5"/>
  <c r="C2" i="5"/>
  <c r="M3" i="5"/>
  <c r="K1" i="1"/>
  <c r="I1" i="1"/>
  <c r="M2" i="1"/>
  <c r="H1" i="6" l="1"/>
  <c r="G15" i="6" l="1"/>
  <c r="G19" i="6"/>
  <c r="G23" i="6"/>
  <c r="G27" i="6"/>
  <c r="G31" i="6"/>
  <c r="G35" i="6"/>
  <c r="G39" i="6"/>
  <c r="G43" i="6"/>
  <c r="G47" i="6"/>
  <c r="G51" i="6"/>
  <c r="G55" i="6"/>
  <c r="G59" i="6"/>
  <c r="G63" i="6"/>
  <c r="G67" i="6"/>
  <c r="G71" i="6"/>
  <c r="G75" i="6"/>
  <c r="G79" i="6"/>
  <c r="G83" i="6"/>
  <c r="G87" i="6"/>
  <c r="G91" i="6"/>
  <c r="G17" i="6"/>
  <c r="G21" i="6"/>
  <c r="G25" i="6"/>
  <c r="G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16" i="6"/>
  <c r="G24" i="6"/>
  <c r="G32" i="6"/>
  <c r="G40" i="6"/>
  <c r="G48" i="6"/>
  <c r="G56" i="6"/>
  <c r="G64" i="6"/>
  <c r="G72" i="6"/>
  <c r="G80" i="6"/>
  <c r="G88" i="6"/>
  <c r="G9" i="6"/>
  <c r="G13" i="6"/>
  <c r="G20" i="6"/>
  <c r="G36" i="6"/>
  <c r="G52" i="6"/>
  <c r="G76" i="6"/>
  <c r="G92" i="6"/>
  <c r="G8" i="6"/>
  <c r="G12" i="6"/>
  <c r="G18" i="6"/>
  <c r="G26" i="6"/>
  <c r="G34" i="6"/>
  <c r="G42" i="6"/>
  <c r="G50" i="6"/>
  <c r="G58" i="6"/>
  <c r="G66" i="6"/>
  <c r="G74" i="6"/>
  <c r="G82" i="6"/>
  <c r="G90" i="6"/>
  <c r="G10" i="6"/>
  <c r="G14" i="6"/>
  <c r="G28" i="6"/>
  <c r="G44" i="6"/>
  <c r="G60" i="6"/>
  <c r="G68" i="6"/>
  <c r="G84" i="6"/>
  <c r="G11" i="6"/>
  <c r="G22" i="6"/>
  <c r="G30" i="6"/>
  <c r="G38" i="6"/>
  <c r="G46" i="6"/>
  <c r="G54" i="6"/>
  <c r="G62" i="6"/>
  <c r="G70" i="6"/>
  <c r="G78" i="6"/>
  <c r="G86" i="6"/>
  <c r="G93" i="6"/>
</calcChain>
</file>

<file path=xl/sharedStrings.xml><?xml version="1.0" encoding="utf-8"?>
<sst xmlns="http://schemas.openxmlformats.org/spreadsheetml/2006/main" count="370" uniqueCount="153">
  <si>
    <t>['Jan-2010'</t>
  </si>
  <si>
    <t>['Feb-2010'</t>
  </si>
  <si>
    <t>['Mar-2010'</t>
  </si>
  <si>
    <t>['Apr-2010'</t>
  </si>
  <si>
    <t>['May-2010'</t>
  </si>
  <si>
    <t>['Jun-2010'</t>
  </si>
  <si>
    <t>['Jul-2010'</t>
  </si>
  <si>
    <t>['Aug-2010'</t>
  </si>
  <si>
    <t>['Sep-2010'</t>
  </si>
  <si>
    <t>['Oct-2010'</t>
  </si>
  <si>
    <t>['Nov-2010'</t>
  </si>
  <si>
    <t>['Dec-2010'</t>
  </si>
  <si>
    <t>['Jan-2011'</t>
  </si>
  <si>
    <t>['Feb-2011'</t>
  </si>
  <si>
    <t>['Mar-2011'</t>
  </si>
  <si>
    <t>['Apr-2011'</t>
  </si>
  <si>
    <t>['May-2011'</t>
  </si>
  <si>
    <t>['Jun-2011'</t>
  </si>
  <si>
    <t>['Jul-2011'</t>
  </si>
  <si>
    <t>['Aug-2011'</t>
  </si>
  <si>
    <t>['Sep-2011'</t>
  </si>
  <si>
    <t>['Oct-2011'</t>
  </si>
  <si>
    <t>['Nov-2011'</t>
  </si>
  <si>
    <t>['Dec-2011'</t>
  </si>
  <si>
    <t>['Jan-2012'</t>
  </si>
  <si>
    <t>['Feb-2012'</t>
  </si>
  <si>
    <t>['Mar-2012'</t>
  </si>
  <si>
    <t>['Apr-2012'</t>
  </si>
  <si>
    <t>['May-2012'</t>
  </si>
  <si>
    <t>['Jun-2012'</t>
  </si>
  <si>
    <t>['Jul-2012'</t>
  </si>
  <si>
    <t>['Aug-2012'</t>
  </si>
  <si>
    <t>['Sep-2012'</t>
  </si>
  <si>
    <t>['Oct-2012'</t>
  </si>
  <si>
    <t>['Nov-2012'</t>
  </si>
  <si>
    <t>['Dec-2012'</t>
  </si>
  <si>
    <t>['Jan-2013'</t>
  </si>
  <si>
    <t>['Feb-2013'</t>
  </si>
  <si>
    <t>['Mar-2013'</t>
  </si>
  <si>
    <t>['Apr-2013'</t>
  </si>
  <si>
    <t>['May-2013'</t>
  </si>
  <si>
    <t>['Jun-2013'</t>
  </si>
  <si>
    <t>['Jul-2013'</t>
  </si>
  <si>
    <t>['Aug-2013'</t>
  </si>
  <si>
    <t>['Sep-2013'</t>
  </si>
  <si>
    <t>['Oct-2013'</t>
  </si>
  <si>
    <t>['Nov-2013'</t>
  </si>
  <si>
    <t>['Dec-2013'</t>
  </si>
  <si>
    <t>['Jan-2014'</t>
  </si>
  <si>
    <t>['Feb-2014'</t>
  </si>
  <si>
    <t>['Mar-2014'</t>
  </si>
  <si>
    <t>['Apr-2014'</t>
  </si>
  <si>
    <t>['May-2014'</t>
  </si>
  <si>
    <t>['Jun-2014'</t>
  </si>
  <si>
    <t>['Jul-2014'</t>
  </si>
  <si>
    <t>['Aug-2014'</t>
  </si>
  <si>
    <t>['Sep-2014'</t>
  </si>
  <si>
    <t>['Oct-2014'</t>
  </si>
  <si>
    <t>['Nov-2014'</t>
  </si>
  <si>
    <t>['Dec-2014'</t>
  </si>
  <si>
    <t>['Jan-2015'</t>
  </si>
  <si>
    <t>['Feb-2015'</t>
  </si>
  <si>
    <t>['Mar-2015'</t>
  </si>
  <si>
    <t>['Apr-2015'</t>
  </si>
  <si>
    <t>['May-2015'</t>
  </si>
  <si>
    <t>['Jun-2015'</t>
  </si>
  <si>
    <t>['Jul-2015'</t>
  </si>
  <si>
    <t>['Aug-2015'</t>
  </si>
  <si>
    <t>['Sep-2015'</t>
  </si>
  <si>
    <t>['Oct-2015'</t>
  </si>
  <si>
    <t>['Nov-2015'</t>
  </si>
  <si>
    <t>['Dec-2015'</t>
  </si>
  <si>
    <t>['Jan-2016'</t>
  </si>
  <si>
    <t>['Feb-2016'</t>
  </si>
  <si>
    <t>['Mar-2016'</t>
  </si>
  <si>
    <t>['Apr-2016'</t>
  </si>
  <si>
    <t>['May-2016'</t>
  </si>
  <si>
    <t>['Jun-2016'</t>
  </si>
  <si>
    <t>['Jul-2016'</t>
  </si>
  <si>
    <t>['Aug-2016'</t>
  </si>
  <si>
    <t>['Sep-2016'</t>
  </si>
  <si>
    <t>['Oct-2016'</t>
  </si>
  <si>
    <t>['Nov-2016'</t>
  </si>
  <si>
    <t>['Dec-2016'</t>
  </si>
  <si>
    <t>['Jan-2017'</t>
  </si>
  <si>
    <t>['Feb-2017'</t>
  </si>
  <si>
    <t>PLA</t>
  </si>
  <si>
    <t>DFA</t>
  </si>
  <si>
    <t>Row Labels</t>
  </si>
  <si>
    <t>(blank)</t>
  </si>
  <si>
    <t>Grand Total</t>
  </si>
  <si>
    <t>Sum of PLA</t>
  </si>
  <si>
    <t xml:space="preserve">MAX </t>
  </si>
  <si>
    <t>MIN</t>
  </si>
  <si>
    <t>DIFF1</t>
  </si>
  <si>
    <t>dft1</t>
  </si>
  <si>
    <t>DFTA1</t>
  </si>
  <si>
    <t>Nov-2016: $795914</t>
  </si>
  <si>
    <t>GrtIncr</t>
  </si>
  <si>
    <t>Jul-2016: $-1163797</t>
  </si>
  <si>
    <t xml:space="preserve"> </t>
  </si>
  <si>
    <t>DMAX</t>
  </si>
  <si>
    <t>DMIN</t>
  </si>
  <si>
    <t>Greatest increase</t>
  </si>
  <si>
    <t>Jul-2016: $</t>
  </si>
  <si>
    <t>Maximum profit</t>
  </si>
  <si>
    <t>Average</t>
  </si>
  <si>
    <t>JD grtincrease</t>
  </si>
  <si>
    <t>Diff1MIN</t>
  </si>
  <si>
    <t>JD grtdecrease</t>
  </si>
  <si>
    <t>Sep2013 
PLA =
-11,96,225</t>
  </si>
  <si>
    <t>Feb-2012 PLA=
1170593</t>
  </si>
  <si>
    <t>Max difference</t>
  </si>
  <si>
    <t>month=
Feb2012</t>
  </si>
  <si>
    <t>Difff Totl1</t>
  </si>
  <si>
    <t>Minidifference</t>
  </si>
  <si>
    <t>month=Sep-2013'</t>
  </si>
  <si>
    <t>Diff2</t>
  </si>
  <si>
    <t>Diff3</t>
  </si>
  <si>
    <t>TTLDifference average=</t>
  </si>
  <si>
    <t>MxMnAvg</t>
  </si>
  <si>
    <t>mxmn swing</t>
  </si>
  <si>
    <t>DiffRangeAverage</t>
  </si>
  <si>
    <t>Maverage</t>
  </si>
  <si>
    <t>Mavg Diff</t>
  </si>
  <si>
    <t>month</t>
  </si>
  <si>
    <t>2010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</si>
  <si>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</si>
  <si>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</si>
  <si>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</si>
  <si>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</si>
  <si>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</si>
  <si>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</si>
  <si>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</si>
  <si>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</si>
  <si>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</si>
  <si>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</si>
  <si>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</si>
  <si>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</si>
  <si>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</si>
  <si>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</si>
  <si>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</si>
  <si>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</si>
  <si>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2011</t>
  </si>
  <si>
    <t>2012</t>
  </si>
  <si>
    <t>2013</t>
  </si>
  <si>
    <t>2014</t>
  </si>
  <si>
    <t>2015</t>
  </si>
  <si>
    <t>2016</t>
  </si>
  <si>
    <t>2017</t>
  </si>
  <si>
    <t>Column Labels</t>
  </si>
  <si>
    <t>Sum of DFA</t>
  </si>
  <si>
    <t>TTLDTA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</si>
</sst>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Consolas"/>
      <family val="3"/>
    </font>
    <font>
      <sz val="12"/>
      <name val="Calibri"/>
      <family val="2"/>
      <scheme val="minor"/>
    </font>
    <font>
      <sz val="1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43" fontId="4" fillId="0" borderId="0" xfId="1" applyFont="1"/>
    <xf numFmtId="164" fontId="4" fillId="0" borderId="0" xfId="1" applyNumberFormat="1" applyFont="1"/>
    <xf numFmtId="17" fontId="4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17" fontId="0" fillId="0" borderId="0" xfId="0" applyNumberFormat="1" applyAlignment="1">
      <alignment horizontal="left" indent="1"/>
    </xf>
    <xf numFmtId="164" fontId="2" fillId="6" borderId="0" xfId="0" applyNumberFormat="1" applyFont="1" applyFill="1"/>
    <xf numFmtId="164" fontId="3" fillId="2" borderId="0" xfId="0" applyNumberFormat="1" applyFont="1" applyFill="1"/>
    <xf numFmtId="43" fontId="4" fillId="0" borderId="0" xfId="0" applyNumberFormat="1" applyFont="1"/>
    <xf numFmtId="164" fontId="6" fillId="0" borderId="0" xfId="1" applyNumberFormat="1" applyFont="1"/>
    <xf numFmtId="0" fontId="6" fillId="0" borderId="0" xfId="0" applyFont="1"/>
    <xf numFmtId="164" fontId="6" fillId="0" borderId="0" xfId="0" applyNumberFormat="1" applyFont="1"/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3" borderId="0" xfId="0" applyFont="1" applyFill="1"/>
    <xf numFmtId="17" fontId="6" fillId="3" borderId="0" xfId="0" applyNumberFormat="1" applyFont="1" applyFill="1"/>
    <xf numFmtId="164" fontId="6" fillId="3" borderId="0" xfId="1" applyNumberFormat="1" applyFont="1" applyFill="1"/>
    <xf numFmtId="17" fontId="6" fillId="0" borderId="0" xfId="0" applyNumberFormat="1" applyFont="1"/>
    <xf numFmtId="164" fontId="6" fillId="3" borderId="0" xfId="0" applyNumberFormat="1" applyFont="1" applyFill="1"/>
    <xf numFmtId="0" fontId="6" fillId="4" borderId="0" xfId="0" applyFont="1" applyFill="1"/>
    <xf numFmtId="0" fontId="6" fillId="4" borderId="0" xfId="0" applyFont="1" applyFill="1" applyAlignment="1">
      <alignment wrapText="1"/>
    </xf>
    <xf numFmtId="164" fontId="6" fillId="4" borderId="0" xfId="1" applyNumberFormat="1" applyFont="1" applyFill="1"/>
    <xf numFmtId="164" fontId="6" fillId="4" borderId="0" xfId="0" applyNumberFormat="1" applyFont="1" applyFill="1"/>
    <xf numFmtId="17" fontId="7" fillId="0" borderId="0" xfId="0" applyNumberFormat="1" applyFont="1" applyAlignment="1">
      <alignment vertical="center"/>
    </xf>
    <xf numFmtId="17" fontId="7" fillId="2" borderId="0" xfId="0" applyNumberFormat="1" applyFont="1" applyFill="1" applyAlignment="1">
      <alignment vertical="center"/>
    </xf>
    <xf numFmtId="164" fontId="6" fillId="2" borderId="0" xfId="1" applyNumberFormat="1" applyFont="1" applyFill="1"/>
    <xf numFmtId="17" fontId="7" fillId="4" borderId="0" xfId="0" applyNumberFormat="1" applyFont="1" applyFill="1" applyAlignment="1">
      <alignment vertical="center"/>
    </xf>
    <xf numFmtId="17" fontId="7" fillId="3" borderId="0" xfId="0" applyNumberFormat="1" applyFont="1" applyFill="1" applyAlignment="1">
      <alignment vertical="center"/>
    </xf>
    <xf numFmtId="17" fontId="7" fillId="5" borderId="0" xfId="0" applyNumberFormat="1" applyFont="1" applyFill="1" applyAlignment="1">
      <alignment vertical="center"/>
    </xf>
    <xf numFmtId="164" fontId="6" fillId="5" borderId="0" xfId="1" applyNumberFormat="1" applyFont="1" applyFill="1"/>
    <xf numFmtId="164" fontId="6" fillId="5" borderId="0" xfId="0" applyNumberFormat="1" applyFont="1" applyFill="1"/>
  </cellXfs>
  <cellStyles count="2">
    <cellStyle name="Comma" xfId="1" builtinId="3"/>
    <cellStyle name="Normal" xfId="0" builtinId="0"/>
  </cellStyles>
  <dxfs count="10">
    <dxf>
      <font>
        <b/>
      </font>
    </dxf>
    <dxf>
      <font>
        <color rgb="FFFF0000"/>
      </font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numFmt numFmtId="164" formatCode="_ * #,##0_ ;_ * \-#,##0_ ;_ * &quot;-&quot;??_ ;_ @_ "/>
    </dxf>
    <dxf>
      <font>
        <b/>
      </font>
    </dxf>
    <dxf>
      <font>
        <color rgb="FFFF0000"/>
      </font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Sheet3!$A$4:$A$91</c:f>
              <c:strCache>
                <c:ptCount val="87"/>
                <c:pt idx="0">
                  <c:v>['Apr-2010'</c:v>
                </c:pt>
                <c:pt idx="1">
                  <c:v>['Apr-2011'</c:v>
                </c:pt>
                <c:pt idx="2">
                  <c:v>['Apr-2012'</c:v>
                </c:pt>
                <c:pt idx="3">
                  <c:v>['Apr-2013'</c:v>
                </c:pt>
                <c:pt idx="4">
                  <c:v>['Apr-2014'</c:v>
                </c:pt>
                <c:pt idx="5">
                  <c:v>['Apr-2015'</c:v>
                </c:pt>
                <c:pt idx="6">
                  <c:v>['Apr-2016'</c:v>
                </c:pt>
                <c:pt idx="7">
                  <c:v>['Aug-2010'</c:v>
                </c:pt>
                <c:pt idx="8">
                  <c:v>['Aug-2011'</c:v>
                </c:pt>
                <c:pt idx="9">
                  <c:v>['Aug-2012'</c:v>
                </c:pt>
                <c:pt idx="10">
                  <c:v>['Aug-2013'</c:v>
                </c:pt>
                <c:pt idx="11">
                  <c:v>['Aug-2014'</c:v>
                </c:pt>
                <c:pt idx="12">
                  <c:v>['Aug-2015'</c:v>
                </c:pt>
                <c:pt idx="13">
                  <c:v>['Aug-2016'</c:v>
                </c:pt>
                <c:pt idx="14">
                  <c:v>['Dec-2010'</c:v>
                </c:pt>
                <c:pt idx="15">
                  <c:v>['Dec-2011'</c:v>
                </c:pt>
                <c:pt idx="16">
                  <c:v>['Dec-2012'</c:v>
                </c:pt>
                <c:pt idx="17">
                  <c:v>['Dec-2013'</c:v>
                </c:pt>
                <c:pt idx="18">
                  <c:v>['Dec-2014'</c:v>
                </c:pt>
                <c:pt idx="19">
                  <c:v>['Dec-2015'</c:v>
                </c:pt>
                <c:pt idx="20">
                  <c:v>['Dec-2016'</c:v>
                </c:pt>
                <c:pt idx="21">
                  <c:v>['Feb-2010'</c:v>
                </c:pt>
                <c:pt idx="22">
                  <c:v>['Feb-2011'</c:v>
                </c:pt>
                <c:pt idx="23">
                  <c:v>['Feb-2012'</c:v>
                </c:pt>
                <c:pt idx="24">
                  <c:v>['Feb-2013'</c:v>
                </c:pt>
                <c:pt idx="25">
                  <c:v>['Feb-2014'</c:v>
                </c:pt>
                <c:pt idx="26">
                  <c:v>['Feb-2015'</c:v>
                </c:pt>
                <c:pt idx="27">
                  <c:v>['Feb-2016'</c:v>
                </c:pt>
                <c:pt idx="28">
                  <c:v>['Feb-2017'</c:v>
                </c:pt>
                <c:pt idx="29">
                  <c:v>['Jan-2010'</c:v>
                </c:pt>
                <c:pt idx="30">
                  <c:v>['Jan-2011'</c:v>
                </c:pt>
                <c:pt idx="31">
                  <c:v>['Jan-2012'</c:v>
                </c:pt>
                <c:pt idx="32">
                  <c:v>['Jan-2013'</c:v>
                </c:pt>
                <c:pt idx="33">
                  <c:v>['Jan-2014'</c:v>
                </c:pt>
                <c:pt idx="34">
                  <c:v>['Jan-2015'</c:v>
                </c:pt>
                <c:pt idx="35">
                  <c:v>['Jan-2016'</c:v>
                </c:pt>
                <c:pt idx="36">
                  <c:v>['Jan-2017'</c:v>
                </c:pt>
                <c:pt idx="37">
                  <c:v>['Jul-2010'</c:v>
                </c:pt>
                <c:pt idx="38">
                  <c:v>['Jul-2011'</c:v>
                </c:pt>
                <c:pt idx="39">
                  <c:v>['Jul-2012'</c:v>
                </c:pt>
                <c:pt idx="40">
                  <c:v>['Jul-2013'</c:v>
                </c:pt>
                <c:pt idx="41">
                  <c:v>['Jul-2014'</c:v>
                </c:pt>
                <c:pt idx="42">
                  <c:v>['Jul-2015'</c:v>
                </c:pt>
                <c:pt idx="43">
                  <c:v>['Jul-2016'</c:v>
                </c:pt>
                <c:pt idx="44">
                  <c:v>['Jun-2010'</c:v>
                </c:pt>
                <c:pt idx="45">
                  <c:v>['Jun-2011'</c:v>
                </c:pt>
                <c:pt idx="46">
                  <c:v>['Jun-2012'</c:v>
                </c:pt>
                <c:pt idx="47">
                  <c:v>['Jun-2013'</c:v>
                </c:pt>
                <c:pt idx="48">
                  <c:v>['Jun-2014'</c:v>
                </c:pt>
                <c:pt idx="49">
                  <c:v>['Jun-2015'</c:v>
                </c:pt>
                <c:pt idx="50">
                  <c:v>['Jun-2016'</c:v>
                </c:pt>
                <c:pt idx="51">
                  <c:v>['Mar-2010'</c:v>
                </c:pt>
                <c:pt idx="52">
                  <c:v>['Mar-2011'</c:v>
                </c:pt>
                <c:pt idx="53">
                  <c:v>['Mar-2012'</c:v>
                </c:pt>
                <c:pt idx="54">
                  <c:v>['Mar-2013'</c:v>
                </c:pt>
                <c:pt idx="55">
                  <c:v>['Mar-2014'</c:v>
                </c:pt>
                <c:pt idx="56">
                  <c:v>['Mar-2015'</c:v>
                </c:pt>
                <c:pt idx="57">
                  <c:v>['Mar-2016'</c:v>
                </c:pt>
                <c:pt idx="58">
                  <c:v>['May-2010'</c:v>
                </c:pt>
                <c:pt idx="59">
                  <c:v>['May-2011'</c:v>
                </c:pt>
                <c:pt idx="60">
                  <c:v>['May-2012'</c:v>
                </c:pt>
                <c:pt idx="61">
                  <c:v>['May-2013'</c:v>
                </c:pt>
                <c:pt idx="62">
                  <c:v>['May-2014'</c:v>
                </c:pt>
                <c:pt idx="63">
                  <c:v>['May-2015'</c:v>
                </c:pt>
                <c:pt idx="64">
                  <c:v>['May-2016'</c:v>
                </c:pt>
                <c:pt idx="65">
                  <c:v>['Nov-2010'</c:v>
                </c:pt>
                <c:pt idx="66">
                  <c:v>['Nov-2011'</c:v>
                </c:pt>
                <c:pt idx="67">
                  <c:v>['Nov-2012'</c:v>
                </c:pt>
                <c:pt idx="68">
                  <c:v>['Nov-2013'</c:v>
                </c:pt>
                <c:pt idx="69">
                  <c:v>['Nov-2014'</c:v>
                </c:pt>
                <c:pt idx="70">
                  <c:v>['Nov-2015'</c:v>
                </c:pt>
                <c:pt idx="71">
                  <c:v>['Nov-2016'</c:v>
                </c:pt>
                <c:pt idx="72">
                  <c:v>['Oct-2010'</c:v>
                </c:pt>
                <c:pt idx="73">
                  <c:v>['Oct-2011'</c:v>
                </c:pt>
                <c:pt idx="74">
                  <c:v>['Oct-2012'</c:v>
                </c:pt>
                <c:pt idx="75">
                  <c:v>['Oct-2013'</c:v>
                </c:pt>
                <c:pt idx="76">
                  <c:v>['Oct-2014'</c:v>
                </c:pt>
                <c:pt idx="77">
                  <c:v>['Oct-2015'</c:v>
                </c:pt>
                <c:pt idx="78">
                  <c:v>['Oct-2016'</c:v>
                </c:pt>
                <c:pt idx="79">
                  <c:v>['Sep-2010'</c:v>
                </c:pt>
                <c:pt idx="80">
                  <c:v>['Sep-2011'</c:v>
                </c:pt>
                <c:pt idx="81">
                  <c:v>['Sep-2012'</c:v>
                </c:pt>
                <c:pt idx="82">
                  <c:v>['Sep-2013'</c:v>
                </c:pt>
                <c:pt idx="83">
                  <c:v>['Sep-2014'</c:v>
                </c:pt>
                <c:pt idx="84">
                  <c:v>['Sep-2015'</c:v>
                </c:pt>
                <c:pt idx="85">
                  <c:v>['Sep-2016'</c:v>
                </c:pt>
                <c:pt idx="86">
                  <c:v>(blank)</c:v>
                </c:pt>
              </c:strCache>
            </c:strRef>
          </c:cat>
          <c:val>
            <c:numRef>
              <c:f>Sheet3!$B$4:$B$91</c:f>
              <c:numCache>
                <c:formatCode>General</c:formatCode>
                <c:ptCount val="87"/>
                <c:pt idx="0">
                  <c:v>-69417</c:v>
                </c:pt>
                <c:pt idx="1">
                  <c:v>793163</c:v>
                </c:pt>
                <c:pt idx="2">
                  <c:v>1151518</c:v>
                </c:pt>
                <c:pt idx="3">
                  <c:v>471435</c:v>
                </c:pt>
                <c:pt idx="4">
                  <c:v>581943</c:v>
                </c:pt>
                <c:pt idx="5">
                  <c:v>-524626</c:v>
                </c:pt>
                <c:pt idx="6">
                  <c:v>757143</c:v>
                </c:pt>
                <c:pt idx="7">
                  <c:v>604885</c:v>
                </c:pt>
                <c:pt idx="8">
                  <c:v>668179</c:v>
                </c:pt>
                <c:pt idx="9">
                  <c:v>-1022534</c:v>
                </c:pt>
                <c:pt idx="10">
                  <c:v>999942</c:v>
                </c:pt>
                <c:pt idx="11">
                  <c:v>800701</c:v>
                </c:pt>
                <c:pt idx="12">
                  <c:v>840723</c:v>
                </c:pt>
                <c:pt idx="13">
                  <c:v>569899</c:v>
                </c:pt>
                <c:pt idx="14">
                  <c:v>-80353</c:v>
                </c:pt>
                <c:pt idx="15">
                  <c:v>309978</c:v>
                </c:pt>
                <c:pt idx="16">
                  <c:v>542494</c:v>
                </c:pt>
                <c:pt idx="17">
                  <c:v>1150461</c:v>
                </c:pt>
                <c:pt idx="18">
                  <c:v>988505</c:v>
                </c:pt>
                <c:pt idx="19">
                  <c:v>778237</c:v>
                </c:pt>
                <c:pt idx="20">
                  <c:v>60988</c:v>
                </c:pt>
                <c:pt idx="21">
                  <c:v>984655</c:v>
                </c:pt>
                <c:pt idx="22">
                  <c:v>-335203</c:v>
                </c:pt>
                <c:pt idx="23">
                  <c:v>1170593</c:v>
                </c:pt>
                <c:pt idx="24">
                  <c:v>321469</c:v>
                </c:pt>
                <c:pt idx="25">
                  <c:v>617856</c:v>
                </c:pt>
                <c:pt idx="26">
                  <c:v>1029471</c:v>
                </c:pt>
                <c:pt idx="27">
                  <c:v>-1100387</c:v>
                </c:pt>
                <c:pt idx="28">
                  <c:v>671099</c:v>
                </c:pt>
                <c:pt idx="29">
                  <c:v>867884</c:v>
                </c:pt>
                <c:pt idx="30">
                  <c:v>779806</c:v>
                </c:pt>
                <c:pt idx="31">
                  <c:v>-755566</c:v>
                </c:pt>
                <c:pt idx="32">
                  <c:v>359333</c:v>
                </c:pt>
                <c:pt idx="33">
                  <c:v>682458</c:v>
                </c:pt>
                <c:pt idx="34">
                  <c:v>1139715</c:v>
                </c:pt>
                <c:pt idx="35">
                  <c:v>650000</c:v>
                </c:pt>
                <c:pt idx="36">
                  <c:v>138230</c:v>
                </c:pt>
                <c:pt idx="37">
                  <c:v>1033096</c:v>
                </c:pt>
                <c:pt idx="38">
                  <c:v>62729</c:v>
                </c:pt>
                <c:pt idx="39">
                  <c:v>506702</c:v>
                </c:pt>
                <c:pt idx="40">
                  <c:v>789480</c:v>
                </c:pt>
                <c:pt idx="41">
                  <c:v>689161</c:v>
                </c:pt>
                <c:pt idx="42">
                  <c:v>423389</c:v>
                </c:pt>
                <c:pt idx="43">
                  <c:v>-1163797</c:v>
                </c:pt>
                <c:pt idx="44">
                  <c:v>522857</c:v>
                </c:pt>
                <c:pt idx="45">
                  <c:v>584122</c:v>
                </c:pt>
                <c:pt idx="46">
                  <c:v>570757</c:v>
                </c:pt>
                <c:pt idx="47">
                  <c:v>872480</c:v>
                </c:pt>
                <c:pt idx="48">
                  <c:v>448062</c:v>
                </c:pt>
                <c:pt idx="49">
                  <c:v>87795</c:v>
                </c:pt>
                <c:pt idx="50">
                  <c:v>712961</c:v>
                </c:pt>
                <c:pt idx="51">
                  <c:v>322013</c:v>
                </c:pt>
                <c:pt idx="52">
                  <c:v>697845</c:v>
                </c:pt>
                <c:pt idx="53">
                  <c:v>252788</c:v>
                </c:pt>
                <c:pt idx="54">
                  <c:v>67780</c:v>
                </c:pt>
                <c:pt idx="55">
                  <c:v>824098</c:v>
                </c:pt>
                <c:pt idx="56">
                  <c:v>687533</c:v>
                </c:pt>
                <c:pt idx="57">
                  <c:v>-174946</c:v>
                </c:pt>
                <c:pt idx="58">
                  <c:v>310503</c:v>
                </c:pt>
                <c:pt idx="59">
                  <c:v>485070</c:v>
                </c:pt>
                <c:pt idx="60">
                  <c:v>817256</c:v>
                </c:pt>
                <c:pt idx="61">
                  <c:v>565603</c:v>
                </c:pt>
                <c:pt idx="62">
                  <c:v>132864</c:v>
                </c:pt>
                <c:pt idx="63">
                  <c:v>158620</c:v>
                </c:pt>
                <c:pt idx="64">
                  <c:v>445709</c:v>
                </c:pt>
                <c:pt idx="65">
                  <c:v>893810</c:v>
                </c:pt>
                <c:pt idx="66">
                  <c:v>132003</c:v>
                </c:pt>
                <c:pt idx="67">
                  <c:v>144175</c:v>
                </c:pt>
                <c:pt idx="68">
                  <c:v>-687986</c:v>
                </c:pt>
                <c:pt idx="69">
                  <c:v>578668</c:v>
                </c:pt>
                <c:pt idx="70">
                  <c:v>989499</c:v>
                </c:pt>
                <c:pt idx="71">
                  <c:v>795914</c:v>
                </c:pt>
                <c:pt idx="72">
                  <c:v>477532</c:v>
                </c:pt>
                <c:pt idx="73">
                  <c:v>834719</c:v>
                </c:pt>
                <c:pt idx="74">
                  <c:v>779976</c:v>
                </c:pt>
                <c:pt idx="75">
                  <c:v>268997</c:v>
                </c:pt>
                <c:pt idx="76">
                  <c:v>947333</c:v>
                </c:pt>
                <c:pt idx="77">
                  <c:v>332067</c:v>
                </c:pt>
                <c:pt idx="78">
                  <c:v>102685</c:v>
                </c:pt>
                <c:pt idx="79">
                  <c:v>-216386</c:v>
                </c:pt>
                <c:pt idx="80">
                  <c:v>899906</c:v>
                </c:pt>
                <c:pt idx="81">
                  <c:v>475062</c:v>
                </c:pt>
                <c:pt idx="82">
                  <c:v>-1196225</c:v>
                </c:pt>
                <c:pt idx="83">
                  <c:v>1166643</c:v>
                </c:pt>
                <c:pt idx="84">
                  <c:v>568529</c:v>
                </c:pt>
                <c:pt idx="85">
                  <c:v>768450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F-4946-9ED8-C366E792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63472"/>
        <c:axId val="97463144"/>
      </c:barChart>
      <c:catAx>
        <c:axId val="974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3144"/>
        <c:crosses val="autoZero"/>
        <c:auto val="1"/>
        <c:lblAlgn val="ctr"/>
        <c:lblOffset val="100"/>
        <c:noMultiLvlLbl val="0"/>
      </c:catAx>
      <c:valAx>
        <c:axId val="974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[Book1.xlsx]PLSmry!PivotTable4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PLSmry!$B$3:$B$4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PLSmry!$A$5:$A$21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PLSmry!$B$5:$B$21</c:f>
              <c:numCache>
                <c:formatCode>_ * #,##0_ ;_ * \-#,##0_ ;_ * "-"??_ ;_ @_ </c:formatCode>
                <c:ptCount val="12"/>
                <c:pt idx="0">
                  <c:v>867884</c:v>
                </c:pt>
                <c:pt idx="1">
                  <c:v>984655</c:v>
                </c:pt>
                <c:pt idx="2">
                  <c:v>322013</c:v>
                </c:pt>
                <c:pt idx="3">
                  <c:v>-69417</c:v>
                </c:pt>
                <c:pt idx="4">
                  <c:v>310503</c:v>
                </c:pt>
                <c:pt idx="5">
                  <c:v>522857</c:v>
                </c:pt>
                <c:pt idx="6">
                  <c:v>1033096</c:v>
                </c:pt>
                <c:pt idx="7">
                  <c:v>604885</c:v>
                </c:pt>
                <c:pt idx="8">
                  <c:v>-216386</c:v>
                </c:pt>
                <c:pt idx="9">
                  <c:v>477532</c:v>
                </c:pt>
                <c:pt idx="10">
                  <c:v>893810</c:v>
                </c:pt>
                <c:pt idx="11">
                  <c:v>-80353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767-BC1C-E337769A8DC7}"/>
            </c:ext>
          </c:extLst>
        </c:ser>
        <c:ser>
          <c:idx val="1"/>
          <c:order val="1"/>
          <c:tx>
            <c:strRef>
              <c:f>PLSmry!$C$3:$C$4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PLSmry!$A$5:$A$21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PLSmry!$C$5:$C$21</c:f>
              <c:numCache>
                <c:formatCode>_ * #,##0_ ;_ * \-#,##0_ ;_ * "-"??_ ;_ @_ </c:formatCode>
                <c:ptCount val="12"/>
                <c:pt idx="0">
                  <c:v>779806</c:v>
                </c:pt>
                <c:pt idx="1">
                  <c:v>-335203</c:v>
                </c:pt>
                <c:pt idx="2">
                  <c:v>697845</c:v>
                </c:pt>
                <c:pt idx="3">
                  <c:v>793163</c:v>
                </c:pt>
                <c:pt idx="4">
                  <c:v>485070</c:v>
                </c:pt>
                <c:pt idx="5">
                  <c:v>584122</c:v>
                </c:pt>
                <c:pt idx="6">
                  <c:v>62729</c:v>
                </c:pt>
                <c:pt idx="7">
                  <c:v>668179</c:v>
                </c:pt>
                <c:pt idx="8">
                  <c:v>899906</c:v>
                </c:pt>
                <c:pt idx="9">
                  <c:v>834719</c:v>
                </c:pt>
                <c:pt idx="10">
                  <c:v>132003</c:v>
                </c:pt>
                <c:pt idx="11">
                  <c:v>309978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B-4767-BC1C-E337769A8DC7}"/>
            </c:ext>
          </c:extLst>
        </c:ser>
        <c:ser>
          <c:idx val="2"/>
          <c:order val="2"/>
          <c:tx>
            <c:strRef>
              <c:f>PLSmry!$D$3:$D$4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PLSmry!$A$5:$A$21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PLSmry!$D$5:$D$21</c:f>
              <c:numCache>
                <c:formatCode>_ * #,##0_ ;_ * \-#,##0_ ;_ * "-"??_ ;_ @_ </c:formatCode>
                <c:ptCount val="12"/>
                <c:pt idx="0">
                  <c:v>-755566</c:v>
                </c:pt>
                <c:pt idx="1">
                  <c:v>1170593</c:v>
                </c:pt>
                <c:pt idx="2">
                  <c:v>252788</c:v>
                </c:pt>
                <c:pt idx="3">
                  <c:v>1151518</c:v>
                </c:pt>
                <c:pt idx="4">
                  <c:v>817256</c:v>
                </c:pt>
                <c:pt idx="5">
                  <c:v>570757</c:v>
                </c:pt>
                <c:pt idx="6">
                  <c:v>506702</c:v>
                </c:pt>
                <c:pt idx="7">
                  <c:v>-1022534</c:v>
                </c:pt>
                <c:pt idx="8">
                  <c:v>475062</c:v>
                </c:pt>
                <c:pt idx="9">
                  <c:v>779976</c:v>
                </c:pt>
                <c:pt idx="10">
                  <c:v>144175</c:v>
                </c:pt>
                <c:pt idx="11">
                  <c:v>542494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B-4767-BC1C-E337769A8DC7}"/>
            </c:ext>
          </c:extLst>
        </c:ser>
        <c:ser>
          <c:idx val="3"/>
          <c:order val="3"/>
          <c:tx>
            <c:strRef>
              <c:f>PLSmry!$E$3:$E$4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PLSmry!$A$5:$A$21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PLSmry!$E$5:$E$21</c:f>
              <c:numCache>
                <c:formatCode>_ * #,##0_ ;_ * \-#,##0_ ;_ * "-"??_ ;_ @_ </c:formatCode>
                <c:ptCount val="12"/>
                <c:pt idx="0">
                  <c:v>359333</c:v>
                </c:pt>
                <c:pt idx="1">
                  <c:v>321469</c:v>
                </c:pt>
                <c:pt idx="2">
                  <c:v>67780</c:v>
                </c:pt>
                <c:pt idx="3">
                  <c:v>471435</c:v>
                </c:pt>
                <c:pt idx="4">
                  <c:v>565603</c:v>
                </c:pt>
                <c:pt idx="5">
                  <c:v>872480</c:v>
                </c:pt>
                <c:pt idx="6">
                  <c:v>789480</c:v>
                </c:pt>
                <c:pt idx="7">
                  <c:v>999942</c:v>
                </c:pt>
                <c:pt idx="8">
                  <c:v>-1196225</c:v>
                </c:pt>
                <c:pt idx="9">
                  <c:v>268997</c:v>
                </c:pt>
                <c:pt idx="10">
                  <c:v>-687986</c:v>
                </c:pt>
                <c:pt idx="11">
                  <c:v>1150461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5B-4767-BC1C-E337769A8DC7}"/>
            </c:ext>
          </c:extLst>
        </c:ser>
        <c:ser>
          <c:idx val="4"/>
          <c:order val="4"/>
          <c:tx>
            <c:strRef>
              <c:f>PLSmry!$F$3:$F$4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PLSmry!$A$5:$A$21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PLSmry!$F$5:$F$21</c:f>
              <c:numCache>
                <c:formatCode>_ * #,##0_ ;_ * \-#,##0_ ;_ * "-"??_ ;_ @_ </c:formatCode>
                <c:ptCount val="12"/>
                <c:pt idx="0">
                  <c:v>682458</c:v>
                </c:pt>
                <c:pt idx="1">
                  <c:v>617856</c:v>
                </c:pt>
                <c:pt idx="2">
                  <c:v>824098</c:v>
                </c:pt>
                <c:pt idx="3">
                  <c:v>581943</c:v>
                </c:pt>
                <c:pt idx="4">
                  <c:v>132864</c:v>
                </c:pt>
                <c:pt idx="5">
                  <c:v>448062</c:v>
                </c:pt>
                <c:pt idx="6">
                  <c:v>689161</c:v>
                </c:pt>
                <c:pt idx="7">
                  <c:v>800701</c:v>
                </c:pt>
                <c:pt idx="8">
                  <c:v>1166643</c:v>
                </c:pt>
                <c:pt idx="9">
                  <c:v>947333</c:v>
                </c:pt>
                <c:pt idx="10">
                  <c:v>578668</c:v>
                </c:pt>
                <c:pt idx="11">
                  <c:v>988505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5B-4767-BC1C-E337769A8DC7}"/>
            </c:ext>
          </c:extLst>
        </c:ser>
        <c:ser>
          <c:idx val="5"/>
          <c:order val="5"/>
          <c:tx>
            <c:strRef>
              <c:f>PLSmry!$G$3:$G$4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PLSmry!$A$5:$A$21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PLSmry!$G$5:$G$21</c:f>
              <c:numCache>
                <c:formatCode>_ * #,##0_ ;_ * \-#,##0_ ;_ * "-"??_ ;_ @_ </c:formatCode>
                <c:ptCount val="12"/>
                <c:pt idx="0">
                  <c:v>1139715</c:v>
                </c:pt>
                <c:pt idx="1">
                  <c:v>1029471</c:v>
                </c:pt>
                <c:pt idx="2">
                  <c:v>687533</c:v>
                </c:pt>
                <c:pt idx="3">
                  <c:v>-524626</c:v>
                </c:pt>
                <c:pt idx="4">
                  <c:v>158620</c:v>
                </c:pt>
                <c:pt idx="5">
                  <c:v>87795</c:v>
                </c:pt>
                <c:pt idx="6">
                  <c:v>423389</c:v>
                </c:pt>
                <c:pt idx="7">
                  <c:v>840723</c:v>
                </c:pt>
                <c:pt idx="8">
                  <c:v>568529</c:v>
                </c:pt>
                <c:pt idx="9">
                  <c:v>332067</c:v>
                </c:pt>
                <c:pt idx="10">
                  <c:v>989499</c:v>
                </c:pt>
                <c:pt idx="11">
                  <c:v>778237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5B-4767-BC1C-E337769A8DC7}"/>
            </c:ext>
          </c:extLst>
        </c:ser>
        <c:ser>
          <c:idx val="6"/>
          <c:order val="6"/>
          <c:tx>
            <c:strRef>
              <c:f>PLSmry!$H$3:$H$4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PLSmry!$A$5:$A$21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PLSmry!$H$5:$H$21</c:f>
              <c:numCache>
                <c:formatCode>_ * #,##0_ ;_ * \-#,##0_ ;_ * "-"??_ ;_ @_ </c:formatCode>
                <c:ptCount val="12"/>
                <c:pt idx="0">
                  <c:v>650000</c:v>
                </c:pt>
                <c:pt idx="1">
                  <c:v>-1100387</c:v>
                </c:pt>
                <c:pt idx="2">
                  <c:v>-174946</c:v>
                </c:pt>
                <c:pt idx="3">
                  <c:v>757143</c:v>
                </c:pt>
                <c:pt idx="4">
                  <c:v>445709</c:v>
                </c:pt>
                <c:pt idx="5">
                  <c:v>712961</c:v>
                </c:pt>
                <c:pt idx="6">
                  <c:v>-1163797</c:v>
                </c:pt>
                <c:pt idx="7">
                  <c:v>569899</c:v>
                </c:pt>
                <c:pt idx="8">
                  <c:v>768450</c:v>
                </c:pt>
                <c:pt idx="9">
                  <c:v>102685</c:v>
                </c:pt>
                <c:pt idx="10">
                  <c:v>795914</c:v>
                </c:pt>
                <c:pt idx="11">
                  <c:v>60988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5B-4767-BC1C-E337769A8DC7}"/>
            </c:ext>
          </c:extLst>
        </c:ser>
        <c:ser>
          <c:idx val="7"/>
          <c:order val="7"/>
          <c:tx>
            <c:strRef>
              <c:f>PLSmry!$I$3:$I$4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PLSmry!$A$5:$A$21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PLSmry!$I$5:$I$21</c:f>
              <c:numCache>
                <c:formatCode>_ * #,##0_ ;_ * \-#,##0_ ;_ * "-"??_ ;_ @_ </c:formatCode>
                <c:ptCount val="12"/>
                <c:pt idx="0">
                  <c:v>138230</c:v>
                </c:pt>
                <c:pt idx="1">
                  <c:v>671099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5B-4767-BC1C-E337769A8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996568"/>
        <c:axId val="595920448"/>
      </c:barChart>
      <c:catAx>
        <c:axId val="60699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20448"/>
        <c:crosses val="autoZero"/>
        <c:auto val="1"/>
        <c:lblAlgn val="ctr"/>
        <c:lblOffset val="100"/>
        <c:noMultiLvlLbl val="0"/>
      </c:catAx>
      <c:valAx>
        <c:axId val="5959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9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[Book1.xlsx]diffsmry!PivotTable4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diffsmry!$B$3:$B$4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diffsmry!$A$5:$A$21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diffsmry!$B$5:$B$21</c:f>
              <c:numCache>
                <c:formatCode>_ * #,##0_ ;_ * \-#,##0_ ;_ * "-"??_ ;_ @_ </c:formatCode>
                <c:ptCount val="12"/>
                <c:pt idx="0">
                  <c:v>867884</c:v>
                </c:pt>
                <c:pt idx="1">
                  <c:v>116771</c:v>
                </c:pt>
                <c:pt idx="2">
                  <c:v>-662642</c:v>
                </c:pt>
                <c:pt idx="3">
                  <c:v>-391430</c:v>
                </c:pt>
                <c:pt idx="4">
                  <c:v>379920</c:v>
                </c:pt>
                <c:pt idx="5">
                  <c:v>212354</c:v>
                </c:pt>
                <c:pt idx="6">
                  <c:v>510239</c:v>
                </c:pt>
                <c:pt idx="7">
                  <c:v>-428211</c:v>
                </c:pt>
                <c:pt idx="8">
                  <c:v>-821271</c:v>
                </c:pt>
                <c:pt idx="9">
                  <c:v>693918</c:v>
                </c:pt>
                <c:pt idx="10">
                  <c:v>416278</c:v>
                </c:pt>
                <c:pt idx="11">
                  <c:v>-974163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F-4758-8946-792F747F7484}"/>
            </c:ext>
          </c:extLst>
        </c:ser>
        <c:ser>
          <c:idx val="1"/>
          <c:order val="1"/>
          <c:tx>
            <c:strRef>
              <c:f>diffsmry!$C$3:$C$4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diffsmry!$A$5:$A$21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diffsmry!$C$5:$C$21</c:f>
              <c:numCache>
                <c:formatCode>_ * #,##0_ ;_ * \-#,##0_ ;_ * "-"??_ ;_ @_ </c:formatCode>
                <c:ptCount val="12"/>
                <c:pt idx="0">
                  <c:v>860159</c:v>
                </c:pt>
                <c:pt idx="1">
                  <c:v>-1115009</c:v>
                </c:pt>
                <c:pt idx="2">
                  <c:v>1033048</c:v>
                </c:pt>
                <c:pt idx="3">
                  <c:v>95318</c:v>
                </c:pt>
                <c:pt idx="4">
                  <c:v>-308093</c:v>
                </c:pt>
                <c:pt idx="5">
                  <c:v>99052</c:v>
                </c:pt>
                <c:pt idx="6">
                  <c:v>-521393</c:v>
                </c:pt>
                <c:pt idx="7">
                  <c:v>605450</c:v>
                </c:pt>
                <c:pt idx="8">
                  <c:v>231727</c:v>
                </c:pt>
                <c:pt idx="9">
                  <c:v>-65187</c:v>
                </c:pt>
                <c:pt idx="10">
                  <c:v>-702716</c:v>
                </c:pt>
                <c:pt idx="11">
                  <c:v>177975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F-4758-8946-792F747F7484}"/>
            </c:ext>
          </c:extLst>
        </c:ser>
        <c:ser>
          <c:idx val="2"/>
          <c:order val="2"/>
          <c:tx>
            <c:strRef>
              <c:f>diffsmry!$D$3:$D$4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diffsmry!$A$5:$A$21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diffsmry!$D$5:$D$21</c:f>
              <c:numCache>
                <c:formatCode>_ * #,##0_ ;_ * \-#,##0_ ;_ * "-"??_ ;_ @_ </c:formatCode>
                <c:ptCount val="12"/>
                <c:pt idx="0">
                  <c:v>-1065544</c:v>
                </c:pt>
                <c:pt idx="1">
                  <c:v>1926159</c:v>
                </c:pt>
                <c:pt idx="2">
                  <c:v>-917805</c:v>
                </c:pt>
                <c:pt idx="3">
                  <c:v>898730</c:v>
                </c:pt>
                <c:pt idx="4">
                  <c:v>-334262</c:v>
                </c:pt>
                <c:pt idx="5">
                  <c:v>-246499</c:v>
                </c:pt>
                <c:pt idx="6">
                  <c:v>-64055</c:v>
                </c:pt>
                <c:pt idx="7">
                  <c:v>-1529236</c:v>
                </c:pt>
                <c:pt idx="8">
                  <c:v>1497596</c:v>
                </c:pt>
                <c:pt idx="9">
                  <c:v>304914</c:v>
                </c:pt>
                <c:pt idx="10">
                  <c:v>-635801</c:v>
                </c:pt>
                <c:pt idx="11">
                  <c:v>398319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F-4758-8946-792F747F7484}"/>
            </c:ext>
          </c:extLst>
        </c:ser>
        <c:ser>
          <c:idx val="3"/>
          <c:order val="3"/>
          <c:tx>
            <c:strRef>
              <c:f>diffsmry!$E$3:$E$4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diffsmry!$A$5:$A$21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diffsmry!$E$5:$E$21</c:f>
              <c:numCache>
                <c:formatCode>_ * #,##0_ ;_ * \-#,##0_ ;_ * "-"??_ ;_ @_ </c:formatCode>
                <c:ptCount val="12"/>
                <c:pt idx="0">
                  <c:v>-183161</c:v>
                </c:pt>
                <c:pt idx="1">
                  <c:v>-37864</c:v>
                </c:pt>
                <c:pt idx="2">
                  <c:v>-253689</c:v>
                </c:pt>
                <c:pt idx="3">
                  <c:v>403655</c:v>
                </c:pt>
                <c:pt idx="4">
                  <c:v>94168</c:v>
                </c:pt>
                <c:pt idx="5">
                  <c:v>306877</c:v>
                </c:pt>
                <c:pt idx="6">
                  <c:v>-83000</c:v>
                </c:pt>
                <c:pt idx="7">
                  <c:v>210462</c:v>
                </c:pt>
                <c:pt idx="8">
                  <c:v>-2196167</c:v>
                </c:pt>
                <c:pt idx="9">
                  <c:v>1465222</c:v>
                </c:pt>
                <c:pt idx="10">
                  <c:v>-956983</c:v>
                </c:pt>
                <c:pt idx="11">
                  <c:v>1838447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F-4758-8946-792F747F7484}"/>
            </c:ext>
          </c:extLst>
        </c:ser>
        <c:ser>
          <c:idx val="4"/>
          <c:order val="4"/>
          <c:tx>
            <c:strRef>
              <c:f>diffsmry!$F$3:$F$4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diffsmry!$A$5:$A$21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diffsmry!$F$5:$F$21</c:f>
              <c:numCache>
                <c:formatCode>_ * #,##0_ ;_ * \-#,##0_ ;_ * "-"??_ ;_ @_ </c:formatCode>
                <c:ptCount val="12"/>
                <c:pt idx="0">
                  <c:v>-468003</c:v>
                </c:pt>
                <c:pt idx="1">
                  <c:v>-64602</c:v>
                </c:pt>
                <c:pt idx="2">
                  <c:v>206242</c:v>
                </c:pt>
                <c:pt idx="3">
                  <c:v>-242155</c:v>
                </c:pt>
                <c:pt idx="4">
                  <c:v>-449079</c:v>
                </c:pt>
                <c:pt idx="5">
                  <c:v>315198</c:v>
                </c:pt>
                <c:pt idx="6">
                  <c:v>241099</c:v>
                </c:pt>
                <c:pt idx="7">
                  <c:v>111540</c:v>
                </c:pt>
                <c:pt idx="8">
                  <c:v>365942</c:v>
                </c:pt>
                <c:pt idx="9">
                  <c:v>-219310</c:v>
                </c:pt>
                <c:pt idx="10">
                  <c:v>-368665</c:v>
                </c:pt>
                <c:pt idx="11">
                  <c:v>409837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0F-4758-8946-792F747F7484}"/>
            </c:ext>
          </c:extLst>
        </c:ser>
        <c:ser>
          <c:idx val="5"/>
          <c:order val="5"/>
          <c:tx>
            <c:strRef>
              <c:f>diffsmry!$G$3:$G$4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diffsmry!$A$5:$A$21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diffsmry!$G$5:$G$21</c:f>
              <c:numCache>
                <c:formatCode>_ * #,##0_ ;_ * \-#,##0_ ;_ * "-"??_ ;_ @_ </c:formatCode>
                <c:ptCount val="12"/>
                <c:pt idx="0">
                  <c:v>151210</c:v>
                </c:pt>
                <c:pt idx="1">
                  <c:v>-110244</c:v>
                </c:pt>
                <c:pt idx="2">
                  <c:v>-341938</c:v>
                </c:pt>
                <c:pt idx="3">
                  <c:v>-1212159</c:v>
                </c:pt>
                <c:pt idx="4">
                  <c:v>683246</c:v>
                </c:pt>
                <c:pt idx="5">
                  <c:v>-70825</c:v>
                </c:pt>
                <c:pt idx="6">
                  <c:v>335594</c:v>
                </c:pt>
                <c:pt idx="7">
                  <c:v>417334</c:v>
                </c:pt>
                <c:pt idx="8">
                  <c:v>-272194</c:v>
                </c:pt>
                <c:pt idx="9">
                  <c:v>-236462</c:v>
                </c:pt>
                <c:pt idx="10">
                  <c:v>657432</c:v>
                </c:pt>
                <c:pt idx="11">
                  <c:v>-211262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0F-4758-8946-792F747F7484}"/>
            </c:ext>
          </c:extLst>
        </c:ser>
        <c:ser>
          <c:idx val="6"/>
          <c:order val="6"/>
          <c:tx>
            <c:strRef>
              <c:f>diffsmry!$H$3:$H$4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diffsmry!$A$5:$A$21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diffsmry!$H$5:$H$21</c:f>
              <c:numCache>
                <c:formatCode>_ * #,##0_ ;_ * \-#,##0_ ;_ * "-"??_ ;_ @_ </c:formatCode>
                <c:ptCount val="12"/>
                <c:pt idx="0">
                  <c:v>-128237</c:v>
                </c:pt>
                <c:pt idx="1">
                  <c:v>-1750387</c:v>
                </c:pt>
                <c:pt idx="2">
                  <c:v>925441</c:v>
                </c:pt>
                <c:pt idx="3">
                  <c:v>932089</c:v>
                </c:pt>
                <c:pt idx="4">
                  <c:v>-311434</c:v>
                </c:pt>
                <c:pt idx="5">
                  <c:v>267252</c:v>
                </c:pt>
                <c:pt idx="6">
                  <c:v>-1876758</c:v>
                </c:pt>
                <c:pt idx="7">
                  <c:v>1733696</c:v>
                </c:pt>
                <c:pt idx="8">
                  <c:v>198551</c:v>
                </c:pt>
                <c:pt idx="9">
                  <c:v>-665765</c:v>
                </c:pt>
                <c:pt idx="10">
                  <c:v>693229</c:v>
                </c:pt>
                <c:pt idx="11">
                  <c:v>-734926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0F-4758-8946-792F747F7484}"/>
            </c:ext>
          </c:extLst>
        </c:ser>
        <c:ser>
          <c:idx val="7"/>
          <c:order val="7"/>
          <c:tx>
            <c:strRef>
              <c:f>diffsmry!$I$3:$I$4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diffsmry!$A$5:$A$21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diffsmry!$I$5:$I$21</c:f>
              <c:numCache>
                <c:formatCode>_ * #,##0_ ;_ * \-#,##0_ ;_ * "-"??_ ;_ @_ </c:formatCode>
                <c:ptCount val="12"/>
                <c:pt idx="0">
                  <c:v>77242</c:v>
                </c:pt>
                <c:pt idx="1">
                  <c:v>532869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0F-4758-8946-792F747F7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996568"/>
        <c:axId val="595920448"/>
      </c:barChart>
      <c:catAx>
        <c:axId val="60699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20448"/>
        <c:crosses val="autoZero"/>
        <c:auto val="1"/>
        <c:lblAlgn val="ctr"/>
        <c:lblOffset val="100"/>
        <c:noMultiLvlLbl val="0"/>
      </c:catAx>
      <c:valAx>
        <c:axId val="5959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9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66</xdr:row>
      <xdr:rowOff>179070</xdr:rowOff>
    </xdr:from>
    <xdr:to>
      <xdr:col>15</xdr:col>
      <xdr:colOff>480060</xdr:colOff>
      <xdr:row>84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0360E-8BF0-0391-F49E-A23815209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24</xdr:row>
      <xdr:rowOff>3810</xdr:rowOff>
    </xdr:from>
    <xdr:to>
      <xdr:col>16</xdr:col>
      <xdr:colOff>510540</xdr:colOff>
      <xdr:row>48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E8C45-41C4-698B-C391-AC3BE2CF4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69850</xdr:rowOff>
    </xdr:from>
    <xdr:to>
      <xdr:col>2</xdr:col>
      <xdr:colOff>400050</xdr:colOff>
      <xdr:row>8</xdr:row>
      <xdr:rowOff>177800</xdr:rowOff>
    </xdr:to>
    <xdr:sp macro="" textlink="">
      <xdr:nvSpPr>
        <xdr:cNvPr id="4" name="Arrow: Quad 3">
          <a:extLst>
            <a:ext uri="{FF2B5EF4-FFF2-40B4-BE49-F238E27FC236}">
              <a16:creationId xmlns:a16="http://schemas.microsoft.com/office/drawing/2014/main" id="{092D8E48-B61D-3E58-A152-48CFEBED4592}"/>
            </a:ext>
          </a:extLst>
        </xdr:cNvPr>
        <xdr:cNvSpPr/>
      </xdr:nvSpPr>
      <xdr:spPr>
        <a:xfrm>
          <a:off x="0" y="806450"/>
          <a:ext cx="2330450" cy="844550"/>
        </a:xfrm>
        <a:prstGeom prst="quad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464820</xdr:colOff>
      <xdr:row>24</xdr:row>
      <xdr:rowOff>3810</xdr:rowOff>
    </xdr:from>
    <xdr:to>
      <xdr:col>16</xdr:col>
      <xdr:colOff>510540</xdr:colOff>
      <xdr:row>48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9E403-6D82-418F-8638-A4396E96A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priya" refreshedDate="44878.428608449074" createdVersion="8" refreshedVersion="8" minRefreshableVersion="3" recordCount="88" xr:uid="{B57F8FB0-A12C-41BF-9666-738EB3F0164A}">
  <cacheSource type="worksheet">
    <worksheetSource ref="A2:C90" sheet="Sheet1"/>
  </cacheSource>
  <cacheFields count="3">
    <cacheField name="MONTH" numFmtId="0">
      <sharedItems containsBlank="1" count="87">
        <s v="['Jan-2010'"/>
        <s v="['Feb-2010'"/>
        <s v="['Mar-2010'"/>
        <s v="['Apr-2010'"/>
        <s v="['May-2010'"/>
        <s v="['Jun-2010'"/>
        <s v="['Jul-2010'"/>
        <s v="['Aug-2010'"/>
        <s v="['Sep-2010'"/>
        <s v="['Oct-2010'"/>
        <s v="['Nov-2010'"/>
        <s v="['Dec-2010'"/>
        <s v="['Jan-2011'"/>
        <s v="['Feb-2011'"/>
        <s v="['Mar-2011'"/>
        <s v="['Apr-2011'"/>
        <s v="['May-2011'"/>
        <s v="['Jun-2011'"/>
        <s v="['Jul-2011'"/>
        <s v="['Aug-2011'"/>
        <s v="['Sep-2011'"/>
        <s v="['Oct-2011'"/>
        <s v="['Nov-2011'"/>
        <s v="['Dec-2011'"/>
        <s v="['Jan-2012'"/>
        <s v="['Feb-2012'"/>
        <s v="['Mar-2012'"/>
        <s v="['Apr-2012'"/>
        <s v="['May-2012'"/>
        <s v="['Jun-2012'"/>
        <s v="['Jul-2012'"/>
        <s v="['Aug-2012'"/>
        <s v="['Sep-2012'"/>
        <s v="['Oct-2012'"/>
        <s v="['Nov-2012'"/>
        <s v="['Dec-2012'"/>
        <s v="['Jan-2013'"/>
        <s v="['Feb-2013'"/>
        <s v="['Mar-2013'"/>
        <s v="['Apr-2013'"/>
        <s v="['May-2013'"/>
        <s v="['Jun-2013'"/>
        <s v="['Jul-2013'"/>
        <s v="['Aug-2013'"/>
        <s v="['Sep-2013'"/>
        <s v="['Oct-2013'"/>
        <s v="['Nov-2013'"/>
        <s v="['Dec-2013'"/>
        <s v="['Jan-2014'"/>
        <s v="['Feb-2014'"/>
        <s v="['Mar-2014'"/>
        <s v="['Apr-2014'"/>
        <s v="['May-2014'"/>
        <s v="['Jun-2014'"/>
        <s v="['Jul-2014'"/>
        <s v="['Aug-2014'"/>
        <s v="['Sep-2014'"/>
        <s v="['Oct-2014'"/>
        <s v="['Nov-2014'"/>
        <s v="['Dec-2014'"/>
        <s v="['Jan-2015'"/>
        <s v="['Feb-2015'"/>
        <s v="['Mar-2015'"/>
        <s v="['Apr-2015'"/>
        <s v="['May-2015'"/>
        <s v="['Jun-2015'"/>
        <s v="['Jul-2015'"/>
        <s v="['Aug-2015'"/>
        <s v="['Sep-2015'"/>
        <s v="['Oct-2015'"/>
        <s v="['Nov-2015'"/>
        <s v="['Dec-2015'"/>
        <s v="['Jan-2016'"/>
        <s v="['Feb-2016'"/>
        <s v="['Mar-2016'"/>
        <s v="['Apr-2016'"/>
        <s v="['May-2016'"/>
        <s v="['Jun-2016'"/>
        <s v="['Jul-2016'"/>
        <s v="['Aug-2016'"/>
        <s v="['Sep-2016'"/>
        <s v="['Oct-2016'"/>
        <s v="['Nov-2016'"/>
        <s v="['Dec-2016'"/>
        <s v="['Jan-2017'"/>
        <s v="['Feb-2017'"/>
        <m/>
      </sharedItems>
    </cacheField>
    <cacheField name="PLA" numFmtId="0">
      <sharedItems containsString="0" containsBlank="1" containsNumber="1" containsInteger="1" minValue="-1196225" maxValue="1170593"/>
    </cacheField>
    <cacheField name="DFA" numFmtId="0">
      <sharedItems containsSemiMixedTypes="0" containsString="0" containsNumber="1" containsInteger="1" minValue="-927228" maxValue="9254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priya" refreshedDate="44878.529511689812" createdVersion="8" refreshedVersion="8" minRefreshableVersion="3" recordCount="86" xr:uid="{0E02AA74-05DD-410E-9F59-1B059660305B}">
  <cacheSource type="worksheet">
    <worksheetSource ref="A7:C93" sheet="DATA (2)"/>
  </cacheSource>
  <cacheFields count="5">
    <cacheField name="month" numFmtId="17">
      <sharedItems containsSemiMixedTypes="0" containsNonDate="0" containsDate="1" containsString="0" minDate="2010-01-01T00:00:00" maxDate="2017-02-02T00:00:00" count="86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</sharedItems>
      <fieldGroup par="4" base="0">
        <rangePr groupBy="months" startDate="2010-01-01T00:00:00" endDate="2017-02-02T00:00:00"/>
        <groupItems count="14">
          <s v="&lt;01-01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2-2017"/>
        </groupItems>
      </fieldGroup>
    </cacheField>
    <cacheField name="PLA" numFmtId="164">
      <sharedItems containsSemiMixedTypes="0" containsString="0" containsNumber="1" containsInteger="1" minValue="-1196225" maxValue="1170593"/>
    </cacheField>
    <cacheField name="DFA" numFmtId="164">
      <sharedItems containsSemiMixedTypes="0" containsString="0" containsNumber="1" containsInteger="1" minValue="-2196167" maxValue="1926159"/>
    </cacheField>
    <cacheField name="Quarters" numFmtId="0" databaseField="0">
      <fieldGroup base="0">
        <rangePr groupBy="quarters" startDate="2010-01-01T00:00:00" endDate="2017-02-02T00:00:00"/>
        <groupItems count="6">
          <s v="&lt;01-01-2010"/>
          <s v="Qtr1"/>
          <s v="Qtr2"/>
          <s v="Qtr3"/>
          <s v="Qtr4"/>
          <s v="&gt;02-02-2017"/>
        </groupItems>
      </fieldGroup>
    </cacheField>
    <cacheField name="Years" numFmtId="0" databaseField="0">
      <fieldGroup base="0">
        <rangePr groupBy="years" startDate="2010-01-01T00:00:00" endDate="2017-02-02T00:00:00"/>
        <groupItems count="10">
          <s v="&lt;01-01-2010"/>
          <s v="2010"/>
          <s v="2011"/>
          <s v="2012"/>
          <s v="2013"/>
          <s v="2014"/>
          <s v="2015"/>
          <s v="2016"/>
          <s v="2017"/>
          <s v="&gt;02-02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867884"/>
    <n v="116771"/>
  </r>
  <r>
    <x v="1"/>
    <n v="984655"/>
    <n v="-662642"/>
  </r>
  <r>
    <x v="2"/>
    <n v="322013"/>
    <n v="252596"/>
  </r>
  <r>
    <x v="3"/>
    <n v="-69417"/>
    <n v="241086"/>
  </r>
  <r>
    <x v="4"/>
    <n v="310503"/>
    <n v="212354"/>
  </r>
  <r>
    <x v="5"/>
    <n v="522857"/>
    <n v="510239"/>
  </r>
  <r>
    <x v="6"/>
    <n v="1033096"/>
    <n v="-428211"/>
  </r>
  <r>
    <x v="7"/>
    <n v="604885"/>
    <n v="388499"/>
  </r>
  <r>
    <x v="8"/>
    <n v="-216386"/>
    <n v="261146"/>
  </r>
  <r>
    <x v="9"/>
    <n v="477532"/>
    <n v="416278"/>
  </r>
  <r>
    <x v="10"/>
    <n v="893810"/>
    <n v="813457"/>
  </r>
  <r>
    <x v="11"/>
    <n v="-80353"/>
    <n v="699453"/>
  </r>
  <r>
    <x v="12"/>
    <n v="779806"/>
    <n v="444603"/>
  </r>
  <r>
    <x v="13"/>
    <n v="-335203"/>
    <n v="362642"/>
  </r>
  <r>
    <x v="14"/>
    <n v="697845"/>
    <n v="95318"/>
  </r>
  <r>
    <x v="15"/>
    <n v="793163"/>
    <n v="-308093"/>
  </r>
  <r>
    <x v="16"/>
    <n v="485070"/>
    <n v="99052"/>
  </r>
  <r>
    <x v="17"/>
    <n v="584122"/>
    <n v="-521393"/>
  </r>
  <r>
    <x v="18"/>
    <n v="62729"/>
    <n v="605450"/>
  </r>
  <r>
    <x v="19"/>
    <n v="668179"/>
    <n v="231727"/>
  </r>
  <r>
    <x v="20"/>
    <n v="899906"/>
    <n v="-65187"/>
  </r>
  <r>
    <x v="21"/>
    <n v="834719"/>
    <n v="-702716"/>
  </r>
  <r>
    <x v="22"/>
    <n v="132003"/>
    <n v="177975"/>
  </r>
  <r>
    <x v="23"/>
    <n v="309978"/>
    <n v="-445588"/>
  </r>
  <r>
    <x v="24"/>
    <n v="-755566"/>
    <n v="415027"/>
  </r>
  <r>
    <x v="25"/>
    <n v="1170593"/>
    <n v="-917805"/>
  </r>
  <r>
    <x v="26"/>
    <n v="252788"/>
    <n v="898730"/>
  </r>
  <r>
    <x v="27"/>
    <n v="1151518"/>
    <n v="-334262"/>
  </r>
  <r>
    <x v="28"/>
    <n v="817256"/>
    <n v="-246499"/>
  </r>
  <r>
    <x v="29"/>
    <n v="570757"/>
    <n v="-64055"/>
  </r>
  <r>
    <x v="30"/>
    <n v="506702"/>
    <n v="-515832"/>
  </r>
  <r>
    <x v="31"/>
    <n v="-1022534"/>
    <n v="-547472"/>
  </r>
  <r>
    <x v="32"/>
    <n v="475062"/>
    <n v="304914"/>
  </r>
  <r>
    <x v="33"/>
    <n v="779976"/>
    <n v="-635801"/>
  </r>
  <r>
    <x v="34"/>
    <n v="144175"/>
    <n v="398319"/>
  </r>
  <r>
    <x v="35"/>
    <n v="542494"/>
    <n v="-183161"/>
  </r>
  <r>
    <x v="36"/>
    <n v="359333"/>
    <n v="-37864"/>
  </r>
  <r>
    <x v="37"/>
    <n v="321469"/>
    <n v="-253689"/>
  </r>
  <r>
    <x v="38"/>
    <n v="67780"/>
    <n v="403655"/>
  </r>
  <r>
    <x v="39"/>
    <n v="471435"/>
    <n v="94168"/>
  </r>
  <r>
    <x v="40"/>
    <n v="565603"/>
    <n v="306877"/>
  </r>
  <r>
    <x v="41"/>
    <n v="872480"/>
    <n v="-83000"/>
  </r>
  <r>
    <x v="42"/>
    <n v="789480"/>
    <n v="210462"/>
  </r>
  <r>
    <x v="43"/>
    <n v="999942"/>
    <n v="-196283"/>
  </r>
  <r>
    <x v="44"/>
    <n v="-1196225"/>
    <n v="-927228"/>
  </r>
  <r>
    <x v="45"/>
    <n v="268997"/>
    <n v="-418989"/>
  </r>
  <r>
    <x v="46"/>
    <n v="-687986"/>
    <n v="462475"/>
  </r>
  <r>
    <x v="47"/>
    <n v="1150461"/>
    <n v="-468003"/>
  </r>
  <r>
    <x v="48"/>
    <n v="682458"/>
    <n v="-64602"/>
  </r>
  <r>
    <x v="49"/>
    <n v="617856"/>
    <n v="206242"/>
  </r>
  <r>
    <x v="50"/>
    <n v="824098"/>
    <n v="-242155"/>
  </r>
  <r>
    <x v="51"/>
    <n v="581943"/>
    <n v="-449079"/>
  </r>
  <r>
    <x v="52"/>
    <n v="132864"/>
    <n v="315198"/>
  </r>
  <r>
    <x v="53"/>
    <n v="448062"/>
    <n v="241099"/>
  </r>
  <r>
    <x v="54"/>
    <n v="689161"/>
    <n v="111540"/>
  </r>
  <r>
    <x v="55"/>
    <n v="800701"/>
    <n v="365942"/>
  </r>
  <r>
    <x v="56"/>
    <n v="1166643"/>
    <n v="-219310"/>
  </r>
  <r>
    <x v="57"/>
    <n v="947333"/>
    <n v="-368665"/>
  </r>
  <r>
    <x v="58"/>
    <n v="578668"/>
    <n v="409837"/>
  </r>
  <r>
    <x v="59"/>
    <n v="988505"/>
    <n v="151210"/>
  </r>
  <r>
    <x v="60"/>
    <n v="1139715"/>
    <n v="-110244"/>
  </r>
  <r>
    <x v="61"/>
    <n v="1029471"/>
    <n v="-341938"/>
  </r>
  <r>
    <x v="62"/>
    <n v="687533"/>
    <n v="162907"/>
  </r>
  <r>
    <x v="63"/>
    <n v="-524626"/>
    <n v="-366006"/>
  </r>
  <r>
    <x v="64"/>
    <n v="158620"/>
    <n v="-70825"/>
  </r>
  <r>
    <x v="65"/>
    <n v="87795"/>
    <n v="335594"/>
  </r>
  <r>
    <x v="66"/>
    <n v="423389"/>
    <n v="417334"/>
  </r>
  <r>
    <x v="67"/>
    <n v="840723"/>
    <n v="-272194"/>
  </r>
  <r>
    <x v="68"/>
    <n v="568529"/>
    <n v="-236462"/>
  </r>
  <r>
    <x v="69"/>
    <n v="332067"/>
    <n v="657432"/>
  </r>
  <r>
    <x v="70"/>
    <n v="989499"/>
    <n v="-211262"/>
  </r>
  <r>
    <x v="71"/>
    <n v="778237"/>
    <n v="-128237"/>
  </r>
  <r>
    <x v="72"/>
    <n v="650000"/>
    <n v="-450387"/>
  </r>
  <r>
    <x v="73"/>
    <n v="-1100387"/>
    <n v="925441"/>
  </r>
  <r>
    <x v="74"/>
    <n v="-174946"/>
    <n v="582197"/>
  </r>
  <r>
    <x v="75"/>
    <n v="757143"/>
    <n v="-311434"/>
  </r>
  <r>
    <x v="76"/>
    <n v="445709"/>
    <n v="267252"/>
  </r>
  <r>
    <x v="77"/>
    <n v="712961"/>
    <n v="-450836"/>
  </r>
  <r>
    <x v="78"/>
    <n v="-1163797"/>
    <n v="-593898"/>
  </r>
  <r>
    <x v="79"/>
    <n v="569899"/>
    <n v="198551"/>
  </r>
  <r>
    <x v="80"/>
    <n v="768450"/>
    <n v="-665765"/>
  </r>
  <r>
    <x v="81"/>
    <n v="102685"/>
    <n v="693229"/>
  </r>
  <r>
    <x v="82"/>
    <n v="795914"/>
    <n v="-734926"/>
  </r>
  <r>
    <x v="83"/>
    <n v="60988"/>
    <n v="77242"/>
  </r>
  <r>
    <x v="84"/>
    <n v="138230"/>
    <n v="532869"/>
  </r>
  <r>
    <x v="85"/>
    <n v="671099"/>
    <n v="-671099"/>
  </r>
  <r>
    <x v="86"/>
    <m/>
    <n v="0"/>
  </r>
  <r>
    <x v="86"/>
    <m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n v="867884"/>
    <n v="867884"/>
  </r>
  <r>
    <x v="1"/>
    <n v="984655"/>
    <n v="116771"/>
  </r>
  <r>
    <x v="2"/>
    <n v="322013"/>
    <n v="-662642"/>
  </r>
  <r>
    <x v="3"/>
    <n v="-69417"/>
    <n v="-391430"/>
  </r>
  <r>
    <x v="4"/>
    <n v="310503"/>
    <n v="379920"/>
  </r>
  <r>
    <x v="5"/>
    <n v="522857"/>
    <n v="212354"/>
  </r>
  <r>
    <x v="6"/>
    <n v="1033096"/>
    <n v="510239"/>
  </r>
  <r>
    <x v="7"/>
    <n v="604885"/>
    <n v="-428211"/>
  </r>
  <r>
    <x v="8"/>
    <n v="-216386"/>
    <n v="-821271"/>
  </r>
  <r>
    <x v="9"/>
    <n v="477532"/>
    <n v="693918"/>
  </r>
  <r>
    <x v="10"/>
    <n v="893810"/>
    <n v="416278"/>
  </r>
  <r>
    <x v="11"/>
    <n v="-80353"/>
    <n v="-974163"/>
  </r>
  <r>
    <x v="12"/>
    <n v="779806"/>
    <n v="860159"/>
  </r>
  <r>
    <x v="13"/>
    <n v="-335203"/>
    <n v="-1115009"/>
  </r>
  <r>
    <x v="14"/>
    <n v="697845"/>
    <n v="1033048"/>
  </r>
  <r>
    <x v="15"/>
    <n v="793163"/>
    <n v="95318"/>
  </r>
  <r>
    <x v="16"/>
    <n v="485070"/>
    <n v="-308093"/>
  </r>
  <r>
    <x v="17"/>
    <n v="584122"/>
    <n v="99052"/>
  </r>
  <r>
    <x v="18"/>
    <n v="62729"/>
    <n v="-521393"/>
  </r>
  <r>
    <x v="19"/>
    <n v="668179"/>
    <n v="605450"/>
  </r>
  <r>
    <x v="20"/>
    <n v="899906"/>
    <n v="231727"/>
  </r>
  <r>
    <x v="21"/>
    <n v="834719"/>
    <n v="-65187"/>
  </r>
  <r>
    <x v="22"/>
    <n v="132003"/>
    <n v="-702716"/>
  </r>
  <r>
    <x v="23"/>
    <n v="309978"/>
    <n v="177975"/>
  </r>
  <r>
    <x v="24"/>
    <n v="-755566"/>
    <n v="-1065544"/>
  </r>
  <r>
    <x v="25"/>
    <n v="1170593"/>
    <n v="1926159"/>
  </r>
  <r>
    <x v="26"/>
    <n v="252788"/>
    <n v="-917805"/>
  </r>
  <r>
    <x v="27"/>
    <n v="1151518"/>
    <n v="898730"/>
  </r>
  <r>
    <x v="28"/>
    <n v="817256"/>
    <n v="-334262"/>
  </r>
  <r>
    <x v="29"/>
    <n v="570757"/>
    <n v="-246499"/>
  </r>
  <r>
    <x v="30"/>
    <n v="506702"/>
    <n v="-64055"/>
  </r>
  <r>
    <x v="31"/>
    <n v="-1022534"/>
    <n v="-1529236"/>
  </r>
  <r>
    <x v="32"/>
    <n v="475062"/>
    <n v="1497596"/>
  </r>
  <r>
    <x v="33"/>
    <n v="779976"/>
    <n v="304914"/>
  </r>
  <r>
    <x v="34"/>
    <n v="144175"/>
    <n v="-635801"/>
  </r>
  <r>
    <x v="35"/>
    <n v="542494"/>
    <n v="398319"/>
  </r>
  <r>
    <x v="36"/>
    <n v="359333"/>
    <n v="-183161"/>
  </r>
  <r>
    <x v="37"/>
    <n v="321469"/>
    <n v="-37864"/>
  </r>
  <r>
    <x v="38"/>
    <n v="67780"/>
    <n v="-253689"/>
  </r>
  <r>
    <x v="39"/>
    <n v="471435"/>
    <n v="403655"/>
  </r>
  <r>
    <x v="40"/>
    <n v="565603"/>
    <n v="94168"/>
  </r>
  <r>
    <x v="41"/>
    <n v="872480"/>
    <n v="306877"/>
  </r>
  <r>
    <x v="42"/>
    <n v="789480"/>
    <n v="-83000"/>
  </r>
  <r>
    <x v="43"/>
    <n v="999942"/>
    <n v="210462"/>
  </r>
  <r>
    <x v="44"/>
    <n v="-1196225"/>
    <n v="-2196167"/>
  </r>
  <r>
    <x v="45"/>
    <n v="268997"/>
    <n v="1465222"/>
  </r>
  <r>
    <x v="46"/>
    <n v="-687986"/>
    <n v="-956983"/>
  </r>
  <r>
    <x v="47"/>
    <n v="1150461"/>
    <n v="1838447"/>
  </r>
  <r>
    <x v="48"/>
    <n v="682458"/>
    <n v="-468003"/>
  </r>
  <r>
    <x v="49"/>
    <n v="617856"/>
    <n v="-64602"/>
  </r>
  <r>
    <x v="50"/>
    <n v="824098"/>
    <n v="206242"/>
  </r>
  <r>
    <x v="51"/>
    <n v="581943"/>
    <n v="-242155"/>
  </r>
  <r>
    <x v="52"/>
    <n v="132864"/>
    <n v="-449079"/>
  </r>
  <r>
    <x v="53"/>
    <n v="448062"/>
    <n v="315198"/>
  </r>
  <r>
    <x v="54"/>
    <n v="689161"/>
    <n v="241099"/>
  </r>
  <r>
    <x v="55"/>
    <n v="800701"/>
    <n v="111540"/>
  </r>
  <r>
    <x v="56"/>
    <n v="1166643"/>
    <n v="365942"/>
  </r>
  <r>
    <x v="57"/>
    <n v="947333"/>
    <n v="-219310"/>
  </r>
  <r>
    <x v="58"/>
    <n v="578668"/>
    <n v="-368665"/>
  </r>
  <r>
    <x v="59"/>
    <n v="988505"/>
    <n v="409837"/>
  </r>
  <r>
    <x v="60"/>
    <n v="1139715"/>
    <n v="151210"/>
  </r>
  <r>
    <x v="61"/>
    <n v="1029471"/>
    <n v="-110244"/>
  </r>
  <r>
    <x v="62"/>
    <n v="687533"/>
    <n v="-341938"/>
  </r>
  <r>
    <x v="63"/>
    <n v="-524626"/>
    <n v="-1212159"/>
  </r>
  <r>
    <x v="64"/>
    <n v="158620"/>
    <n v="683246"/>
  </r>
  <r>
    <x v="65"/>
    <n v="87795"/>
    <n v="-70825"/>
  </r>
  <r>
    <x v="66"/>
    <n v="423389"/>
    <n v="335594"/>
  </r>
  <r>
    <x v="67"/>
    <n v="840723"/>
    <n v="417334"/>
  </r>
  <r>
    <x v="68"/>
    <n v="568529"/>
    <n v="-272194"/>
  </r>
  <r>
    <x v="69"/>
    <n v="332067"/>
    <n v="-236462"/>
  </r>
  <r>
    <x v="70"/>
    <n v="989499"/>
    <n v="657432"/>
  </r>
  <r>
    <x v="71"/>
    <n v="778237"/>
    <n v="-211262"/>
  </r>
  <r>
    <x v="72"/>
    <n v="650000"/>
    <n v="-128237"/>
  </r>
  <r>
    <x v="73"/>
    <n v="-1100387"/>
    <n v="-1750387"/>
  </r>
  <r>
    <x v="74"/>
    <n v="-174946"/>
    <n v="925441"/>
  </r>
  <r>
    <x v="75"/>
    <n v="757143"/>
    <n v="932089"/>
  </r>
  <r>
    <x v="76"/>
    <n v="445709"/>
    <n v="-311434"/>
  </r>
  <r>
    <x v="77"/>
    <n v="712961"/>
    <n v="267252"/>
  </r>
  <r>
    <x v="78"/>
    <n v="-1163797"/>
    <n v="-1876758"/>
  </r>
  <r>
    <x v="79"/>
    <n v="569899"/>
    <n v="1733696"/>
  </r>
  <r>
    <x v="80"/>
    <n v="768450"/>
    <n v="198551"/>
  </r>
  <r>
    <x v="81"/>
    <n v="102685"/>
    <n v="-665765"/>
  </r>
  <r>
    <x v="82"/>
    <n v="795914"/>
    <n v="693229"/>
  </r>
  <r>
    <x v="83"/>
    <n v="60988"/>
    <n v="-734926"/>
  </r>
  <r>
    <x v="84"/>
    <n v="138230"/>
    <n v="77242"/>
  </r>
  <r>
    <x v="85"/>
    <n v="671099"/>
    <n v="5328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2016D-FC82-4494-BF1D-216A6B4EC97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1" firstHeaderRow="1" firstDataRow="1" firstDataCol="1"/>
  <pivotFields count="3">
    <pivotField axis="axisRow" showAll="0">
      <items count="88">
        <item x="3"/>
        <item x="15"/>
        <item x="27"/>
        <item x="39"/>
        <item x="51"/>
        <item x="63"/>
        <item x="75"/>
        <item x="7"/>
        <item x="19"/>
        <item x="31"/>
        <item x="43"/>
        <item x="55"/>
        <item x="67"/>
        <item x="79"/>
        <item x="11"/>
        <item x="23"/>
        <item x="35"/>
        <item x="47"/>
        <item x="59"/>
        <item x="71"/>
        <item x="83"/>
        <item x="1"/>
        <item x="13"/>
        <item x="25"/>
        <item x="37"/>
        <item x="49"/>
        <item x="61"/>
        <item x="73"/>
        <item x="85"/>
        <item x="0"/>
        <item x="12"/>
        <item x="24"/>
        <item x="36"/>
        <item x="48"/>
        <item x="60"/>
        <item x="72"/>
        <item x="84"/>
        <item x="6"/>
        <item x="18"/>
        <item x="30"/>
        <item x="42"/>
        <item x="54"/>
        <item x="66"/>
        <item x="78"/>
        <item x="5"/>
        <item x="17"/>
        <item x="29"/>
        <item x="41"/>
        <item x="53"/>
        <item x="65"/>
        <item x="77"/>
        <item x="2"/>
        <item x="14"/>
        <item x="26"/>
        <item x="38"/>
        <item x="50"/>
        <item x="62"/>
        <item x="74"/>
        <item x="4"/>
        <item x="16"/>
        <item x="28"/>
        <item x="40"/>
        <item x="52"/>
        <item x="64"/>
        <item x="76"/>
        <item x="10"/>
        <item x="22"/>
        <item x="34"/>
        <item x="46"/>
        <item x="58"/>
        <item x="70"/>
        <item x="82"/>
        <item x="9"/>
        <item x="21"/>
        <item x="33"/>
        <item x="45"/>
        <item x="57"/>
        <item x="69"/>
        <item x="81"/>
        <item x="8"/>
        <item x="20"/>
        <item x="32"/>
        <item x="44"/>
        <item x="56"/>
        <item x="68"/>
        <item x="80"/>
        <item x="86"/>
        <item t="default"/>
      </items>
    </pivotField>
    <pivotField dataField="1" showAll="0"/>
    <pivotField showAll="0"/>
  </pivotFields>
  <rowFields count="1">
    <field x="0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Items count="1">
    <i/>
  </colItems>
  <dataFields count="1">
    <dataField name="Sum of PL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0BEC6-E7F4-469B-B9D5-E42DE41062D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J21" firstHeaderRow="1" firstDataRow="2" firstDataCol="1"/>
  <pivotFields count="5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Col" showAll="0">
      <items count="11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2">
    <field x="3"/>
    <field x="0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4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PLA" fld="1" baseField="0" baseItem="0" numFmtId="164"/>
  </dataFields>
  <formats count="5">
    <format dxfId="9">
      <pivotArea outline="0" collapsedLevelsAreSubtotals="1" fieldPosition="0"/>
    </format>
    <format dxfId="8">
      <pivotArea collapsedLevelsAreSubtotals="1" fieldPosition="0">
        <references count="3">
          <reference field="0" count="1">
            <x v="2"/>
          </reference>
          <reference field="3" count="1" selected="0">
            <x v="1"/>
          </reference>
          <reference field="4" count="1" selected="0">
            <x v="3"/>
          </reference>
        </references>
      </pivotArea>
    </format>
    <format dxfId="7">
      <pivotArea collapsedLevelsAreSubtotals="1" fieldPosition="0">
        <references count="3">
          <reference field="0" count="1">
            <x v="9"/>
          </reference>
          <reference field="3" count="1" selected="0">
            <x v="3"/>
          </reference>
          <reference field="4" count="1" selected="0">
            <x v="4"/>
          </reference>
        </references>
      </pivotArea>
    </format>
    <format dxfId="6">
      <pivotArea collapsedLevelsAreSubtotals="1" fieldPosition="0">
        <references count="3">
          <reference field="0" count="1">
            <x v="9"/>
          </reference>
          <reference field="3" count="1" selected="0">
            <x v="3"/>
          </reference>
          <reference field="4" count="1" selected="0">
            <x v="4"/>
          </reference>
        </references>
      </pivotArea>
    </format>
    <format dxfId="5">
      <pivotArea collapsedLevelsAreSubtotals="1" fieldPosition="0">
        <references count="3">
          <reference field="0" count="1">
            <x v="2"/>
          </reference>
          <reference field="3" count="1" selected="0">
            <x v="1"/>
          </reference>
          <reference field="4" count="1" selected="0">
            <x v="3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61750-3913-449D-BCAE-71906095A34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J21" firstHeaderRow="1" firstDataRow="2" firstDataCol="1"/>
  <pivotFields count="5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dataField="1" numFmtId="164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Col" showAll="0">
      <items count="11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2">
    <field x="3"/>
    <field x="0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4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DFA" fld="2" baseField="0" baseItem="0"/>
  </dataFields>
  <formats count="5">
    <format dxfId="4">
      <pivotArea outline="0" collapsedLevelsAreSubtotals="1" fieldPosition="0"/>
    </format>
    <format dxfId="3">
      <pivotArea collapsedLevelsAreSubtotals="1" fieldPosition="0">
        <references count="3">
          <reference field="0" count="1">
            <x v="2"/>
          </reference>
          <reference field="3" count="1" selected="0">
            <x v="1"/>
          </reference>
          <reference field="4" count="1" selected="0">
            <x v="3"/>
          </reference>
        </references>
      </pivotArea>
    </format>
    <format dxfId="2">
      <pivotArea collapsedLevelsAreSubtotals="1" fieldPosition="0">
        <references count="3">
          <reference field="0" count="1">
            <x v="9"/>
          </reference>
          <reference field="3" count="1" selected="0">
            <x v="3"/>
          </reference>
          <reference field="4" count="1" selected="0">
            <x v="4"/>
          </reference>
        </references>
      </pivotArea>
    </format>
    <format dxfId="1">
      <pivotArea collapsedLevelsAreSubtotals="1" fieldPosition="0">
        <references count="3">
          <reference field="0" count="1">
            <x v="9"/>
          </reference>
          <reference field="3" count="1" selected="0">
            <x v="3"/>
          </reference>
          <reference field="4" count="1" selected="0">
            <x v="4"/>
          </reference>
        </references>
      </pivotArea>
    </format>
    <format dxfId="0">
      <pivotArea collapsedLevelsAreSubtotals="1" fieldPosition="0">
        <references count="3">
          <reference field="0" count="1">
            <x v="2"/>
          </reference>
          <reference field="3" count="1" selected="0">
            <x v="1"/>
          </reference>
          <reference field="4" count="1" selected="0">
            <x v="3"/>
          </reference>
        </references>
      </pivotArea>
    </format>
  </formats>
  <chartFormats count="16">
    <chartFormat chart="1" format="16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1" format="17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1" format="18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1" format="19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1" format="20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1" format="21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1" format="22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1" format="23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A11D-CC52-489A-B910-9789CDEEB09D}">
  <dimension ref="A3:B91"/>
  <sheetViews>
    <sheetView topLeftCell="A19" workbookViewId="0">
      <selection activeCell="B47" sqref="B47"/>
    </sheetView>
  </sheetViews>
  <sheetFormatPr defaultRowHeight="14.4" x14ac:dyDescent="0.3"/>
  <cols>
    <col min="1" max="1" width="12.5546875" bestFit="1" customWidth="1"/>
    <col min="2" max="2" width="10.6640625" bestFit="1" customWidth="1"/>
  </cols>
  <sheetData>
    <row r="3" spans="1:2" x14ac:dyDescent="0.3">
      <c r="A3" s="1" t="s">
        <v>88</v>
      </c>
      <c r="B3" t="s">
        <v>91</v>
      </c>
    </row>
    <row r="4" spans="1:2" x14ac:dyDescent="0.3">
      <c r="A4" s="2" t="s">
        <v>3</v>
      </c>
      <c r="B4" s="3">
        <v>-69417</v>
      </c>
    </row>
    <row r="5" spans="1:2" x14ac:dyDescent="0.3">
      <c r="A5" s="2" t="s">
        <v>15</v>
      </c>
      <c r="B5" s="3">
        <v>793163</v>
      </c>
    </row>
    <row r="6" spans="1:2" x14ac:dyDescent="0.3">
      <c r="A6" s="2" t="s">
        <v>27</v>
      </c>
      <c r="B6" s="3">
        <v>1151518</v>
      </c>
    </row>
    <row r="7" spans="1:2" x14ac:dyDescent="0.3">
      <c r="A7" s="2" t="s">
        <v>39</v>
      </c>
      <c r="B7" s="3">
        <v>471435</v>
      </c>
    </row>
    <row r="8" spans="1:2" x14ac:dyDescent="0.3">
      <c r="A8" s="2" t="s">
        <v>51</v>
      </c>
      <c r="B8" s="3">
        <v>581943</v>
      </c>
    </row>
    <row r="9" spans="1:2" x14ac:dyDescent="0.3">
      <c r="A9" s="2" t="s">
        <v>63</v>
      </c>
      <c r="B9" s="3">
        <v>-524626</v>
      </c>
    </row>
    <row r="10" spans="1:2" x14ac:dyDescent="0.3">
      <c r="A10" s="2" t="s">
        <v>75</v>
      </c>
      <c r="B10" s="3">
        <v>757143</v>
      </c>
    </row>
    <row r="11" spans="1:2" x14ac:dyDescent="0.3">
      <c r="A11" s="2" t="s">
        <v>7</v>
      </c>
      <c r="B11" s="3">
        <v>604885</v>
      </c>
    </row>
    <row r="12" spans="1:2" x14ac:dyDescent="0.3">
      <c r="A12" s="2" t="s">
        <v>19</v>
      </c>
      <c r="B12" s="3">
        <v>668179</v>
      </c>
    </row>
    <row r="13" spans="1:2" x14ac:dyDescent="0.3">
      <c r="A13" s="2" t="s">
        <v>31</v>
      </c>
      <c r="B13" s="3">
        <v>-1022534</v>
      </c>
    </row>
    <row r="14" spans="1:2" x14ac:dyDescent="0.3">
      <c r="A14" s="2" t="s">
        <v>43</v>
      </c>
      <c r="B14" s="3">
        <v>999942</v>
      </c>
    </row>
    <row r="15" spans="1:2" x14ac:dyDescent="0.3">
      <c r="A15" s="2" t="s">
        <v>55</v>
      </c>
      <c r="B15" s="3">
        <v>800701</v>
      </c>
    </row>
    <row r="16" spans="1:2" x14ac:dyDescent="0.3">
      <c r="A16" s="2" t="s">
        <v>67</v>
      </c>
      <c r="B16" s="3">
        <v>840723</v>
      </c>
    </row>
    <row r="17" spans="1:2" x14ac:dyDescent="0.3">
      <c r="A17" s="2" t="s">
        <v>79</v>
      </c>
      <c r="B17" s="3">
        <v>569899</v>
      </c>
    </row>
    <row r="18" spans="1:2" x14ac:dyDescent="0.3">
      <c r="A18" s="2" t="s">
        <v>11</v>
      </c>
      <c r="B18" s="3">
        <v>-80353</v>
      </c>
    </row>
    <row r="19" spans="1:2" x14ac:dyDescent="0.3">
      <c r="A19" s="2" t="s">
        <v>23</v>
      </c>
      <c r="B19" s="3">
        <v>309978</v>
      </c>
    </row>
    <row r="20" spans="1:2" x14ac:dyDescent="0.3">
      <c r="A20" s="2" t="s">
        <v>35</v>
      </c>
      <c r="B20" s="3">
        <v>542494</v>
      </c>
    </row>
    <row r="21" spans="1:2" x14ac:dyDescent="0.3">
      <c r="A21" s="2" t="s">
        <v>47</v>
      </c>
      <c r="B21" s="3">
        <v>1150461</v>
      </c>
    </row>
    <row r="22" spans="1:2" x14ac:dyDescent="0.3">
      <c r="A22" s="2" t="s">
        <v>59</v>
      </c>
      <c r="B22" s="3">
        <v>988505</v>
      </c>
    </row>
    <row r="23" spans="1:2" x14ac:dyDescent="0.3">
      <c r="A23" s="2" t="s">
        <v>71</v>
      </c>
      <c r="B23" s="3">
        <v>778237</v>
      </c>
    </row>
    <row r="24" spans="1:2" x14ac:dyDescent="0.3">
      <c r="A24" s="2" t="s">
        <v>83</v>
      </c>
      <c r="B24" s="3">
        <v>60988</v>
      </c>
    </row>
    <row r="25" spans="1:2" x14ac:dyDescent="0.3">
      <c r="A25" s="2" t="s">
        <v>1</v>
      </c>
      <c r="B25" s="3">
        <v>984655</v>
      </c>
    </row>
    <row r="26" spans="1:2" x14ac:dyDescent="0.3">
      <c r="A26" s="2" t="s">
        <v>13</v>
      </c>
      <c r="B26" s="3">
        <v>-335203</v>
      </c>
    </row>
    <row r="27" spans="1:2" x14ac:dyDescent="0.3">
      <c r="A27" s="2" t="s">
        <v>25</v>
      </c>
      <c r="B27" s="3">
        <v>1170593</v>
      </c>
    </row>
    <row r="28" spans="1:2" x14ac:dyDescent="0.3">
      <c r="A28" s="2" t="s">
        <v>37</v>
      </c>
      <c r="B28" s="3">
        <v>321469</v>
      </c>
    </row>
    <row r="29" spans="1:2" x14ac:dyDescent="0.3">
      <c r="A29" s="2" t="s">
        <v>49</v>
      </c>
      <c r="B29" s="3">
        <v>617856</v>
      </c>
    </row>
    <row r="30" spans="1:2" x14ac:dyDescent="0.3">
      <c r="A30" s="2" t="s">
        <v>61</v>
      </c>
      <c r="B30" s="3">
        <v>1029471</v>
      </c>
    </row>
    <row r="31" spans="1:2" x14ac:dyDescent="0.3">
      <c r="A31" s="2" t="s">
        <v>73</v>
      </c>
      <c r="B31" s="3">
        <v>-1100387</v>
      </c>
    </row>
    <row r="32" spans="1:2" x14ac:dyDescent="0.3">
      <c r="A32" s="2" t="s">
        <v>85</v>
      </c>
      <c r="B32" s="3">
        <v>671099</v>
      </c>
    </row>
    <row r="33" spans="1:2" x14ac:dyDescent="0.3">
      <c r="A33" s="2" t="s">
        <v>0</v>
      </c>
      <c r="B33" s="3">
        <v>867884</v>
      </c>
    </row>
    <row r="34" spans="1:2" x14ac:dyDescent="0.3">
      <c r="A34" s="2" t="s">
        <v>12</v>
      </c>
      <c r="B34" s="3">
        <v>779806</v>
      </c>
    </row>
    <row r="35" spans="1:2" x14ac:dyDescent="0.3">
      <c r="A35" s="2" t="s">
        <v>24</v>
      </c>
      <c r="B35" s="3">
        <v>-755566</v>
      </c>
    </row>
    <row r="36" spans="1:2" x14ac:dyDescent="0.3">
      <c r="A36" s="2" t="s">
        <v>36</v>
      </c>
      <c r="B36" s="3">
        <v>359333</v>
      </c>
    </row>
    <row r="37" spans="1:2" x14ac:dyDescent="0.3">
      <c r="A37" s="2" t="s">
        <v>48</v>
      </c>
      <c r="B37" s="3">
        <v>682458</v>
      </c>
    </row>
    <row r="38" spans="1:2" x14ac:dyDescent="0.3">
      <c r="A38" s="2" t="s">
        <v>60</v>
      </c>
      <c r="B38" s="3">
        <v>1139715</v>
      </c>
    </row>
    <row r="39" spans="1:2" x14ac:dyDescent="0.3">
      <c r="A39" s="2" t="s">
        <v>72</v>
      </c>
      <c r="B39" s="3">
        <v>650000</v>
      </c>
    </row>
    <row r="40" spans="1:2" x14ac:dyDescent="0.3">
      <c r="A40" s="2" t="s">
        <v>84</v>
      </c>
      <c r="B40" s="3">
        <v>138230</v>
      </c>
    </row>
    <row r="41" spans="1:2" x14ac:dyDescent="0.3">
      <c r="A41" s="2" t="s">
        <v>6</v>
      </c>
      <c r="B41" s="3">
        <v>1033096</v>
      </c>
    </row>
    <row r="42" spans="1:2" x14ac:dyDescent="0.3">
      <c r="A42" s="2" t="s">
        <v>18</v>
      </c>
      <c r="B42" s="3">
        <v>62729</v>
      </c>
    </row>
    <row r="43" spans="1:2" x14ac:dyDescent="0.3">
      <c r="A43" s="2" t="s">
        <v>30</v>
      </c>
      <c r="B43" s="3">
        <v>506702</v>
      </c>
    </row>
    <row r="44" spans="1:2" x14ac:dyDescent="0.3">
      <c r="A44" s="2" t="s">
        <v>42</v>
      </c>
      <c r="B44" s="3">
        <v>789480</v>
      </c>
    </row>
    <row r="45" spans="1:2" x14ac:dyDescent="0.3">
      <c r="A45" s="2" t="s">
        <v>54</v>
      </c>
      <c r="B45" s="3">
        <v>689161</v>
      </c>
    </row>
    <row r="46" spans="1:2" x14ac:dyDescent="0.3">
      <c r="A46" s="2" t="s">
        <v>66</v>
      </c>
      <c r="B46" s="3">
        <v>423389</v>
      </c>
    </row>
    <row r="47" spans="1:2" x14ac:dyDescent="0.3">
      <c r="A47" s="2" t="s">
        <v>78</v>
      </c>
      <c r="B47" s="3">
        <v>-1163797</v>
      </c>
    </row>
    <row r="48" spans="1:2" x14ac:dyDescent="0.3">
      <c r="A48" s="2" t="s">
        <v>5</v>
      </c>
      <c r="B48" s="3">
        <v>522857</v>
      </c>
    </row>
    <row r="49" spans="1:2" x14ac:dyDescent="0.3">
      <c r="A49" s="2" t="s">
        <v>17</v>
      </c>
      <c r="B49" s="3">
        <v>584122</v>
      </c>
    </row>
    <row r="50" spans="1:2" x14ac:dyDescent="0.3">
      <c r="A50" s="2" t="s">
        <v>29</v>
      </c>
      <c r="B50" s="3">
        <v>570757</v>
      </c>
    </row>
    <row r="51" spans="1:2" x14ac:dyDescent="0.3">
      <c r="A51" s="2" t="s">
        <v>41</v>
      </c>
      <c r="B51" s="3">
        <v>872480</v>
      </c>
    </row>
    <row r="52" spans="1:2" x14ac:dyDescent="0.3">
      <c r="A52" s="2" t="s">
        <v>53</v>
      </c>
      <c r="B52" s="3">
        <v>448062</v>
      </c>
    </row>
    <row r="53" spans="1:2" x14ac:dyDescent="0.3">
      <c r="A53" s="2" t="s">
        <v>65</v>
      </c>
      <c r="B53" s="3">
        <v>87795</v>
      </c>
    </row>
    <row r="54" spans="1:2" x14ac:dyDescent="0.3">
      <c r="A54" s="2" t="s">
        <v>77</v>
      </c>
      <c r="B54" s="3">
        <v>712961</v>
      </c>
    </row>
    <row r="55" spans="1:2" x14ac:dyDescent="0.3">
      <c r="A55" s="2" t="s">
        <v>2</v>
      </c>
      <c r="B55" s="3">
        <v>322013</v>
      </c>
    </row>
    <row r="56" spans="1:2" x14ac:dyDescent="0.3">
      <c r="A56" s="2" t="s">
        <v>14</v>
      </c>
      <c r="B56" s="3">
        <v>697845</v>
      </c>
    </row>
    <row r="57" spans="1:2" x14ac:dyDescent="0.3">
      <c r="A57" s="2" t="s">
        <v>26</v>
      </c>
      <c r="B57" s="3">
        <v>252788</v>
      </c>
    </row>
    <row r="58" spans="1:2" x14ac:dyDescent="0.3">
      <c r="A58" s="2" t="s">
        <v>38</v>
      </c>
      <c r="B58" s="3">
        <v>67780</v>
      </c>
    </row>
    <row r="59" spans="1:2" x14ac:dyDescent="0.3">
      <c r="A59" s="2" t="s">
        <v>50</v>
      </c>
      <c r="B59" s="3">
        <v>824098</v>
      </c>
    </row>
    <row r="60" spans="1:2" x14ac:dyDescent="0.3">
      <c r="A60" s="2" t="s">
        <v>62</v>
      </c>
      <c r="B60" s="3">
        <v>687533</v>
      </c>
    </row>
    <row r="61" spans="1:2" x14ac:dyDescent="0.3">
      <c r="A61" s="2" t="s">
        <v>74</v>
      </c>
      <c r="B61" s="3">
        <v>-174946</v>
      </c>
    </row>
    <row r="62" spans="1:2" x14ac:dyDescent="0.3">
      <c r="A62" s="2" t="s">
        <v>4</v>
      </c>
      <c r="B62" s="3">
        <v>310503</v>
      </c>
    </row>
    <row r="63" spans="1:2" x14ac:dyDescent="0.3">
      <c r="A63" s="2" t="s">
        <v>16</v>
      </c>
      <c r="B63" s="3">
        <v>485070</v>
      </c>
    </row>
    <row r="64" spans="1:2" x14ac:dyDescent="0.3">
      <c r="A64" s="2" t="s">
        <v>28</v>
      </c>
      <c r="B64" s="3">
        <v>817256</v>
      </c>
    </row>
    <row r="65" spans="1:2" x14ac:dyDescent="0.3">
      <c r="A65" s="2" t="s">
        <v>40</v>
      </c>
      <c r="B65" s="3">
        <v>565603</v>
      </c>
    </row>
    <row r="66" spans="1:2" x14ac:dyDescent="0.3">
      <c r="A66" s="2" t="s">
        <v>52</v>
      </c>
      <c r="B66" s="3">
        <v>132864</v>
      </c>
    </row>
    <row r="67" spans="1:2" x14ac:dyDescent="0.3">
      <c r="A67" s="2" t="s">
        <v>64</v>
      </c>
      <c r="B67" s="3">
        <v>158620</v>
      </c>
    </row>
    <row r="68" spans="1:2" x14ac:dyDescent="0.3">
      <c r="A68" s="2" t="s">
        <v>76</v>
      </c>
      <c r="B68" s="3">
        <v>445709</v>
      </c>
    </row>
    <row r="69" spans="1:2" x14ac:dyDescent="0.3">
      <c r="A69" s="2" t="s">
        <v>10</v>
      </c>
      <c r="B69" s="3">
        <v>893810</v>
      </c>
    </row>
    <row r="70" spans="1:2" x14ac:dyDescent="0.3">
      <c r="A70" s="2" t="s">
        <v>22</v>
      </c>
      <c r="B70" s="3">
        <v>132003</v>
      </c>
    </row>
    <row r="71" spans="1:2" x14ac:dyDescent="0.3">
      <c r="A71" s="2" t="s">
        <v>34</v>
      </c>
      <c r="B71" s="3">
        <v>144175</v>
      </c>
    </row>
    <row r="72" spans="1:2" x14ac:dyDescent="0.3">
      <c r="A72" s="2" t="s">
        <v>46</v>
      </c>
      <c r="B72" s="3">
        <v>-687986</v>
      </c>
    </row>
    <row r="73" spans="1:2" x14ac:dyDescent="0.3">
      <c r="A73" s="2" t="s">
        <v>58</v>
      </c>
      <c r="B73" s="3">
        <v>578668</v>
      </c>
    </row>
    <row r="74" spans="1:2" x14ac:dyDescent="0.3">
      <c r="A74" s="2" t="s">
        <v>70</v>
      </c>
      <c r="B74" s="3">
        <v>989499</v>
      </c>
    </row>
    <row r="75" spans="1:2" x14ac:dyDescent="0.3">
      <c r="A75" s="2" t="s">
        <v>82</v>
      </c>
      <c r="B75" s="3">
        <v>795914</v>
      </c>
    </row>
    <row r="76" spans="1:2" x14ac:dyDescent="0.3">
      <c r="A76" s="2" t="s">
        <v>9</v>
      </c>
      <c r="B76" s="3">
        <v>477532</v>
      </c>
    </row>
    <row r="77" spans="1:2" x14ac:dyDescent="0.3">
      <c r="A77" s="2" t="s">
        <v>21</v>
      </c>
      <c r="B77" s="3">
        <v>834719</v>
      </c>
    </row>
    <row r="78" spans="1:2" x14ac:dyDescent="0.3">
      <c r="A78" s="2" t="s">
        <v>33</v>
      </c>
      <c r="B78" s="3">
        <v>779976</v>
      </c>
    </row>
    <row r="79" spans="1:2" x14ac:dyDescent="0.3">
      <c r="A79" s="2" t="s">
        <v>45</v>
      </c>
      <c r="B79" s="3">
        <v>268997</v>
      </c>
    </row>
    <row r="80" spans="1:2" x14ac:dyDescent="0.3">
      <c r="A80" s="2" t="s">
        <v>57</v>
      </c>
      <c r="B80" s="3">
        <v>947333</v>
      </c>
    </row>
    <row r="81" spans="1:2" x14ac:dyDescent="0.3">
      <c r="A81" s="2" t="s">
        <v>69</v>
      </c>
      <c r="B81" s="3">
        <v>332067</v>
      </c>
    </row>
    <row r="82" spans="1:2" x14ac:dyDescent="0.3">
      <c r="A82" s="2" t="s">
        <v>81</v>
      </c>
      <c r="B82" s="3">
        <v>102685</v>
      </c>
    </row>
    <row r="83" spans="1:2" x14ac:dyDescent="0.3">
      <c r="A83" s="2" t="s">
        <v>8</v>
      </c>
      <c r="B83" s="3">
        <v>-216386</v>
      </c>
    </row>
    <row r="84" spans="1:2" x14ac:dyDescent="0.3">
      <c r="A84" s="2" t="s">
        <v>20</v>
      </c>
      <c r="B84" s="3">
        <v>899906</v>
      </c>
    </row>
    <row r="85" spans="1:2" x14ac:dyDescent="0.3">
      <c r="A85" s="2" t="s">
        <v>32</v>
      </c>
      <c r="B85" s="3">
        <v>475062</v>
      </c>
    </row>
    <row r="86" spans="1:2" x14ac:dyDescent="0.3">
      <c r="A86" s="2" t="s">
        <v>44</v>
      </c>
      <c r="B86" s="3">
        <v>-1196225</v>
      </c>
    </row>
    <row r="87" spans="1:2" x14ac:dyDescent="0.3">
      <c r="A87" s="2" t="s">
        <v>56</v>
      </c>
      <c r="B87" s="3">
        <v>1166643</v>
      </c>
    </row>
    <row r="88" spans="1:2" x14ac:dyDescent="0.3">
      <c r="A88" s="2" t="s">
        <v>68</v>
      </c>
      <c r="B88" s="3">
        <v>568529</v>
      </c>
    </row>
    <row r="89" spans="1:2" x14ac:dyDescent="0.3">
      <c r="A89" s="2" t="s">
        <v>80</v>
      </c>
      <c r="B89" s="3">
        <v>768450</v>
      </c>
    </row>
    <row r="90" spans="1:2" x14ac:dyDescent="0.3">
      <c r="A90" s="2" t="s">
        <v>89</v>
      </c>
      <c r="B90" s="3"/>
    </row>
    <row r="91" spans="1:2" x14ac:dyDescent="0.3">
      <c r="A91" s="2" t="s">
        <v>90</v>
      </c>
      <c r="B91" s="3">
        <v>38382578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AF48-E301-46F3-9D34-6DF2917CB0CD}">
  <dimension ref="A1:O88"/>
  <sheetViews>
    <sheetView workbookViewId="0">
      <selection activeCell="C4" sqref="C4"/>
    </sheetView>
  </sheetViews>
  <sheetFormatPr defaultRowHeight="21" x14ac:dyDescent="0.4"/>
  <cols>
    <col min="1" max="1" width="19.77734375" style="4" bestFit="1" customWidth="1"/>
    <col min="2" max="2" width="13" style="4" bestFit="1" customWidth="1"/>
    <col min="3" max="3" width="11.44140625" style="4" bestFit="1" customWidth="1"/>
    <col min="4" max="4" width="8.109375" style="4" bestFit="1" customWidth="1"/>
    <col min="5" max="5" width="8.88671875" style="4"/>
    <col min="6" max="6" width="25.88671875" style="4" bestFit="1" customWidth="1"/>
    <col min="7" max="7" width="26.77734375" style="4" bestFit="1" customWidth="1"/>
    <col min="8" max="8" width="12.109375" style="4" bestFit="1" customWidth="1"/>
    <col min="9" max="9" width="18.44140625" style="4" bestFit="1" customWidth="1"/>
    <col min="10" max="10" width="6.44140625" style="4" bestFit="1" customWidth="1"/>
    <col min="11" max="11" width="15.109375" style="4" bestFit="1" customWidth="1"/>
    <col min="12" max="12" width="6.21875" style="4" bestFit="1" customWidth="1"/>
    <col min="13" max="13" width="10.5546875" style="4" bestFit="1" customWidth="1"/>
    <col min="14" max="14" width="9.21875" style="4" bestFit="1" customWidth="1"/>
    <col min="15" max="15" width="18.5546875" style="4" bestFit="1" customWidth="1"/>
    <col min="16" max="16384" width="8.88671875" style="4"/>
  </cols>
  <sheetData>
    <row r="1" spans="1:15" x14ac:dyDescent="0.4">
      <c r="I1" s="4">
        <f>MAX(C3:C88)</f>
        <v>925441</v>
      </c>
      <c r="K1" s="4">
        <f>MIN(C3:C88)</f>
        <v>-927228</v>
      </c>
    </row>
    <row r="2" spans="1:15" x14ac:dyDescent="0.4">
      <c r="A2" s="4" t="s">
        <v>100</v>
      </c>
      <c r="B2" s="4" t="s">
        <v>86</v>
      </c>
      <c r="C2" s="4" t="s">
        <v>87</v>
      </c>
      <c r="D2" s="4" t="s">
        <v>94</v>
      </c>
      <c r="E2" s="4" t="s">
        <v>98</v>
      </c>
      <c r="F2" s="4" t="s">
        <v>97</v>
      </c>
      <c r="G2" s="4" t="s">
        <v>99</v>
      </c>
      <c r="H2" s="4" t="s">
        <v>92</v>
      </c>
      <c r="I2" s="4">
        <f>MAX(B3:B88)</f>
        <v>1170593</v>
      </c>
      <c r="J2" s="4" t="s">
        <v>93</v>
      </c>
      <c r="K2" s="4">
        <f>MIN(B3:B88)</f>
        <v>-1196225</v>
      </c>
      <c r="L2" s="4" t="s">
        <v>95</v>
      </c>
      <c r="M2" s="4">
        <f>SUM(C3:C88)</f>
        <v>1681818</v>
      </c>
      <c r="N2" s="4" t="s">
        <v>96</v>
      </c>
      <c r="O2" s="4">
        <f>151292/86</f>
        <v>1759.2093023255813</v>
      </c>
    </row>
    <row r="3" spans="1:15" x14ac:dyDescent="0.4">
      <c r="A3" s="5" t="s">
        <v>0</v>
      </c>
      <c r="B3" s="4">
        <v>867884</v>
      </c>
      <c r="C3" s="4">
        <f>B3</f>
        <v>867884</v>
      </c>
      <c r="I3" s="7">
        <f>795914-I2</f>
        <v>-374679</v>
      </c>
      <c r="J3" s="7"/>
      <c r="K3" s="7">
        <f>-1163797-K2</f>
        <v>32428</v>
      </c>
    </row>
    <row r="4" spans="1:15" x14ac:dyDescent="0.4">
      <c r="A4" s="5" t="s">
        <v>1</v>
      </c>
      <c r="B4" s="4">
        <v>984655</v>
      </c>
      <c r="C4" s="4">
        <f>B4-B3</f>
        <v>116771</v>
      </c>
    </row>
    <row r="5" spans="1:15" x14ac:dyDescent="0.4">
      <c r="A5" s="5" t="s">
        <v>2</v>
      </c>
      <c r="B5" s="4">
        <v>322013</v>
      </c>
      <c r="C5" s="4">
        <f>B5+B6</f>
        <v>252596</v>
      </c>
    </row>
    <row r="6" spans="1:15" x14ac:dyDescent="0.4">
      <c r="A6" s="5" t="s">
        <v>3</v>
      </c>
      <c r="B6" s="4">
        <v>-69417</v>
      </c>
      <c r="C6" s="4">
        <f>B7+B6</f>
        <v>241086</v>
      </c>
    </row>
    <row r="7" spans="1:15" x14ac:dyDescent="0.4">
      <c r="A7" s="5" t="s">
        <v>4</v>
      </c>
      <c r="B7" s="4">
        <v>310503</v>
      </c>
      <c r="C7" s="4">
        <f t="shared" ref="C7:C67" si="0">B8-B7</f>
        <v>212354</v>
      </c>
    </row>
    <row r="8" spans="1:15" x14ac:dyDescent="0.4">
      <c r="A8" s="5" t="s">
        <v>5</v>
      </c>
      <c r="B8" s="4">
        <v>522857</v>
      </c>
      <c r="C8" s="4">
        <f t="shared" si="0"/>
        <v>510239</v>
      </c>
    </row>
    <row r="9" spans="1:15" x14ac:dyDescent="0.4">
      <c r="A9" s="5" t="s">
        <v>6</v>
      </c>
      <c r="B9" s="4">
        <v>1033096</v>
      </c>
      <c r="C9" s="4">
        <f t="shared" si="0"/>
        <v>-428211</v>
      </c>
    </row>
    <row r="10" spans="1:15" x14ac:dyDescent="0.4">
      <c r="A10" s="5" t="s">
        <v>7</v>
      </c>
      <c r="B10" s="4">
        <v>604885</v>
      </c>
      <c r="C10" s="4">
        <f>B11+B10</f>
        <v>388499</v>
      </c>
    </row>
    <row r="11" spans="1:15" x14ac:dyDescent="0.4">
      <c r="A11" s="5" t="s">
        <v>8</v>
      </c>
      <c r="B11" s="4">
        <v>-216386</v>
      </c>
      <c r="C11" s="4">
        <f>B12+B11</f>
        <v>261146</v>
      </c>
    </row>
    <row r="12" spans="1:15" x14ac:dyDescent="0.4">
      <c r="A12" s="5" t="s">
        <v>9</v>
      </c>
      <c r="B12" s="4">
        <v>477532</v>
      </c>
      <c r="C12" s="4">
        <f t="shared" si="0"/>
        <v>416278</v>
      </c>
    </row>
    <row r="13" spans="1:15" x14ac:dyDescent="0.4">
      <c r="A13" s="5" t="s">
        <v>10</v>
      </c>
      <c r="B13" s="4">
        <v>893810</v>
      </c>
      <c r="C13" s="4">
        <f>B14+B13</f>
        <v>813457</v>
      </c>
    </row>
    <row r="14" spans="1:15" x14ac:dyDescent="0.4">
      <c r="A14" s="5" t="s">
        <v>11</v>
      </c>
      <c r="B14" s="4">
        <v>-80353</v>
      </c>
      <c r="C14" s="4">
        <f>B15+B14</f>
        <v>699453</v>
      </c>
    </row>
    <row r="15" spans="1:15" x14ac:dyDescent="0.4">
      <c r="A15" s="5" t="s">
        <v>12</v>
      </c>
      <c r="B15" s="4">
        <v>779806</v>
      </c>
      <c r="C15" s="4">
        <f>B16+B15</f>
        <v>444603</v>
      </c>
      <c r="K15" s="6"/>
    </row>
    <row r="16" spans="1:15" x14ac:dyDescent="0.4">
      <c r="A16" s="5" t="s">
        <v>13</v>
      </c>
      <c r="B16" s="4">
        <v>-335203</v>
      </c>
      <c r="C16" s="4">
        <f>B17+B16</f>
        <v>362642</v>
      </c>
      <c r="K16" s="6"/>
    </row>
    <row r="17" spans="1:3" x14ac:dyDescent="0.4">
      <c r="A17" s="5" t="s">
        <v>14</v>
      </c>
      <c r="B17" s="4">
        <v>697845</v>
      </c>
      <c r="C17" s="4">
        <f t="shared" si="0"/>
        <v>95318</v>
      </c>
    </row>
    <row r="18" spans="1:3" x14ac:dyDescent="0.4">
      <c r="A18" s="5" t="s">
        <v>15</v>
      </c>
      <c r="B18" s="4">
        <v>793163</v>
      </c>
      <c r="C18" s="4">
        <f t="shared" si="0"/>
        <v>-308093</v>
      </c>
    </row>
    <row r="19" spans="1:3" x14ac:dyDescent="0.4">
      <c r="A19" s="5" t="s">
        <v>16</v>
      </c>
      <c r="B19" s="4">
        <v>485070</v>
      </c>
      <c r="C19" s="4">
        <f t="shared" si="0"/>
        <v>99052</v>
      </c>
    </row>
    <row r="20" spans="1:3" x14ac:dyDescent="0.4">
      <c r="A20" s="5" t="s">
        <v>17</v>
      </c>
      <c r="B20" s="4">
        <v>584122</v>
      </c>
      <c r="C20" s="4">
        <f t="shared" si="0"/>
        <v>-521393</v>
      </c>
    </row>
    <row r="21" spans="1:3" x14ac:dyDescent="0.4">
      <c r="A21" s="5" t="s">
        <v>18</v>
      </c>
      <c r="B21" s="4">
        <v>62729</v>
      </c>
      <c r="C21" s="4">
        <f t="shared" si="0"/>
        <v>605450</v>
      </c>
    </row>
    <row r="22" spans="1:3" x14ac:dyDescent="0.4">
      <c r="A22" s="5" t="s">
        <v>19</v>
      </c>
      <c r="B22" s="4">
        <v>668179</v>
      </c>
      <c r="C22" s="4">
        <f t="shared" si="0"/>
        <v>231727</v>
      </c>
    </row>
    <row r="23" spans="1:3" x14ac:dyDescent="0.4">
      <c r="A23" s="5" t="s">
        <v>20</v>
      </c>
      <c r="B23" s="4">
        <v>899906</v>
      </c>
      <c r="C23" s="4">
        <f t="shared" si="0"/>
        <v>-65187</v>
      </c>
    </row>
    <row r="24" spans="1:3" x14ac:dyDescent="0.4">
      <c r="A24" s="5" t="s">
        <v>21</v>
      </c>
      <c r="B24" s="4">
        <v>834719</v>
      </c>
      <c r="C24" s="4">
        <f t="shared" si="0"/>
        <v>-702716</v>
      </c>
    </row>
    <row r="25" spans="1:3" x14ac:dyDescent="0.4">
      <c r="A25" s="5" t="s">
        <v>22</v>
      </c>
      <c r="B25" s="4">
        <v>132003</v>
      </c>
      <c r="C25" s="4">
        <f t="shared" si="0"/>
        <v>177975</v>
      </c>
    </row>
    <row r="26" spans="1:3" x14ac:dyDescent="0.4">
      <c r="A26" s="5" t="s">
        <v>23</v>
      </c>
      <c r="B26" s="4">
        <v>309978</v>
      </c>
      <c r="C26" s="4">
        <f>B27+B26</f>
        <v>-445588</v>
      </c>
    </row>
    <row r="27" spans="1:3" x14ac:dyDescent="0.4">
      <c r="A27" s="5" t="s">
        <v>24</v>
      </c>
      <c r="B27" s="4">
        <v>-755566</v>
      </c>
      <c r="C27" s="4">
        <f>B28+B27</f>
        <v>415027</v>
      </c>
    </row>
    <row r="28" spans="1:3" x14ac:dyDescent="0.4">
      <c r="A28" s="5" t="s">
        <v>25</v>
      </c>
      <c r="B28" s="4">
        <v>1170593</v>
      </c>
      <c r="C28" s="4">
        <f t="shared" si="0"/>
        <v>-917805</v>
      </c>
    </row>
    <row r="29" spans="1:3" x14ac:dyDescent="0.4">
      <c r="A29" s="5" t="s">
        <v>26</v>
      </c>
      <c r="B29" s="4">
        <v>252788</v>
      </c>
      <c r="C29" s="4">
        <f t="shared" si="0"/>
        <v>898730</v>
      </c>
    </row>
    <row r="30" spans="1:3" x14ac:dyDescent="0.4">
      <c r="A30" s="5" t="s">
        <v>27</v>
      </c>
      <c r="B30" s="4">
        <v>1151518</v>
      </c>
      <c r="C30" s="4">
        <f t="shared" si="0"/>
        <v>-334262</v>
      </c>
    </row>
    <row r="31" spans="1:3" x14ac:dyDescent="0.4">
      <c r="A31" s="5" t="s">
        <v>28</v>
      </c>
      <c r="B31" s="4">
        <v>817256</v>
      </c>
      <c r="C31" s="4">
        <f t="shared" si="0"/>
        <v>-246499</v>
      </c>
    </row>
    <row r="32" spans="1:3" x14ac:dyDescent="0.4">
      <c r="A32" s="5" t="s">
        <v>29</v>
      </c>
      <c r="B32" s="4">
        <v>570757</v>
      </c>
      <c r="C32" s="4">
        <f t="shared" si="0"/>
        <v>-64055</v>
      </c>
    </row>
    <row r="33" spans="1:3" x14ac:dyDescent="0.4">
      <c r="A33" s="5" t="s">
        <v>30</v>
      </c>
      <c r="B33" s="4">
        <v>506702</v>
      </c>
      <c r="C33" s="4">
        <f>B34+B33</f>
        <v>-515832</v>
      </c>
    </row>
    <row r="34" spans="1:3" x14ac:dyDescent="0.4">
      <c r="A34" s="5" t="s">
        <v>31</v>
      </c>
      <c r="B34" s="4">
        <v>-1022534</v>
      </c>
      <c r="C34" s="4">
        <f>B35+B34</f>
        <v>-547472</v>
      </c>
    </row>
    <row r="35" spans="1:3" x14ac:dyDescent="0.4">
      <c r="A35" s="5" t="s">
        <v>32</v>
      </c>
      <c r="B35" s="4">
        <v>475062</v>
      </c>
      <c r="C35" s="4">
        <f t="shared" si="0"/>
        <v>304914</v>
      </c>
    </row>
    <row r="36" spans="1:3" x14ac:dyDescent="0.4">
      <c r="A36" s="5" t="s">
        <v>33</v>
      </c>
      <c r="B36" s="4">
        <v>779976</v>
      </c>
      <c r="C36" s="4">
        <f t="shared" si="0"/>
        <v>-635801</v>
      </c>
    </row>
    <row r="37" spans="1:3" x14ac:dyDescent="0.4">
      <c r="A37" s="5" t="s">
        <v>34</v>
      </c>
      <c r="B37" s="4">
        <v>144175</v>
      </c>
      <c r="C37" s="4">
        <f t="shared" si="0"/>
        <v>398319</v>
      </c>
    </row>
    <row r="38" spans="1:3" x14ac:dyDescent="0.4">
      <c r="A38" s="5" t="s">
        <v>35</v>
      </c>
      <c r="B38" s="4">
        <v>542494</v>
      </c>
      <c r="C38" s="4">
        <f t="shared" si="0"/>
        <v>-183161</v>
      </c>
    </row>
    <row r="39" spans="1:3" x14ac:dyDescent="0.4">
      <c r="A39" s="5" t="s">
        <v>36</v>
      </c>
      <c r="B39" s="4">
        <v>359333</v>
      </c>
      <c r="C39" s="4">
        <f t="shared" si="0"/>
        <v>-37864</v>
      </c>
    </row>
    <row r="40" spans="1:3" x14ac:dyDescent="0.4">
      <c r="A40" s="5" t="s">
        <v>37</v>
      </c>
      <c r="B40" s="4">
        <v>321469</v>
      </c>
      <c r="C40" s="4">
        <f t="shared" si="0"/>
        <v>-253689</v>
      </c>
    </row>
    <row r="41" spans="1:3" x14ac:dyDescent="0.4">
      <c r="A41" s="5" t="s">
        <v>38</v>
      </c>
      <c r="B41" s="4">
        <v>67780</v>
      </c>
      <c r="C41" s="4">
        <f t="shared" si="0"/>
        <v>403655</v>
      </c>
    </row>
    <row r="42" spans="1:3" x14ac:dyDescent="0.4">
      <c r="A42" s="5" t="s">
        <v>39</v>
      </c>
      <c r="B42" s="4">
        <v>471435</v>
      </c>
      <c r="C42" s="4">
        <f t="shared" si="0"/>
        <v>94168</v>
      </c>
    </row>
    <row r="43" spans="1:3" x14ac:dyDescent="0.4">
      <c r="A43" s="5" t="s">
        <v>40</v>
      </c>
      <c r="B43" s="4">
        <v>565603</v>
      </c>
      <c r="C43" s="4">
        <f t="shared" si="0"/>
        <v>306877</v>
      </c>
    </row>
    <row r="44" spans="1:3" x14ac:dyDescent="0.4">
      <c r="A44" s="5" t="s">
        <v>41</v>
      </c>
      <c r="B44" s="4">
        <v>872480</v>
      </c>
      <c r="C44" s="4">
        <f t="shared" si="0"/>
        <v>-83000</v>
      </c>
    </row>
    <row r="45" spans="1:3" x14ac:dyDescent="0.4">
      <c r="A45" s="5" t="s">
        <v>42</v>
      </c>
      <c r="B45" s="4">
        <v>789480</v>
      </c>
      <c r="C45" s="4">
        <f t="shared" si="0"/>
        <v>210462</v>
      </c>
    </row>
    <row r="46" spans="1:3" x14ac:dyDescent="0.4">
      <c r="A46" s="5" t="s">
        <v>43</v>
      </c>
      <c r="B46" s="4">
        <v>999942</v>
      </c>
      <c r="C46" s="4">
        <f>B47+B46</f>
        <v>-196283</v>
      </c>
    </row>
    <row r="47" spans="1:3" x14ac:dyDescent="0.4">
      <c r="A47" s="5" t="s">
        <v>44</v>
      </c>
      <c r="B47" s="4">
        <v>-1196225</v>
      </c>
      <c r="C47" s="4">
        <f>B48+B47</f>
        <v>-927228</v>
      </c>
    </row>
    <row r="48" spans="1:3" x14ac:dyDescent="0.4">
      <c r="A48" s="5" t="s">
        <v>45</v>
      </c>
      <c r="B48" s="4">
        <v>268997</v>
      </c>
      <c r="C48" s="4">
        <f>B49+B48</f>
        <v>-418989</v>
      </c>
    </row>
    <row r="49" spans="1:3" x14ac:dyDescent="0.4">
      <c r="A49" s="5" t="s">
        <v>46</v>
      </c>
      <c r="B49" s="4">
        <v>-687986</v>
      </c>
      <c r="C49" s="4">
        <f>B50+B49</f>
        <v>462475</v>
      </c>
    </row>
    <row r="50" spans="1:3" x14ac:dyDescent="0.4">
      <c r="A50" s="5" t="s">
        <v>47</v>
      </c>
      <c r="B50" s="4">
        <v>1150461</v>
      </c>
      <c r="C50" s="4">
        <f t="shared" si="0"/>
        <v>-468003</v>
      </c>
    </row>
    <row r="51" spans="1:3" x14ac:dyDescent="0.4">
      <c r="A51" s="5" t="s">
        <v>48</v>
      </c>
      <c r="B51" s="4">
        <v>682458</v>
      </c>
      <c r="C51" s="4">
        <f t="shared" si="0"/>
        <v>-64602</v>
      </c>
    </row>
    <row r="52" spans="1:3" x14ac:dyDescent="0.4">
      <c r="A52" s="5" t="s">
        <v>49</v>
      </c>
      <c r="B52" s="4">
        <v>617856</v>
      </c>
      <c r="C52" s="4">
        <f t="shared" si="0"/>
        <v>206242</v>
      </c>
    </row>
    <row r="53" spans="1:3" x14ac:dyDescent="0.4">
      <c r="A53" s="5" t="s">
        <v>50</v>
      </c>
      <c r="B53" s="4">
        <v>824098</v>
      </c>
      <c r="C53" s="4">
        <f t="shared" si="0"/>
        <v>-242155</v>
      </c>
    </row>
    <row r="54" spans="1:3" x14ac:dyDescent="0.4">
      <c r="A54" s="5" t="s">
        <v>51</v>
      </c>
      <c r="B54" s="4">
        <v>581943</v>
      </c>
      <c r="C54" s="4">
        <f t="shared" si="0"/>
        <v>-449079</v>
      </c>
    </row>
    <row r="55" spans="1:3" x14ac:dyDescent="0.4">
      <c r="A55" s="5" t="s">
        <v>52</v>
      </c>
      <c r="B55" s="4">
        <v>132864</v>
      </c>
      <c r="C55" s="4">
        <f t="shared" si="0"/>
        <v>315198</v>
      </c>
    </row>
    <row r="56" spans="1:3" x14ac:dyDescent="0.4">
      <c r="A56" s="5" t="s">
        <v>53</v>
      </c>
      <c r="B56" s="4">
        <v>448062</v>
      </c>
      <c r="C56" s="4">
        <f t="shared" si="0"/>
        <v>241099</v>
      </c>
    </row>
    <row r="57" spans="1:3" x14ac:dyDescent="0.4">
      <c r="A57" s="5" t="s">
        <v>54</v>
      </c>
      <c r="B57" s="4">
        <v>689161</v>
      </c>
      <c r="C57" s="4">
        <f t="shared" si="0"/>
        <v>111540</v>
      </c>
    </row>
    <row r="58" spans="1:3" x14ac:dyDescent="0.4">
      <c r="A58" s="5" t="s">
        <v>55</v>
      </c>
      <c r="B58" s="4">
        <v>800701</v>
      </c>
      <c r="C58" s="4">
        <f t="shared" si="0"/>
        <v>365942</v>
      </c>
    </row>
    <row r="59" spans="1:3" x14ac:dyDescent="0.4">
      <c r="A59" s="5" t="s">
        <v>56</v>
      </c>
      <c r="B59" s="4">
        <v>1166643</v>
      </c>
      <c r="C59" s="4">
        <f t="shared" si="0"/>
        <v>-219310</v>
      </c>
    </row>
    <row r="60" spans="1:3" x14ac:dyDescent="0.4">
      <c r="A60" s="5" t="s">
        <v>57</v>
      </c>
      <c r="B60" s="4">
        <v>947333</v>
      </c>
      <c r="C60" s="4">
        <f t="shared" si="0"/>
        <v>-368665</v>
      </c>
    </row>
    <row r="61" spans="1:3" x14ac:dyDescent="0.4">
      <c r="A61" s="5" t="s">
        <v>58</v>
      </c>
      <c r="B61" s="4">
        <v>578668</v>
      </c>
      <c r="C61" s="4">
        <f t="shared" si="0"/>
        <v>409837</v>
      </c>
    </row>
    <row r="62" spans="1:3" x14ac:dyDescent="0.4">
      <c r="A62" s="5" t="s">
        <v>59</v>
      </c>
      <c r="B62" s="4">
        <v>988505</v>
      </c>
      <c r="C62" s="4">
        <f t="shared" si="0"/>
        <v>151210</v>
      </c>
    </row>
    <row r="63" spans="1:3" x14ac:dyDescent="0.4">
      <c r="A63" s="5" t="s">
        <v>60</v>
      </c>
      <c r="B63" s="4">
        <v>1139715</v>
      </c>
      <c r="C63" s="4">
        <f t="shared" si="0"/>
        <v>-110244</v>
      </c>
    </row>
    <row r="64" spans="1:3" x14ac:dyDescent="0.4">
      <c r="A64" s="5" t="s">
        <v>61</v>
      </c>
      <c r="B64" s="4">
        <v>1029471</v>
      </c>
      <c r="C64" s="4">
        <f t="shared" si="0"/>
        <v>-341938</v>
      </c>
    </row>
    <row r="65" spans="1:3" x14ac:dyDescent="0.4">
      <c r="A65" s="5" t="s">
        <v>62</v>
      </c>
      <c r="B65" s="4">
        <v>687533</v>
      </c>
      <c r="C65" s="4">
        <f>B66+B65</f>
        <v>162907</v>
      </c>
    </row>
    <row r="66" spans="1:3" x14ac:dyDescent="0.4">
      <c r="A66" s="5" t="s">
        <v>63</v>
      </c>
      <c r="B66" s="4">
        <v>-524626</v>
      </c>
      <c r="C66" s="4">
        <f>B67+B66</f>
        <v>-366006</v>
      </c>
    </row>
    <row r="67" spans="1:3" x14ac:dyDescent="0.4">
      <c r="A67" s="5" t="s">
        <v>64</v>
      </c>
      <c r="B67" s="4">
        <v>158620</v>
      </c>
      <c r="C67" s="4">
        <f t="shared" si="0"/>
        <v>-70825</v>
      </c>
    </row>
    <row r="68" spans="1:3" x14ac:dyDescent="0.4">
      <c r="A68" s="5" t="s">
        <v>65</v>
      </c>
      <c r="B68" s="4">
        <v>87795</v>
      </c>
      <c r="C68" s="4">
        <f t="shared" ref="C68:C88" si="1">B69-B68</f>
        <v>335594</v>
      </c>
    </row>
    <row r="69" spans="1:3" x14ac:dyDescent="0.4">
      <c r="A69" s="5" t="s">
        <v>66</v>
      </c>
      <c r="B69" s="4">
        <v>423389</v>
      </c>
      <c r="C69" s="4">
        <f t="shared" si="1"/>
        <v>417334</v>
      </c>
    </row>
    <row r="70" spans="1:3" x14ac:dyDescent="0.4">
      <c r="A70" s="5" t="s">
        <v>67</v>
      </c>
      <c r="B70" s="4">
        <v>840723</v>
      </c>
      <c r="C70" s="4">
        <f t="shared" si="1"/>
        <v>-272194</v>
      </c>
    </row>
    <row r="71" spans="1:3" x14ac:dyDescent="0.4">
      <c r="A71" s="5" t="s">
        <v>68</v>
      </c>
      <c r="B71" s="4">
        <v>568529</v>
      </c>
      <c r="C71" s="4">
        <f t="shared" si="1"/>
        <v>-236462</v>
      </c>
    </row>
    <row r="72" spans="1:3" x14ac:dyDescent="0.4">
      <c r="A72" s="5" t="s">
        <v>69</v>
      </c>
      <c r="B72" s="4">
        <v>332067</v>
      </c>
      <c r="C72" s="4">
        <f t="shared" si="1"/>
        <v>657432</v>
      </c>
    </row>
    <row r="73" spans="1:3" x14ac:dyDescent="0.4">
      <c r="A73" s="5" t="s">
        <v>70</v>
      </c>
      <c r="B73" s="4">
        <v>989499</v>
      </c>
      <c r="C73" s="4">
        <f t="shared" si="1"/>
        <v>-211262</v>
      </c>
    </row>
    <row r="74" spans="1:3" x14ac:dyDescent="0.4">
      <c r="A74" s="5" t="s">
        <v>71</v>
      </c>
      <c r="B74" s="4">
        <v>778237</v>
      </c>
      <c r="C74" s="4">
        <f t="shared" si="1"/>
        <v>-128237</v>
      </c>
    </row>
    <row r="75" spans="1:3" x14ac:dyDescent="0.4">
      <c r="A75" s="5" t="s">
        <v>72</v>
      </c>
      <c r="B75" s="4">
        <v>650000</v>
      </c>
      <c r="C75" s="4">
        <f>B76+B75</f>
        <v>-450387</v>
      </c>
    </row>
    <row r="76" spans="1:3" x14ac:dyDescent="0.4">
      <c r="A76" s="5" t="s">
        <v>73</v>
      </c>
      <c r="B76" s="4">
        <v>-1100387</v>
      </c>
      <c r="C76" s="4">
        <f t="shared" si="1"/>
        <v>925441</v>
      </c>
    </row>
    <row r="77" spans="1:3" x14ac:dyDescent="0.4">
      <c r="A77" s="5" t="s">
        <v>74</v>
      </c>
      <c r="B77" s="4">
        <v>-174946</v>
      </c>
      <c r="C77" s="4">
        <f>B78+B77</f>
        <v>582197</v>
      </c>
    </row>
    <row r="78" spans="1:3" x14ac:dyDescent="0.4">
      <c r="A78" s="5" t="s">
        <v>75</v>
      </c>
      <c r="B78" s="4">
        <v>757143</v>
      </c>
      <c r="C78" s="4">
        <f t="shared" si="1"/>
        <v>-311434</v>
      </c>
    </row>
    <row r="79" spans="1:3" x14ac:dyDescent="0.4">
      <c r="A79" s="5" t="s">
        <v>76</v>
      </c>
      <c r="B79" s="4">
        <v>445709</v>
      </c>
      <c r="C79" s="4">
        <f t="shared" si="1"/>
        <v>267252</v>
      </c>
    </row>
    <row r="80" spans="1:3" x14ac:dyDescent="0.4">
      <c r="A80" s="5" t="s">
        <v>77</v>
      </c>
      <c r="B80" s="4">
        <v>712961</v>
      </c>
      <c r="C80" s="4">
        <f>B81+B80</f>
        <v>-450836</v>
      </c>
    </row>
    <row r="81" spans="1:3" x14ac:dyDescent="0.4">
      <c r="A81" s="5" t="s">
        <v>78</v>
      </c>
      <c r="B81" s="4">
        <v>-1163797</v>
      </c>
      <c r="C81" s="4">
        <f>B82+B81</f>
        <v>-593898</v>
      </c>
    </row>
    <row r="82" spans="1:3" x14ac:dyDescent="0.4">
      <c r="A82" s="5" t="s">
        <v>79</v>
      </c>
      <c r="B82" s="4">
        <v>569899</v>
      </c>
      <c r="C82" s="4">
        <f t="shared" si="1"/>
        <v>198551</v>
      </c>
    </row>
    <row r="83" spans="1:3" x14ac:dyDescent="0.4">
      <c r="A83" s="5" t="s">
        <v>80</v>
      </c>
      <c r="B83" s="4">
        <v>768450</v>
      </c>
      <c r="C83" s="4">
        <f t="shared" si="1"/>
        <v>-665765</v>
      </c>
    </row>
    <row r="84" spans="1:3" x14ac:dyDescent="0.4">
      <c r="A84" s="5" t="s">
        <v>81</v>
      </c>
      <c r="B84" s="4">
        <v>102685</v>
      </c>
      <c r="C84" s="4">
        <f t="shared" si="1"/>
        <v>693229</v>
      </c>
    </row>
    <row r="85" spans="1:3" x14ac:dyDescent="0.4">
      <c r="A85" s="5" t="s">
        <v>82</v>
      </c>
      <c r="B85" s="4">
        <v>795914</v>
      </c>
      <c r="C85" s="4">
        <f t="shared" si="1"/>
        <v>-734926</v>
      </c>
    </row>
    <row r="86" spans="1:3" x14ac:dyDescent="0.4">
      <c r="A86" s="5" t="s">
        <v>83</v>
      </c>
      <c r="B86" s="4">
        <v>60988</v>
      </c>
      <c r="C86" s="4">
        <f t="shared" si="1"/>
        <v>77242</v>
      </c>
    </row>
    <row r="87" spans="1:3" x14ac:dyDescent="0.4">
      <c r="A87" s="5" t="s">
        <v>84</v>
      </c>
      <c r="B87" s="4">
        <v>138230</v>
      </c>
      <c r="C87" s="4">
        <f t="shared" si="1"/>
        <v>532869</v>
      </c>
    </row>
    <row r="88" spans="1:3" x14ac:dyDescent="0.4">
      <c r="A88" s="5" t="s">
        <v>85</v>
      </c>
      <c r="B88" s="4">
        <v>671099</v>
      </c>
      <c r="C88" s="4">
        <f t="shared" si="1"/>
        <v>-671099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053F-32CB-4A60-9C64-5DDDA6AB55F2}">
  <dimension ref="A1:O89"/>
  <sheetViews>
    <sheetView workbookViewId="0">
      <selection activeCell="A2" sqref="A2"/>
    </sheetView>
  </sheetViews>
  <sheetFormatPr defaultRowHeight="21" x14ac:dyDescent="0.4"/>
  <cols>
    <col min="1" max="1" width="19.77734375" style="4" bestFit="1" customWidth="1"/>
    <col min="2" max="2" width="13" style="4" bestFit="1" customWidth="1"/>
    <col min="3" max="3" width="20" style="4" bestFit="1" customWidth="1"/>
    <col min="4" max="4" width="8.109375" style="4" bestFit="1" customWidth="1"/>
    <col min="5" max="5" width="8.88671875" style="4"/>
    <col min="6" max="6" width="25.88671875" style="4" bestFit="1" customWidth="1"/>
    <col min="7" max="7" width="26.77734375" style="4" bestFit="1" customWidth="1"/>
    <col min="8" max="8" width="12.109375" style="4" bestFit="1" customWidth="1"/>
    <col min="9" max="9" width="19.109375" style="4" bestFit="1" customWidth="1"/>
    <col min="10" max="10" width="6.44140625" style="4" bestFit="1" customWidth="1"/>
    <col min="11" max="11" width="20" style="4" bestFit="1" customWidth="1"/>
    <col min="12" max="12" width="6.21875" style="4" bestFit="1" customWidth="1"/>
    <col min="13" max="13" width="10.5546875" style="4" bestFit="1" customWidth="1"/>
    <col min="14" max="14" width="9.21875" style="4" bestFit="1" customWidth="1"/>
    <col min="15" max="15" width="18.5546875" style="4" bestFit="1" customWidth="1"/>
    <col min="16" max="16384" width="8.88671875" style="4"/>
  </cols>
  <sheetData>
    <row r="1" spans="1:15" x14ac:dyDescent="0.4">
      <c r="A1" s="4" t="s">
        <v>103</v>
      </c>
      <c r="B1" s="9">
        <v>42675</v>
      </c>
      <c r="C1" s="8">
        <v>795914</v>
      </c>
      <c r="J1" s="4" t="s">
        <v>104</v>
      </c>
      <c r="K1" s="8">
        <v>-1163797</v>
      </c>
    </row>
    <row r="2" spans="1:15" x14ac:dyDescent="0.4">
      <c r="A2" s="4" t="s">
        <v>101</v>
      </c>
      <c r="C2" s="8">
        <f>MAX(C4:C89)</f>
        <v>1926159</v>
      </c>
      <c r="J2" s="4" t="s">
        <v>102</v>
      </c>
      <c r="K2" s="8">
        <f>MIN(C4:C89)</f>
        <v>-2196167</v>
      </c>
    </row>
    <row r="3" spans="1:15" x14ac:dyDescent="0.4">
      <c r="A3" s="4" t="s">
        <v>100</v>
      </c>
      <c r="B3" s="4" t="s">
        <v>86</v>
      </c>
      <c r="C3" s="4" t="s">
        <v>87</v>
      </c>
      <c r="D3" s="4" t="s">
        <v>94</v>
      </c>
      <c r="E3" s="4" t="s">
        <v>98</v>
      </c>
      <c r="H3" s="4" t="s">
        <v>92</v>
      </c>
      <c r="I3" s="4">
        <f>MAX(B4:B89)</f>
        <v>1170593</v>
      </c>
      <c r="J3" s="4" t="s">
        <v>93</v>
      </c>
      <c r="K3" s="4">
        <f>MIN(B4:B89)</f>
        <v>-1196225</v>
      </c>
      <c r="L3" s="4" t="s">
        <v>95</v>
      </c>
      <c r="M3" s="4">
        <f>SUM(C4:C89)</f>
        <v>671099</v>
      </c>
      <c r="N3" s="4" t="s">
        <v>96</v>
      </c>
      <c r="O3" s="4">
        <f>151292/86</f>
        <v>1759.2093023255813</v>
      </c>
    </row>
    <row r="4" spans="1:15" x14ac:dyDescent="0.4">
      <c r="A4" s="5" t="s">
        <v>0</v>
      </c>
      <c r="B4" s="4">
        <v>867884</v>
      </c>
      <c r="C4" s="8">
        <f>B4</f>
        <v>867884</v>
      </c>
      <c r="I4" s="7">
        <f>795914-I3</f>
        <v>-374679</v>
      </c>
      <c r="J4" s="7"/>
      <c r="K4" s="7">
        <f>-1163797-K3</f>
        <v>32428</v>
      </c>
    </row>
    <row r="5" spans="1:15" x14ac:dyDescent="0.4">
      <c r="A5" s="5" t="s">
        <v>1</v>
      </c>
      <c r="B5" s="4">
        <v>984655</v>
      </c>
      <c r="C5" s="8">
        <f>B5-B4</f>
        <v>116771</v>
      </c>
    </row>
    <row r="6" spans="1:15" x14ac:dyDescent="0.4">
      <c r="A6" s="5" t="s">
        <v>2</v>
      </c>
      <c r="B6" s="4">
        <v>322013</v>
      </c>
      <c r="C6" s="8">
        <f t="shared" ref="C6:C69" si="0">B6-B5</f>
        <v>-662642</v>
      </c>
    </row>
    <row r="7" spans="1:15" x14ac:dyDescent="0.4">
      <c r="A7" s="5" t="s">
        <v>3</v>
      </c>
      <c r="B7" s="4">
        <v>-69417</v>
      </c>
      <c r="C7" s="8">
        <f t="shared" si="0"/>
        <v>-391430</v>
      </c>
    </row>
    <row r="8" spans="1:15" x14ac:dyDescent="0.4">
      <c r="A8" s="5" t="s">
        <v>4</v>
      </c>
      <c r="B8" s="4">
        <v>310503</v>
      </c>
      <c r="C8" s="8">
        <f t="shared" si="0"/>
        <v>379920</v>
      </c>
    </row>
    <row r="9" spans="1:15" x14ac:dyDescent="0.4">
      <c r="A9" s="5" t="s">
        <v>5</v>
      </c>
      <c r="B9" s="4">
        <v>522857</v>
      </c>
      <c r="C9" s="8">
        <f t="shared" si="0"/>
        <v>212354</v>
      </c>
    </row>
    <row r="10" spans="1:15" x14ac:dyDescent="0.4">
      <c r="A10" s="5" t="s">
        <v>6</v>
      </c>
      <c r="B10" s="4">
        <v>1033096</v>
      </c>
      <c r="C10" s="8">
        <f t="shared" si="0"/>
        <v>510239</v>
      </c>
    </row>
    <row r="11" spans="1:15" x14ac:dyDescent="0.4">
      <c r="A11" s="5" t="s">
        <v>7</v>
      </c>
      <c r="B11" s="4">
        <v>604885</v>
      </c>
      <c r="C11" s="8">
        <f t="shared" si="0"/>
        <v>-428211</v>
      </c>
    </row>
    <row r="12" spans="1:15" x14ac:dyDescent="0.4">
      <c r="A12" s="5" t="s">
        <v>8</v>
      </c>
      <c r="B12" s="4">
        <v>-216386</v>
      </c>
      <c r="C12" s="8">
        <f t="shared" si="0"/>
        <v>-821271</v>
      </c>
    </row>
    <row r="13" spans="1:15" x14ac:dyDescent="0.4">
      <c r="A13" s="5" t="s">
        <v>9</v>
      </c>
      <c r="B13" s="4">
        <v>477532</v>
      </c>
      <c r="C13" s="8">
        <f t="shared" si="0"/>
        <v>693918</v>
      </c>
    </row>
    <row r="14" spans="1:15" x14ac:dyDescent="0.4">
      <c r="A14" s="5" t="s">
        <v>10</v>
      </c>
      <c r="B14" s="4">
        <v>893810</v>
      </c>
      <c r="C14" s="8">
        <f t="shared" si="0"/>
        <v>416278</v>
      </c>
    </row>
    <row r="15" spans="1:15" x14ac:dyDescent="0.4">
      <c r="A15" s="5" t="s">
        <v>11</v>
      </c>
      <c r="B15" s="4">
        <v>-80353</v>
      </c>
      <c r="C15" s="8">
        <f t="shared" si="0"/>
        <v>-974163</v>
      </c>
    </row>
    <row r="16" spans="1:15" x14ac:dyDescent="0.4">
      <c r="A16" s="5" t="s">
        <v>12</v>
      </c>
      <c r="B16" s="4">
        <v>779806</v>
      </c>
      <c r="C16" s="8">
        <f t="shared" si="0"/>
        <v>860159</v>
      </c>
      <c r="K16" s="6"/>
    </row>
    <row r="17" spans="1:11" x14ac:dyDescent="0.4">
      <c r="A17" s="5" t="s">
        <v>13</v>
      </c>
      <c r="B17" s="4">
        <v>-335203</v>
      </c>
      <c r="C17" s="8">
        <f t="shared" si="0"/>
        <v>-1115009</v>
      </c>
      <c r="K17" s="6"/>
    </row>
    <row r="18" spans="1:11" x14ac:dyDescent="0.4">
      <c r="A18" s="5" t="s">
        <v>14</v>
      </c>
      <c r="B18" s="4">
        <v>697845</v>
      </c>
      <c r="C18" s="8">
        <f t="shared" si="0"/>
        <v>1033048</v>
      </c>
    </row>
    <row r="19" spans="1:11" x14ac:dyDescent="0.4">
      <c r="A19" s="5" t="s">
        <v>15</v>
      </c>
      <c r="B19" s="4">
        <v>793163</v>
      </c>
      <c r="C19" s="8">
        <f t="shared" si="0"/>
        <v>95318</v>
      </c>
    </row>
    <row r="20" spans="1:11" x14ac:dyDescent="0.4">
      <c r="A20" s="5" t="s">
        <v>16</v>
      </c>
      <c r="B20" s="4">
        <v>485070</v>
      </c>
      <c r="C20" s="8">
        <f t="shared" si="0"/>
        <v>-308093</v>
      </c>
    </row>
    <row r="21" spans="1:11" x14ac:dyDescent="0.4">
      <c r="A21" s="5" t="s">
        <v>17</v>
      </c>
      <c r="B21" s="4">
        <v>584122</v>
      </c>
      <c r="C21" s="8">
        <f t="shared" si="0"/>
        <v>99052</v>
      </c>
    </row>
    <row r="22" spans="1:11" x14ac:dyDescent="0.4">
      <c r="A22" s="5" t="s">
        <v>18</v>
      </c>
      <c r="B22" s="4">
        <v>62729</v>
      </c>
      <c r="C22" s="8">
        <f t="shared" si="0"/>
        <v>-521393</v>
      </c>
    </row>
    <row r="23" spans="1:11" x14ac:dyDescent="0.4">
      <c r="A23" s="5" t="s">
        <v>19</v>
      </c>
      <c r="B23" s="4">
        <v>668179</v>
      </c>
      <c r="C23" s="8">
        <f t="shared" si="0"/>
        <v>605450</v>
      </c>
    </row>
    <row r="24" spans="1:11" x14ac:dyDescent="0.4">
      <c r="A24" s="5" t="s">
        <v>20</v>
      </c>
      <c r="B24" s="4">
        <v>899906</v>
      </c>
      <c r="C24" s="8">
        <f t="shared" si="0"/>
        <v>231727</v>
      </c>
    </row>
    <row r="25" spans="1:11" x14ac:dyDescent="0.4">
      <c r="A25" s="5" t="s">
        <v>21</v>
      </c>
      <c r="B25" s="4">
        <v>834719</v>
      </c>
      <c r="C25" s="8">
        <f t="shared" si="0"/>
        <v>-65187</v>
      </c>
    </row>
    <row r="26" spans="1:11" x14ac:dyDescent="0.4">
      <c r="A26" s="5" t="s">
        <v>22</v>
      </c>
      <c r="B26" s="4">
        <v>132003</v>
      </c>
      <c r="C26" s="8">
        <f t="shared" si="0"/>
        <v>-702716</v>
      </c>
    </row>
    <row r="27" spans="1:11" x14ac:dyDescent="0.4">
      <c r="A27" s="5" t="s">
        <v>23</v>
      </c>
      <c r="B27" s="4">
        <v>309978</v>
      </c>
      <c r="C27" s="8">
        <f t="shared" si="0"/>
        <v>177975</v>
      </c>
    </row>
    <row r="28" spans="1:11" x14ac:dyDescent="0.4">
      <c r="A28" s="5" t="s">
        <v>24</v>
      </c>
      <c r="B28" s="4">
        <v>-755566</v>
      </c>
      <c r="C28" s="8">
        <f t="shared" si="0"/>
        <v>-1065544</v>
      </c>
    </row>
    <row r="29" spans="1:11" x14ac:dyDescent="0.4">
      <c r="A29" s="5" t="s">
        <v>25</v>
      </c>
      <c r="B29" s="4">
        <v>1170593</v>
      </c>
      <c r="C29" s="8">
        <f t="shared" si="0"/>
        <v>1926159</v>
      </c>
    </row>
    <row r="30" spans="1:11" x14ac:dyDescent="0.4">
      <c r="A30" s="5" t="s">
        <v>26</v>
      </c>
      <c r="B30" s="4">
        <v>252788</v>
      </c>
      <c r="C30" s="8">
        <f t="shared" si="0"/>
        <v>-917805</v>
      </c>
    </row>
    <row r="31" spans="1:11" x14ac:dyDescent="0.4">
      <c r="A31" s="5" t="s">
        <v>27</v>
      </c>
      <c r="B31" s="4">
        <v>1151518</v>
      </c>
      <c r="C31" s="8">
        <f t="shared" si="0"/>
        <v>898730</v>
      </c>
    </row>
    <row r="32" spans="1:11" x14ac:dyDescent="0.4">
      <c r="A32" s="5" t="s">
        <v>28</v>
      </c>
      <c r="B32" s="4">
        <v>817256</v>
      </c>
      <c r="C32" s="8">
        <f t="shared" si="0"/>
        <v>-334262</v>
      </c>
    </row>
    <row r="33" spans="1:3" x14ac:dyDescent="0.4">
      <c r="A33" s="5" t="s">
        <v>29</v>
      </c>
      <c r="B33" s="4">
        <v>570757</v>
      </c>
      <c r="C33" s="8">
        <f t="shared" si="0"/>
        <v>-246499</v>
      </c>
    </row>
    <row r="34" spans="1:3" x14ac:dyDescent="0.4">
      <c r="A34" s="5" t="s">
        <v>30</v>
      </c>
      <c r="B34" s="4">
        <v>506702</v>
      </c>
      <c r="C34" s="8">
        <f t="shared" si="0"/>
        <v>-64055</v>
      </c>
    </row>
    <row r="35" spans="1:3" x14ac:dyDescent="0.4">
      <c r="A35" s="5" t="s">
        <v>31</v>
      </c>
      <c r="B35" s="4">
        <v>-1022534</v>
      </c>
      <c r="C35" s="8">
        <f t="shared" si="0"/>
        <v>-1529236</v>
      </c>
    </row>
    <row r="36" spans="1:3" x14ac:dyDescent="0.4">
      <c r="A36" s="5" t="s">
        <v>32</v>
      </c>
      <c r="B36" s="4">
        <v>475062</v>
      </c>
      <c r="C36" s="8">
        <f t="shared" si="0"/>
        <v>1497596</v>
      </c>
    </row>
    <row r="37" spans="1:3" x14ac:dyDescent="0.4">
      <c r="A37" s="5" t="s">
        <v>33</v>
      </c>
      <c r="B37" s="4">
        <v>779976</v>
      </c>
      <c r="C37" s="8">
        <f t="shared" si="0"/>
        <v>304914</v>
      </c>
    </row>
    <row r="38" spans="1:3" x14ac:dyDescent="0.4">
      <c r="A38" s="5" t="s">
        <v>34</v>
      </c>
      <c r="B38" s="4">
        <v>144175</v>
      </c>
      <c r="C38" s="8">
        <f t="shared" si="0"/>
        <v>-635801</v>
      </c>
    </row>
    <row r="39" spans="1:3" x14ac:dyDescent="0.4">
      <c r="A39" s="5" t="s">
        <v>35</v>
      </c>
      <c r="B39" s="4">
        <v>542494</v>
      </c>
      <c r="C39" s="8">
        <f t="shared" si="0"/>
        <v>398319</v>
      </c>
    </row>
    <row r="40" spans="1:3" x14ac:dyDescent="0.4">
      <c r="A40" s="5" t="s">
        <v>36</v>
      </c>
      <c r="B40" s="4">
        <v>359333</v>
      </c>
      <c r="C40" s="8">
        <f t="shared" si="0"/>
        <v>-183161</v>
      </c>
    </row>
    <row r="41" spans="1:3" x14ac:dyDescent="0.4">
      <c r="A41" s="5" t="s">
        <v>37</v>
      </c>
      <c r="B41" s="4">
        <v>321469</v>
      </c>
      <c r="C41" s="8">
        <f t="shared" si="0"/>
        <v>-37864</v>
      </c>
    </row>
    <row r="42" spans="1:3" x14ac:dyDescent="0.4">
      <c r="A42" s="5" t="s">
        <v>38</v>
      </c>
      <c r="B42" s="4">
        <v>67780</v>
      </c>
      <c r="C42" s="8">
        <f t="shared" si="0"/>
        <v>-253689</v>
      </c>
    </row>
    <row r="43" spans="1:3" x14ac:dyDescent="0.4">
      <c r="A43" s="5" t="s">
        <v>39</v>
      </c>
      <c r="B43" s="4">
        <v>471435</v>
      </c>
      <c r="C43" s="8">
        <f t="shared" si="0"/>
        <v>403655</v>
      </c>
    </row>
    <row r="44" spans="1:3" x14ac:dyDescent="0.4">
      <c r="A44" s="5" t="s">
        <v>40</v>
      </c>
      <c r="B44" s="4">
        <v>565603</v>
      </c>
      <c r="C44" s="8">
        <f t="shared" si="0"/>
        <v>94168</v>
      </c>
    </row>
    <row r="45" spans="1:3" x14ac:dyDescent="0.4">
      <c r="A45" s="5" t="s">
        <v>41</v>
      </c>
      <c r="B45" s="4">
        <v>872480</v>
      </c>
      <c r="C45" s="8">
        <f t="shared" si="0"/>
        <v>306877</v>
      </c>
    </row>
    <row r="46" spans="1:3" x14ac:dyDescent="0.4">
      <c r="A46" s="5" t="s">
        <v>42</v>
      </c>
      <c r="B46" s="4">
        <v>789480</v>
      </c>
      <c r="C46" s="8">
        <f t="shared" si="0"/>
        <v>-83000</v>
      </c>
    </row>
    <row r="47" spans="1:3" x14ac:dyDescent="0.4">
      <c r="A47" s="5" t="s">
        <v>43</v>
      </c>
      <c r="B47" s="4">
        <v>999942</v>
      </c>
      <c r="C47" s="8">
        <f t="shared" si="0"/>
        <v>210462</v>
      </c>
    </row>
    <row r="48" spans="1:3" x14ac:dyDescent="0.4">
      <c r="A48" s="5" t="s">
        <v>44</v>
      </c>
      <c r="B48" s="4">
        <v>-1196225</v>
      </c>
      <c r="C48" s="8">
        <f t="shared" si="0"/>
        <v>-2196167</v>
      </c>
    </row>
    <row r="49" spans="1:3" x14ac:dyDescent="0.4">
      <c r="A49" s="5" t="s">
        <v>45</v>
      </c>
      <c r="B49" s="4">
        <v>268997</v>
      </c>
      <c r="C49" s="8">
        <f t="shared" si="0"/>
        <v>1465222</v>
      </c>
    </row>
    <row r="50" spans="1:3" x14ac:dyDescent="0.4">
      <c r="A50" s="5" t="s">
        <v>46</v>
      </c>
      <c r="B50" s="4">
        <v>-687986</v>
      </c>
      <c r="C50" s="8">
        <f t="shared" si="0"/>
        <v>-956983</v>
      </c>
    </row>
    <row r="51" spans="1:3" x14ac:dyDescent="0.4">
      <c r="A51" s="5" t="s">
        <v>47</v>
      </c>
      <c r="B51" s="4">
        <v>1150461</v>
      </c>
      <c r="C51" s="8">
        <f t="shared" si="0"/>
        <v>1838447</v>
      </c>
    </row>
    <row r="52" spans="1:3" x14ac:dyDescent="0.4">
      <c r="A52" s="5" t="s">
        <v>48</v>
      </c>
      <c r="B52" s="4">
        <v>682458</v>
      </c>
      <c r="C52" s="8">
        <f t="shared" si="0"/>
        <v>-468003</v>
      </c>
    </row>
    <row r="53" spans="1:3" x14ac:dyDescent="0.4">
      <c r="A53" s="5" t="s">
        <v>49</v>
      </c>
      <c r="B53" s="4">
        <v>617856</v>
      </c>
      <c r="C53" s="8">
        <f t="shared" si="0"/>
        <v>-64602</v>
      </c>
    </row>
    <row r="54" spans="1:3" x14ac:dyDescent="0.4">
      <c r="A54" s="5" t="s">
        <v>50</v>
      </c>
      <c r="B54" s="4">
        <v>824098</v>
      </c>
      <c r="C54" s="8">
        <f t="shared" si="0"/>
        <v>206242</v>
      </c>
    </row>
    <row r="55" spans="1:3" x14ac:dyDescent="0.4">
      <c r="A55" s="5" t="s">
        <v>51</v>
      </c>
      <c r="B55" s="4">
        <v>581943</v>
      </c>
      <c r="C55" s="8">
        <f t="shared" si="0"/>
        <v>-242155</v>
      </c>
    </row>
    <row r="56" spans="1:3" x14ac:dyDescent="0.4">
      <c r="A56" s="5" t="s">
        <v>52</v>
      </c>
      <c r="B56" s="4">
        <v>132864</v>
      </c>
      <c r="C56" s="8">
        <f t="shared" si="0"/>
        <v>-449079</v>
      </c>
    </row>
    <row r="57" spans="1:3" x14ac:dyDescent="0.4">
      <c r="A57" s="5" t="s">
        <v>53</v>
      </c>
      <c r="B57" s="4">
        <v>448062</v>
      </c>
      <c r="C57" s="8">
        <f t="shared" si="0"/>
        <v>315198</v>
      </c>
    </row>
    <row r="58" spans="1:3" x14ac:dyDescent="0.4">
      <c r="A58" s="5" t="s">
        <v>54</v>
      </c>
      <c r="B58" s="4">
        <v>689161</v>
      </c>
      <c r="C58" s="8">
        <f t="shared" si="0"/>
        <v>241099</v>
      </c>
    </row>
    <row r="59" spans="1:3" x14ac:dyDescent="0.4">
      <c r="A59" s="5" t="s">
        <v>55</v>
      </c>
      <c r="B59" s="4">
        <v>800701</v>
      </c>
      <c r="C59" s="8">
        <f t="shared" si="0"/>
        <v>111540</v>
      </c>
    </row>
    <row r="60" spans="1:3" x14ac:dyDescent="0.4">
      <c r="A60" s="5" t="s">
        <v>56</v>
      </c>
      <c r="B60" s="4">
        <v>1166643</v>
      </c>
      <c r="C60" s="8">
        <f t="shared" si="0"/>
        <v>365942</v>
      </c>
    </row>
    <row r="61" spans="1:3" x14ac:dyDescent="0.4">
      <c r="A61" s="5" t="s">
        <v>57</v>
      </c>
      <c r="B61" s="4">
        <v>947333</v>
      </c>
      <c r="C61" s="8">
        <f t="shared" si="0"/>
        <v>-219310</v>
      </c>
    </row>
    <row r="62" spans="1:3" x14ac:dyDescent="0.4">
      <c r="A62" s="5" t="s">
        <v>58</v>
      </c>
      <c r="B62" s="4">
        <v>578668</v>
      </c>
      <c r="C62" s="8">
        <f t="shared" si="0"/>
        <v>-368665</v>
      </c>
    </row>
    <row r="63" spans="1:3" x14ac:dyDescent="0.4">
      <c r="A63" s="5" t="s">
        <v>59</v>
      </c>
      <c r="B63" s="4">
        <v>988505</v>
      </c>
      <c r="C63" s="8">
        <f t="shared" si="0"/>
        <v>409837</v>
      </c>
    </row>
    <row r="64" spans="1:3" x14ac:dyDescent="0.4">
      <c r="A64" s="5" t="s">
        <v>60</v>
      </c>
      <c r="B64" s="4">
        <v>1139715</v>
      </c>
      <c r="C64" s="8">
        <f t="shared" si="0"/>
        <v>151210</v>
      </c>
    </row>
    <row r="65" spans="1:3" x14ac:dyDescent="0.4">
      <c r="A65" s="5" t="s">
        <v>61</v>
      </c>
      <c r="B65" s="4">
        <v>1029471</v>
      </c>
      <c r="C65" s="8">
        <f t="shared" si="0"/>
        <v>-110244</v>
      </c>
    </row>
    <row r="66" spans="1:3" x14ac:dyDescent="0.4">
      <c r="A66" s="5" t="s">
        <v>62</v>
      </c>
      <c r="B66" s="4">
        <v>687533</v>
      </c>
      <c r="C66" s="8">
        <f t="shared" si="0"/>
        <v>-341938</v>
      </c>
    </row>
    <row r="67" spans="1:3" x14ac:dyDescent="0.4">
      <c r="A67" s="5" t="s">
        <v>63</v>
      </c>
      <c r="B67" s="4">
        <v>-524626</v>
      </c>
      <c r="C67" s="8">
        <f t="shared" si="0"/>
        <v>-1212159</v>
      </c>
    </row>
    <row r="68" spans="1:3" x14ac:dyDescent="0.4">
      <c r="A68" s="5" t="s">
        <v>64</v>
      </c>
      <c r="B68" s="4">
        <v>158620</v>
      </c>
      <c r="C68" s="8">
        <f t="shared" si="0"/>
        <v>683246</v>
      </c>
    </row>
    <row r="69" spans="1:3" x14ac:dyDescent="0.4">
      <c r="A69" s="5" t="s">
        <v>65</v>
      </c>
      <c r="B69" s="4">
        <v>87795</v>
      </c>
      <c r="C69" s="8">
        <f t="shared" si="0"/>
        <v>-70825</v>
      </c>
    </row>
    <row r="70" spans="1:3" x14ac:dyDescent="0.4">
      <c r="A70" s="5" t="s">
        <v>66</v>
      </c>
      <c r="B70" s="4">
        <v>423389</v>
      </c>
      <c r="C70" s="8">
        <f t="shared" ref="C70:C89" si="1">B70-B69</f>
        <v>335594</v>
      </c>
    </row>
    <row r="71" spans="1:3" x14ac:dyDescent="0.4">
      <c r="A71" s="5" t="s">
        <v>67</v>
      </c>
      <c r="B71" s="4">
        <v>840723</v>
      </c>
      <c r="C71" s="8">
        <f t="shared" si="1"/>
        <v>417334</v>
      </c>
    </row>
    <row r="72" spans="1:3" x14ac:dyDescent="0.4">
      <c r="A72" s="5" t="s">
        <v>68</v>
      </c>
      <c r="B72" s="4">
        <v>568529</v>
      </c>
      <c r="C72" s="8">
        <f t="shared" si="1"/>
        <v>-272194</v>
      </c>
    </row>
    <row r="73" spans="1:3" x14ac:dyDescent="0.4">
      <c r="A73" s="5" t="s">
        <v>69</v>
      </c>
      <c r="B73" s="4">
        <v>332067</v>
      </c>
      <c r="C73" s="8">
        <f t="shared" si="1"/>
        <v>-236462</v>
      </c>
    </row>
    <row r="74" spans="1:3" x14ac:dyDescent="0.4">
      <c r="A74" s="5" t="s">
        <v>70</v>
      </c>
      <c r="B74" s="4">
        <v>989499</v>
      </c>
      <c r="C74" s="8">
        <f t="shared" si="1"/>
        <v>657432</v>
      </c>
    </row>
    <row r="75" spans="1:3" x14ac:dyDescent="0.4">
      <c r="A75" s="5" t="s">
        <v>71</v>
      </c>
      <c r="B75" s="4">
        <v>778237</v>
      </c>
      <c r="C75" s="8">
        <f t="shared" si="1"/>
        <v>-211262</v>
      </c>
    </row>
    <row r="76" spans="1:3" x14ac:dyDescent="0.4">
      <c r="A76" s="5" t="s">
        <v>72</v>
      </c>
      <c r="B76" s="4">
        <v>650000</v>
      </c>
      <c r="C76" s="8">
        <f t="shared" si="1"/>
        <v>-128237</v>
      </c>
    </row>
    <row r="77" spans="1:3" x14ac:dyDescent="0.4">
      <c r="A77" s="5" t="s">
        <v>73</v>
      </c>
      <c r="B77" s="4">
        <v>-1100387</v>
      </c>
      <c r="C77" s="8">
        <f t="shared" si="1"/>
        <v>-1750387</v>
      </c>
    </row>
    <row r="78" spans="1:3" x14ac:dyDescent="0.4">
      <c r="A78" s="5" t="s">
        <v>74</v>
      </c>
      <c r="B78" s="4">
        <v>-174946</v>
      </c>
      <c r="C78" s="8">
        <f t="shared" si="1"/>
        <v>925441</v>
      </c>
    </row>
    <row r="79" spans="1:3" x14ac:dyDescent="0.4">
      <c r="A79" s="5" t="s">
        <v>75</v>
      </c>
      <c r="B79" s="4">
        <v>757143</v>
      </c>
      <c r="C79" s="8">
        <f t="shared" si="1"/>
        <v>932089</v>
      </c>
    </row>
    <row r="80" spans="1:3" x14ac:dyDescent="0.4">
      <c r="A80" s="5" t="s">
        <v>76</v>
      </c>
      <c r="B80" s="4">
        <v>445709</v>
      </c>
      <c r="C80" s="8">
        <f t="shared" si="1"/>
        <v>-311434</v>
      </c>
    </row>
    <row r="81" spans="1:3" x14ac:dyDescent="0.4">
      <c r="A81" s="5" t="s">
        <v>77</v>
      </c>
      <c r="B81" s="4">
        <v>712961</v>
      </c>
      <c r="C81" s="8">
        <f t="shared" si="1"/>
        <v>267252</v>
      </c>
    </row>
    <row r="82" spans="1:3" x14ac:dyDescent="0.4">
      <c r="A82" s="5" t="s">
        <v>78</v>
      </c>
      <c r="B82" s="4">
        <v>-1163797</v>
      </c>
      <c r="C82" s="8">
        <f t="shared" si="1"/>
        <v>-1876758</v>
      </c>
    </row>
    <row r="83" spans="1:3" x14ac:dyDescent="0.4">
      <c r="A83" s="5" t="s">
        <v>79</v>
      </c>
      <c r="B83" s="4">
        <v>569899</v>
      </c>
      <c r="C83" s="8">
        <f t="shared" si="1"/>
        <v>1733696</v>
      </c>
    </row>
    <row r="84" spans="1:3" x14ac:dyDescent="0.4">
      <c r="A84" s="5" t="s">
        <v>80</v>
      </c>
      <c r="B84" s="4">
        <v>768450</v>
      </c>
      <c r="C84" s="8">
        <f t="shared" si="1"/>
        <v>198551</v>
      </c>
    </row>
    <row r="85" spans="1:3" x14ac:dyDescent="0.4">
      <c r="A85" s="5" t="s">
        <v>81</v>
      </c>
      <c r="B85" s="4">
        <v>102685</v>
      </c>
      <c r="C85" s="8">
        <f t="shared" si="1"/>
        <v>-665765</v>
      </c>
    </row>
    <row r="86" spans="1:3" x14ac:dyDescent="0.4">
      <c r="A86" s="5" t="s">
        <v>82</v>
      </c>
      <c r="B86" s="4">
        <v>795914</v>
      </c>
      <c r="C86" s="8">
        <f t="shared" si="1"/>
        <v>693229</v>
      </c>
    </row>
    <row r="87" spans="1:3" x14ac:dyDescent="0.4">
      <c r="A87" s="5" t="s">
        <v>83</v>
      </c>
      <c r="B87" s="4">
        <v>60988</v>
      </c>
      <c r="C87" s="8">
        <f t="shared" si="1"/>
        <v>-734926</v>
      </c>
    </row>
    <row r="88" spans="1:3" x14ac:dyDescent="0.4">
      <c r="A88" s="5" t="s">
        <v>84</v>
      </c>
      <c r="B88" s="4">
        <v>138230</v>
      </c>
      <c r="C88" s="8">
        <f t="shared" si="1"/>
        <v>77242</v>
      </c>
    </row>
    <row r="89" spans="1:3" x14ac:dyDescent="0.4">
      <c r="A89" s="5" t="s">
        <v>85</v>
      </c>
      <c r="B89" s="4">
        <v>671099</v>
      </c>
      <c r="C89" s="8">
        <f t="shared" si="1"/>
        <v>532869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F81E-DDFB-440F-9F52-7F91D8F20FF8}">
  <dimension ref="A1:L98"/>
  <sheetViews>
    <sheetView topLeftCell="A23" workbookViewId="0">
      <selection sqref="A1:J93"/>
    </sheetView>
  </sheetViews>
  <sheetFormatPr defaultRowHeight="21" x14ac:dyDescent="0.4"/>
  <cols>
    <col min="1" max="1" width="19.77734375" style="4" bestFit="1" customWidth="1"/>
    <col min="2" max="2" width="23.88671875" style="4" bestFit="1" customWidth="1"/>
    <col min="3" max="3" width="20" style="4" bestFit="1" customWidth="1"/>
    <col min="4" max="4" width="20" style="4" customWidth="1"/>
    <col min="5" max="5" width="18.44140625" style="4" bestFit="1" customWidth="1"/>
    <col min="6" max="6" width="16" style="4" bestFit="1" customWidth="1"/>
    <col min="7" max="7" width="25.88671875" style="4" bestFit="1" customWidth="1"/>
    <col min="8" max="8" width="20" style="4" bestFit="1" customWidth="1"/>
    <col min="9" max="9" width="16.6640625" style="4" customWidth="1"/>
    <col min="10" max="10" width="19.109375" style="4" bestFit="1" customWidth="1"/>
    <col min="11" max="11" width="16.44140625" style="4" customWidth="1"/>
    <col min="12" max="12" width="20" style="4" bestFit="1" customWidth="1"/>
    <col min="13" max="13" width="6.21875" style="4" bestFit="1" customWidth="1"/>
    <col min="14" max="14" width="17.5546875" style="4" bestFit="1" customWidth="1"/>
    <col min="15" max="15" width="9.21875" style="4" bestFit="1" customWidth="1"/>
    <col min="16" max="16" width="18.5546875" style="4" bestFit="1" customWidth="1"/>
    <col min="17" max="16384" width="8.88671875" style="4"/>
  </cols>
  <sheetData>
    <row r="1" spans="1:12" x14ac:dyDescent="0.4">
      <c r="A1" s="17" t="s">
        <v>106</v>
      </c>
      <c r="B1" s="16">
        <f>AVERAGE(B8:B93)</f>
        <v>446309.04651162791</v>
      </c>
      <c r="C1" s="17" t="s">
        <v>120</v>
      </c>
      <c r="D1" s="17"/>
      <c r="E1" s="16">
        <f>AVERAGE(C2,C6)</f>
        <v>-12816</v>
      </c>
      <c r="F1" s="17"/>
      <c r="G1" s="17" t="s">
        <v>122</v>
      </c>
      <c r="H1" s="18">
        <f>(H2+H6)/2</f>
        <v>-135004</v>
      </c>
      <c r="I1" s="17" t="s">
        <v>119</v>
      </c>
      <c r="J1" s="16">
        <f>AVERAGE(E8:E93)</f>
        <v>7803.4767441860467</v>
      </c>
    </row>
    <row r="2" spans="1:12" ht="32.4" x14ac:dyDescent="0.4">
      <c r="A2" s="19" t="s">
        <v>105</v>
      </c>
      <c r="B2" s="20" t="s">
        <v>111</v>
      </c>
      <c r="C2" s="16">
        <f>MAX(B8:B93)</f>
        <v>1170593</v>
      </c>
      <c r="D2" s="16"/>
      <c r="E2" s="18">
        <v>1170593</v>
      </c>
      <c r="F2" s="17" t="s">
        <v>112</v>
      </c>
      <c r="G2" s="21" t="s">
        <v>113</v>
      </c>
      <c r="H2" s="16">
        <f>MAX(C8:C93)</f>
        <v>1926159</v>
      </c>
      <c r="I2" s="18">
        <v>1926159</v>
      </c>
      <c r="J2" s="17"/>
    </row>
    <row r="3" spans="1:12" x14ac:dyDescent="0.4">
      <c r="A3" s="22" t="s">
        <v>107</v>
      </c>
      <c r="B3" s="23">
        <v>42675</v>
      </c>
      <c r="C3" s="24">
        <v>795914</v>
      </c>
      <c r="D3" s="24"/>
      <c r="E3" s="16">
        <f>C2-C3</f>
        <v>374679</v>
      </c>
      <c r="F3" s="17"/>
      <c r="G3" s="17" t="s">
        <v>114</v>
      </c>
      <c r="H3" s="16">
        <f>SUM(C8:C93)</f>
        <v>671099</v>
      </c>
      <c r="I3" s="17"/>
      <c r="J3" s="17"/>
    </row>
    <row r="4" spans="1:12" x14ac:dyDescent="0.4">
      <c r="A4" s="17"/>
      <c r="B4" s="25"/>
      <c r="C4" s="17"/>
      <c r="D4" s="17"/>
      <c r="E4" s="17"/>
      <c r="F4" s="17"/>
      <c r="G4" s="17"/>
      <c r="H4" s="17"/>
      <c r="I4" s="17"/>
      <c r="J4" s="17"/>
    </row>
    <row r="5" spans="1:12" x14ac:dyDescent="0.4">
      <c r="A5" s="22" t="s">
        <v>109</v>
      </c>
      <c r="B5" s="23">
        <v>42552</v>
      </c>
      <c r="C5" s="24">
        <v>-1163797</v>
      </c>
      <c r="D5" s="24"/>
      <c r="E5" s="18" t="s">
        <v>94</v>
      </c>
      <c r="F5" s="26">
        <v>-1876758</v>
      </c>
      <c r="G5" s="17"/>
      <c r="H5" s="17"/>
      <c r="I5" s="17"/>
      <c r="J5" s="17"/>
    </row>
    <row r="6" spans="1:12" ht="48" x14ac:dyDescent="0.4">
      <c r="A6" s="27" t="s">
        <v>108</v>
      </c>
      <c r="B6" s="28" t="s">
        <v>110</v>
      </c>
      <c r="C6" s="16">
        <f>MIN(B8:B93)</f>
        <v>-1196225</v>
      </c>
      <c r="D6" s="16"/>
      <c r="E6" s="18">
        <v>-1196225</v>
      </c>
      <c r="F6" s="17" t="s">
        <v>115</v>
      </c>
      <c r="G6" s="16" t="s">
        <v>116</v>
      </c>
      <c r="H6" s="29">
        <f>MIN(C8:C93)</f>
        <v>-2196167</v>
      </c>
      <c r="I6" s="30">
        <v>-2196167</v>
      </c>
      <c r="J6" s="17"/>
    </row>
    <row r="7" spans="1:12" x14ac:dyDescent="0.4">
      <c r="A7" s="17" t="s">
        <v>125</v>
      </c>
      <c r="B7" s="17" t="s">
        <v>86</v>
      </c>
      <c r="C7" s="17" t="s">
        <v>87</v>
      </c>
      <c r="D7" s="17" t="s">
        <v>152</v>
      </c>
      <c r="E7" s="17" t="s">
        <v>94</v>
      </c>
      <c r="F7" s="17" t="s">
        <v>121</v>
      </c>
      <c r="G7" s="17" t="s">
        <v>117</v>
      </c>
      <c r="H7" s="17" t="s">
        <v>118</v>
      </c>
      <c r="I7" s="17" t="s">
        <v>123</v>
      </c>
      <c r="J7" s="17" t="s">
        <v>124</v>
      </c>
    </row>
    <row r="8" spans="1:12" x14ac:dyDescent="0.4">
      <c r="A8" s="31">
        <v>40179</v>
      </c>
      <c r="B8" s="16">
        <v>867884</v>
      </c>
      <c r="C8" s="16">
        <f>B8</f>
        <v>867884</v>
      </c>
      <c r="D8" s="16">
        <f>C8</f>
        <v>867884</v>
      </c>
      <c r="E8" s="18">
        <v>867884</v>
      </c>
      <c r="F8" s="18">
        <f t="shared" ref="F8:F39" si="0">B8-E$1</f>
        <v>880700</v>
      </c>
      <c r="G8" s="18">
        <f t="shared" ref="G8:G39" si="1">B8-H$1</f>
        <v>1002888</v>
      </c>
      <c r="H8" s="18">
        <f t="shared" ref="H8:H39" si="2">B8-J$1</f>
        <v>860080.52325581398</v>
      </c>
      <c r="I8" s="18">
        <f>B8</f>
        <v>867884</v>
      </c>
      <c r="J8" s="17"/>
      <c r="K8" s="7"/>
      <c r="L8" s="7"/>
    </row>
    <row r="9" spans="1:12" x14ac:dyDescent="0.4">
      <c r="A9" s="31">
        <v>40210</v>
      </c>
      <c r="B9" s="16">
        <v>984655</v>
      </c>
      <c r="C9" s="16">
        <f>B9-B8</f>
        <v>116771</v>
      </c>
      <c r="D9" s="16">
        <f>D8+C9</f>
        <v>984655</v>
      </c>
      <c r="E9" s="18">
        <v>116771</v>
      </c>
      <c r="F9" s="18">
        <f t="shared" si="0"/>
        <v>997471</v>
      </c>
      <c r="G9" s="18">
        <f t="shared" si="1"/>
        <v>1119659</v>
      </c>
      <c r="H9" s="18">
        <f t="shared" si="2"/>
        <v>976851.52325581398</v>
      </c>
      <c r="I9" s="18">
        <f>AVERAGE(B8,B9)</f>
        <v>926269.5</v>
      </c>
      <c r="J9" s="18">
        <f>B9-I9</f>
        <v>58385.5</v>
      </c>
    </row>
    <row r="10" spans="1:12" x14ac:dyDescent="0.4">
      <c r="A10" s="31">
        <v>40238</v>
      </c>
      <c r="B10" s="16">
        <v>322013</v>
      </c>
      <c r="C10" s="16">
        <f t="shared" ref="C10:C73" si="3">B10-B9</f>
        <v>-662642</v>
      </c>
      <c r="D10" s="16">
        <f t="shared" ref="D10:D73" si="4">D9+C10</f>
        <v>322013</v>
      </c>
      <c r="E10" s="18">
        <v>-662642</v>
      </c>
      <c r="F10" s="18">
        <f t="shared" si="0"/>
        <v>334829</v>
      </c>
      <c r="G10" s="18">
        <f t="shared" si="1"/>
        <v>457017</v>
      </c>
      <c r="H10" s="18">
        <f t="shared" si="2"/>
        <v>314209.52325581393</v>
      </c>
      <c r="I10" s="18">
        <f>AVERAGE(B9,B10)</f>
        <v>653334</v>
      </c>
      <c r="J10" s="18">
        <f t="shared" ref="J10:J73" si="5">B10-I10</f>
        <v>-331321</v>
      </c>
    </row>
    <row r="11" spans="1:12" x14ac:dyDescent="0.4">
      <c r="A11" s="31">
        <v>40269</v>
      </c>
      <c r="B11" s="16">
        <v>-69417</v>
      </c>
      <c r="C11" s="16">
        <f t="shared" si="3"/>
        <v>-391430</v>
      </c>
      <c r="D11" s="16">
        <f t="shared" si="4"/>
        <v>-69417</v>
      </c>
      <c r="E11" s="18">
        <v>-391430</v>
      </c>
      <c r="F11" s="18">
        <f t="shared" si="0"/>
        <v>-56601</v>
      </c>
      <c r="G11" s="18">
        <f t="shared" si="1"/>
        <v>65587</v>
      </c>
      <c r="H11" s="18">
        <f t="shared" si="2"/>
        <v>-77220.476744186046</v>
      </c>
      <c r="I11" s="18">
        <f t="shared" ref="I11:I74" si="6">AVERAGE(B10,B11)</f>
        <v>126298</v>
      </c>
      <c r="J11" s="18">
        <f t="shared" si="5"/>
        <v>-195715</v>
      </c>
    </row>
    <row r="12" spans="1:12" x14ac:dyDescent="0.4">
      <c r="A12" s="31">
        <v>40299</v>
      </c>
      <c r="B12" s="16">
        <v>310503</v>
      </c>
      <c r="C12" s="16">
        <f t="shared" si="3"/>
        <v>379920</v>
      </c>
      <c r="D12" s="16">
        <f t="shared" si="4"/>
        <v>310503</v>
      </c>
      <c r="E12" s="18">
        <v>379920</v>
      </c>
      <c r="F12" s="18">
        <f t="shared" si="0"/>
        <v>323319</v>
      </c>
      <c r="G12" s="18">
        <f t="shared" si="1"/>
        <v>445507</v>
      </c>
      <c r="H12" s="18">
        <f t="shared" si="2"/>
        <v>302699.52325581393</v>
      </c>
      <c r="I12" s="18">
        <f t="shared" si="6"/>
        <v>120543</v>
      </c>
      <c r="J12" s="18">
        <f t="shared" si="5"/>
        <v>189960</v>
      </c>
    </row>
    <row r="13" spans="1:12" x14ac:dyDescent="0.4">
      <c r="A13" s="31">
        <v>40330</v>
      </c>
      <c r="B13" s="16">
        <v>522857</v>
      </c>
      <c r="C13" s="16">
        <f t="shared" si="3"/>
        <v>212354</v>
      </c>
      <c r="D13" s="16">
        <f t="shared" si="4"/>
        <v>522857</v>
      </c>
      <c r="E13" s="18">
        <v>212354</v>
      </c>
      <c r="F13" s="18">
        <f t="shared" si="0"/>
        <v>535673</v>
      </c>
      <c r="G13" s="18">
        <f t="shared" si="1"/>
        <v>657861</v>
      </c>
      <c r="H13" s="18">
        <f t="shared" si="2"/>
        <v>515053.52325581393</v>
      </c>
      <c r="I13" s="18">
        <f t="shared" si="6"/>
        <v>416680</v>
      </c>
      <c r="J13" s="18">
        <f t="shared" si="5"/>
        <v>106177</v>
      </c>
    </row>
    <row r="14" spans="1:12" x14ac:dyDescent="0.4">
      <c r="A14" s="31">
        <v>40360</v>
      </c>
      <c r="B14" s="16">
        <v>1033096</v>
      </c>
      <c r="C14" s="16">
        <f t="shared" si="3"/>
        <v>510239</v>
      </c>
      <c r="D14" s="16">
        <f t="shared" si="4"/>
        <v>1033096</v>
      </c>
      <c r="E14" s="18">
        <v>510239</v>
      </c>
      <c r="F14" s="18">
        <f t="shared" si="0"/>
        <v>1045912</v>
      </c>
      <c r="G14" s="18">
        <f t="shared" si="1"/>
        <v>1168100</v>
      </c>
      <c r="H14" s="18">
        <f t="shared" si="2"/>
        <v>1025292.523255814</v>
      </c>
      <c r="I14" s="18">
        <f t="shared" si="6"/>
        <v>777976.5</v>
      </c>
      <c r="J14" s="18">
        <f t="shared" si="5"/>
        <v>255119.5</v>
      </c>
    </row>
    <row r="15" spans="1:12" x14ac:dyDescent="0.4">
      <c r="A15" s="31">
        <v>40391</v>
      </c>
      <c r="B15" s="16">
        <v>604885</v>
      </c>
      <c r="C15" s="16">
        <f t="shared" si="3"/>
        <v>-428211</v>
      </c>
      <c r="D15" s="16">
        <f t="shared" si="4"/>
        <v>604885</v>
      </c>
      <c r="E15" s="18">
        <v>-428211</v>
      </c>
      <c r="F15" s="18">
        <f t="shared" si="0"/>
        <v>617701</v>
      </c>
      <c r="G15" s="18">
        <f t="shared" si="1"/>
        <v>739889</v>
      </c>
      <c r="H15" s="18">
        <f t="shared" si="2"/>
        <v>597081.52325581398</v>
      </c>
      <c r="I15" s="18">
        <f t="shared" si="6"/>
        <v>818990.5</v>
      </c>
      <c r="J15" s="18">
        <f t="shared" si="5"/>
        <v>-214105.5</v>
      </c>
    </row>
    <row r="16" spans="1:12" x14ac:dyDescent="0.4">
      <c r="A16" s="31">
        <v>40422</v>
      </c>
      <c r="B16" s="16">
        <v>-216386</v>
      </c>
      <c r="C16" s="16">
        <f t="shared" si="3"/>
        <v>-821271</v>
      </c>
      <c r="D16" s="16">
        <f t="shared" si="4"/>
        <v>-216386</v>
      </c>
      <c r="E16" s="18">
        <v>-821271</v>
      </c>
      <c r="F16" s="18">
        <f t="shared" si="0"/>
        <v>-203570</v>
      </c>
      <c r="G16" s="18">
        <f t="shared" si="1"/>
        <v>-81382</v>
      </c>
      <c r="H16" s="18">
        <f t="shared" si="2"/>
        <v>-224189.47674418605</v>
      </c>
      <c r="I16" s="18">
        <f t="shared" si="6"/>
        <v>194249.5</v>
      </c>
      <c r="J16" s="18">
        <f t="shared" si="5"/>
        <v>-410635.5</v>
      </c>
    </row>
    <row r="17" spans="1:12" x14ac:dyDescent="0.4">
      <c r="A17" s="31">
        <v>40452</v>
      </c>
      <c r="B17" s="16">
        <v>477532</v>
      </c>
      <c r="C17" s="16">
        <f t="shared" si="3"/>
        <v>693918</v>
      </c>
      <c r="D17" s="16">
        <f t="shared" si="4"/>
        <v>477532</v>
      </c>
      <c r="E17" s="18">
        <v>693918</v>
      </c>
      <c r="F17" s="18">
        <f t="shared" si="0"/>
        <v>490348</v>
      </c>
      <c r="G17" s="18">
        <f t="shared" si="1"/>
        <v>612536</v>
      </c>
      <c r="H17" s="18">
        <f t="shared" si="2"/>
        <v>469728.52325581393</v>
      </c>
      <c r="I17" s="18">
        <f t="shared" si="6"/>
        <v>130573</v>
      </c>
      <c r="J17" s="18">
        <f t="shared" si="5"/>
        <v>346959</v>
      </c>
    </row>
    <row r="18" spans="1:12" x14ac:dyDescent="0.4">
      <c r="A18" s="31">
        <v>40483</v>
      </c>
      <c r="B18" s="16">
        <v>893810</v>
      </c>
      <c r="C18" s="16">
        <f t="shared" si="3"/>
        <v>416278</v>
      </c>
      <c r="D18" s="16">
        <f t="shared" si="4"/>
        <v>893810</v>
      </c>
      <c r="E18" s="18">
        <v>416278</v>
      </c>
      <c r="F18" s="18">
        <f t="shared" si="0"/>
        <v>906626</v>
      </c>
      <c r="G18" s="18">
        <f t="shared" si="1"/>
        <v>1028814</v>
      </c>
      <c r="H18" s="18">
        <f t="shared" si="2"/>
        <v>886006.52325581398</v>
      </c>
      <c r="I18" s="18">
        <f t="shared" si="6"/>
        <v>685671</v>
      </c>
      <c r="J18" s="18">
        <f t="shared" si="5"/>
        <v>208139</v>
      </c>
    </row>
    <row r="19" spans="1:12" x14ac:dyDescent="0.4">
      <c r="A19" s="31">
        <v>40513</v>
      </c>
      <c r="B19" s="16">
        <v>-80353</v>
      </c>
      <c r="C19" s="16">
        <f t="shared" si="3"/>
        <v>-974163</v>
      </c>
      <c r="D19" s="16">
        <f t="shared" si="4"/>
        <v>-80353</v>
      </c>
      <c r="E19" s="18">
        <v>-974163</v>
      </c>
      <c r="F19" s="18">
        <f t="shared" si="0"/>
        <v>-67537</v>
      </c>
      <c r="G19" s="18">
        <f t="shared" si="1"/>
        <v>54651</v>
      </c>
      <c r="H19" s="18">
        <f t="shared" si="2"/>
        <v>-88156.476744186046</v>
      </c>
      <c r="I19" s="18">
        <f t="shared" si="6"/>
        <v>406728.5</v>
      </c>
      <c r="J19" s="18">
        <f t="shared" si="5"/>
        <v>-487081.5</v>
      </c>
    </row>
    <row r="20" spans="1:12" x14ac:dyDescent="0.4">
      <c r="A20" s="31">
        <v>40544</v>
      </c>
      <c r="B20" s="16">
        <v>779806</v>
      </c>
      <c r="C20" s="16">
        <f t="shared" si="3"/>
        <v>860159</v>
      </c>
      <c r="D20" s="16">
        <f t="shared" si="4"/>
        <v>779806</v>
      </c>
      <c r="E20" s="18">
        <v>860159</v>
      </c>
      <c r="F20" s="18">
        <f t="shared" si="0"/>
        <v>792622</v>
      </c>
      <c r="G20" s="18">
        <f t="shared" si="1"/>
        <v>914810</v>
      </c>
      <c r="H20" s="18">
        <f t="shared" si="2"/>
        <v>772002.52325581398</v>
      </c>
      <c r="I20" s="18">
        <f t="shared" si="6"/>
        <v>349726.5</v>
      </c>
      <c r="J20" s="18">
        <f t="shared" si="5"/>
        <v>430079.5</v>
      </c>
      <c r="L20" s="6"/>
    </row>
    <row r="21" spans="1:12" x14ac:dyDescent="0.4">
      <c r="A21" s="31">
        <v>40575</v>
      </c>
      <c r="B21" s="16">
        <v>-335203</v>
      </c>
      <c r="C21" s="16">
        <f t="shared" si="3"/>
        <v>-1115009</v>
      </c>
      <c r="D21" s="16">
        <f t="shared" si="4"/>
        <v>-335203</v>
      </c>
      <c r="E21" s="18">
        <v>-1115009</v>
      </c>
      <c r="F21" s="18">
        <f t="shared" si="0"/>
        <v>-322387</v>
      </c>
      <c r="G21" s="18">
        <f t="shared" si="1"/>
        <v>-200199</v>
      </c>
      <c r="H21" s="18">
        <f t="shared" si="2"/>
        <v>-343006.47674418607</v>
      </c>
      <c r="I21" s="18">
        <f t="shared" si="6"/>
        <v>222301.5</v>
      </c>
      <c r="J21" s="18">
        <f t="shared" si="5"/>
        <v>-557504.5</v>
      </c>
      <c r="L21" s="6"/>
    </row>
    <row r="22" spans="1:12" x14ac:dyDescent="0.4">
      <c r="A22" s="31">
        <v>40603</v>
      </c>
      <c r="B22" s="16">
        <v>697845</v>
      </c>
      <c r="C22" s="16">
        <f t="shared" si="3"/>
        <v>1033048</v>
      </c>
      <c r="D22" s="16">
        <f t="shared" si="4"/>
        <v>697845</v>
      </c>
      <c r="E22" s="18">
        <v>1033048</v>
      </c>
      <c r="F22" s="18">
        <f t="shared" si="0"/>
        <v>710661</v>
      </c>
      <c r="G22" s="18">
        <f t="shared" si="1"/>
        <v>832849</v>
      </c>
      <c r="H22" s="18">
        <f t="shared" si="2"/>
        <v>690041.52325581398</v>
      </c>
      <c r="I22" s="18">
        <f t="shared" si="6"/>
        <v>181321</v>
      </c>
      <c r="J22" s="18">
        <f t="shared" si="5"/>
        <v>516524</v>
      </c>
    </row>
    <row r="23" spans="1:12" x14ac:dyDescent="0.4">
      <c r="A23" s="31">
        <v>40634</v>
      </c>
      <c r="B23" s="16">
        <v>793163</v>
      </c>
      <c r="C23" s="16">
        <f t="shared" si="3"/>
        <v>95318</v>
      </c>
      <c r="D23" s="16">
        <f t="shared" si="4"/>
        <v>793163</v>
      </c>
      <c r="E23" s="18">
        <v>95318</v>
      </c>
      <c r="F23" s="18">
        <f t="shared" si="0"/>
        <v>805979</v>
      </c>
      <c r="G23" s="18">
        <f t="shared" si="1"/>
        <v>928167</v>
      </c>
      <c r="H23" s="18">
        <f t="shared" si="2"/>
        <v>785359.52325581398</v>
      </c>
      <c r="I23" s="18">
        <f t="shared" si="6"/>
        <v>745504</v>
      </c>
      <c r="J23" s="18">
        <f t="shared" si="5"/>
        <v>47659</v>
      </c>
    </row>
    <row r="24" spans="1:12" x14ac:dyDescent="0.4">
      <c r="A24" s="31">
        <v>40664</v>
      </c>
      <c r="B24" s="16">
        <v>485070</v>
      </c>
      <c r="C24" s="16">
        <f t="shared" si="3"/>
        <v>-308093</v>
      </c>
      <c r="D24" s="16">
        <f t="shared" si="4"/>
        <v>485070</v>
      </c>
      <c r="E24" s="18">
        <v>-308093</v>
      </c>
      <c r="F24" s="18">
        <f t="shared" si="0"/>
        <v>497886</v>
      </c>
      <c r="G24" s="18">
        <f t="shared" si="1"/>
        <v>620074</v>
      </c>
      <c r="H24" s="18">
        <f t="shared" si="2"/>
        <v>477266.52325581393</v>
      </c>
      <c r="I24" s="18">
        <f t="shared" si="6"/>
        <v>639116.5</v>
      </c>
      <c r="J24" s="18">
        <f t="shared" si="5"/>
        <v>-154046.5</v>
      </c>
    </row>
    <row r="25" spans="1:12" x14ac:dyDescent="0.4">
      <c r="A25" s="31">
        <v>40695</v>
      </c>
      <c r="B25" s="16">
        <v>584122</v>
      </c>
      <c r="C25" s="16">
        <f t="shared" si="3"/>
        <v>99052</v>
      </c>
      <c r="D25" s="16">
        <f t="shared" si="4"/>
        <v>584122</v>
      </c>
      <c r="E25" s="18">
        <v>99052</v>
      </c>
      <c r="F25" s="18">
        <f t="shared" si="0"/>
        <v>596938</v>
      </c>
      <c r="G25" s="18">
        <f t="shared" si="1"/>
        <v>719126</v>
      </c>
      <c r="H25" s="18">
        <f t="shared" si="2"/>
        <v>576318.52325581398</v>
      </c>
      <c r="I25" s="18">
        <f t="shared" si="6"/>
        <v>534596</v>
      </c>
      <c r="J25" s="18">
        <f t="shared" si="5"/>
        <v>49526</v>
      </c>
    </row>
    <row r="26" spans="1:12" x14ac:dyDescent="0.4">
      <c r="A26" s="31">
        <v>40725</v>
      </c>
      <c r="B26" s="16">
        <v>62729</v>
      </c>
      <c r="C26" s="16">
        <f t="shared" si="3"/>
        <v>-521393</v>
      </c>
      <c r="D26" s="16">
        <f t="shared" si="4"/>
        <v>62729</v>
      </c>
      <c r="E26" s="18">
        <v>-521393</v>
      </c>
      <c r="F26" s="18">
        <f t="shared" si="0"/>
        <v>75545</v>
      </c>
      <c r="G26" s="18">
        <f t="shared" si="1"/>
        <v>197733</v>
      </c>
      <c r="H26" s="18">
        <f t="shared" si="2"/>
        <v>54925.523255813954</v>
      </c>
      <c r="I26" s="18">
        <f t="shared" si="6"/>
        <v>323425.5</v>
      </c>
      <c r="J26" s="18">
        <f t="shared" si="5"/>
        <v>-260696.5</v>
      </c>
    </row>
    <row r="27" spans="1:12" x14ac:dyDescent="0.4">
      <c r="A27" s="31">
        <v>40756</v>
      </c>
      <c r="B27" s="16">
        <v>668179</v>
      </c>
      <c r="C27" s="16">
        <f t="shared" si="3"/>
        <v>605450</v>
      </c>
      <c r="D27" s="16">
        <f t="shared" si="4"/>
        <v>668179</v>
      </c>
      <c r="E27" s="18">
        <v>605450</v>
      </c>
      <c r="F27" s="18">
        <f t="shared" si="0"/>
        <v>680995</v>
      </c>
      <c r="G27" s="18">
        <f t="shared" si="1"/>
        <v>803183</v>
      </c>
      <c r="H27" s="18">
        <f t="shared" si="2"/>
        <v>660375.52325581398</v>
      </c>
      <c r="I27" s="18">
        <f t="shared" si="6"/>
        <v>365454</v>
      </c>
      <c r="J27" s="18">
        <f t="shared" si="5"/>
        <v>302725</v>
      </c>
    </row>
    <row r="28" spans="1:12" x14ac:dyDescent="0.4">
      <c r="A28" s="31">
        <v>40787</v>
      </c>
      <c r="B28" s="16">
        <v>899906</v>
      </c>
      <c r="C28" s="16">
        <f t="shared" si="3"/>
        <v>231727</v>
      </c>
      <c r="D28" s="16">
        <f t="shared" si="4"/>
        <v>899906</v>
      </c>
      <c r="E28" s="18">
        <v>231727</v>
      </c>
      <c r="F28" s="18">
        <f t="shared" si="0"/>
        <v>912722</v>
      </c>
      <c r="G28" s="18">
        <f t="shared" si="1"/>
        <v>1034910</v>
      </c>
      <c r="H28" s="18">
        <f t="shared" si="2"/>
        <v>892102.52325581398</v>
      </c>
      <c r="I28" s="18">
        <f t="shared" si="6"/>
        <v>784042.5</v>
      </c>
      <c r="J28" s="18">
        <f t="shared" si="5"/>
        <v>115863.5</v>
      </c>
    </row>
    <row r="29" spans="1:12" x14ac:dyDescent="0.4">
      <c r="A29" s="31">
        <v>40817</v>
      </c>
      <c r="B29" s="16">
        <v>834719</v>
      </c>
      <c r="C29" s="16">
        <f t="shared" si="3"/>
        <v>-65187</v>
      </c>
      <c r="D29" s="16">
        <f t="shared" si="4"/>
        <v>834719</v>
      </c>
      <c r="E29" s="18">
        <v>-65187</v>
      </c>
      <c r="F29" s="18">
        <f t="shared" si="0"/>
        <v>847535</v>
      </c>
      <c r="G29" s="18">
        <f t="shared" si="1"/>
        <v>969723</v>
      </c>
      <c r="H29" s="18">
        <f t="shared" si="2"/>
        <v>826915.52325581398</v>
      </c>
      <c r="I29" s="18">
        <f t="shared" si="6"/>
        <v>867312.5</v>
      </c>
      <c r="J29" s="18">
        <f t="shared" si="5"/>
        <v>-32593.5</v>
      </c>
    </row>
    <row r="30" spans="1:12" x14ac:dyDescent="0.4">
      <c r="A30" s="31">
        <v>40848</v>
      </c>
      <c r="B30" s="16">
        <v>132003</v>
      </c>
      <c r="C30" s="16">
        <f t="shared" si="3"/>
        <v>-702716</v>
      </c>
      <c r="D30" s="16">
        <f t="shared" si="4"/>
        <v>132003</v>
      </c>
      <c r="E30" s="18">
        <v>-702716</v>
      </c>
      <c r="F30" s="18">
        <f t="shared" si="0"/>
        <v>144819</v>
      </c>
      <c r="G30" s="18">
        <f t="shared" si="1"/>
        <v>267007</v>
      </c>
      <c r="H30" s="18">
        <f t="shared" si="2"/>
        <v>124199.52325581395</v>
      </c>
      <c r="I30" s="18">
        <f t="shared" si="6"/>
        <v>483361</v>
      </c>
      <c r="J30" s="18">
        <f t="shared" si="5"/>
        <v>-351358</v>
      </c>
    </row>
    <row r="31" spans="1:12" x14ac:dyDescent="0.4">
      <c r="A31" s="31">
        <v>40878</v>
      </c>
      <c r="B31" s="16">
        <v>309978</v>
      </c>
      <c r="C31" s="16">
        <f t="shared" si="3"/>
        <v>177975</v>
      </c>
      <c r="D31" s="16">
        <f t="shared" si="4"/>
        <v>309978</v>
      </c>
      <c r="E31" s="18">
        <v>177975</v>
      </c>
      <c r="F31" s="18">
        <f t="shared" si="0"/>
        <v>322794</v>
      </c>
      <c r="G31" s="18">
        <f t="shared" si="1"/>
        <v>444982</v>
      </c>
      <c r="H31" s="18">
        <f t="shared" si="2"/>
        <v>302174.52325581393</v>
      </c>
      <c r="I31" s="18">
        <f t="shared" si="6"/>
        <v>220990.5</v>
      </c>
      <c r="J31" s="18">
        <f t="shared" si="5"/>
        <v>88987.5</v>
      </c>
    </row>
    <row r="32" spans="1:12" x14ac:dyDescent="0.4">
      <c r="A32" s="31">
        <v>40909</v>
      </c>
      <c r="B32" s="16">
        <v>-755566</v>
      </c>
      <c r="C32" s="16">
        <f t="shared" si="3"/>
        <v>-1065544</v>
      </c>
      <c r="D32" s="16">
        <f t="shared" si="4"/>
        <v>-755566</v>
      </c>
      <c r="E32" s="18">
        <v>-1065544</v>
      </c>
      <c r="F32" s="18">
        <f t="shared" si="0"/>
        <v>-742750</v>
      </c>
      <c r="G32" s="18">
        <f t="shared" si="1"/>
        <v>-620562</v>
      </c>
      <c r="H32" s="18">
        <f t="shared" si="2"/>
        <v>-763369.47674418602</v>
      </c>
      <c r="I32" s="18">
        <f t="shared" si="6"/>
        <v>-222794</v>
      </c>
      <c r="J32" s="18">
        <f t="shared" si="5"/>
        <v>-532772</v>
      </c>
    </row>
    <row r="33" spans="1:10" x14ac:dyDescent="0.4">
      <c r="A33" s="32">
        <v>40940</v>
      </c>
      <c r="B33" s="33">
        <v>1170593</v>
      </c>
      <c r="C33" s="33">
        <f t="shared" si="3"/>
        <v>1926159</v>
      </c>
      <c r="D33" s="16">
        <f t="shared" si="4"/>
        <v>1170593</v>
      </c>
      <c r="E33" s="18">
        <v>1926159</v>
      </c>
      <c r="F33" s="18">
        <f t="shared" si="0"/>
        <v>1183409</v>
      </c>
      <c r="G33" s="18">
        <f t="shared" si="1"/>
        <v>1305597</v>
      </c>
      <c r="H33" s="18">
        <f t="shared" si="2"/>
        <v>1162789.5232558139</v>
      </c>
      <c r="I33" s="18">
        <f t="shared" si="6"/>
        <v>207513.5</v>
      </c>
      <c r="J33" s="18">
        <f t="shared" si="5"/>
        <v>963079.5</v>
      </c>
    </row>
    <row r="34" spans="1:10" x14ac:dyDescent="0.4">
      <c r="A34" s="31">
        <v>40969</v>
      </c>
      <c r="B34" s="16">
        <v>252788</v>
      </c>
      <c r="C34" s="16">
        <f t="shared" si="3"/>
        <v>-917805</v>
      </c>
      <c r="D34" s="16">
        <f t="shared" si="4"/>
        <v>252788</v>
      </c>
      <c r="E34" s="18">
        <v>-917805</v>
      </c>
      <c r="F34" s="18">
        <f t="shared" si="0"/>
        <v>265604</v>
      </c>
      <c r="G34" s="18">
        <f t="shared" si="1"/>
        <v>387792</v>
      </c>
      <c r="H34" s="18">
        <f t="shared" si="2"/>
        <v>244984.52325581395</v>
      </c>
      <c r="I34" s="18">
        <f t="shared" si="6"/>
        <v>711690.5</v>
      </c>
      <c r="J34" s="18">
        <f t="shared" si="5"/>
        <v>-458902.5</v>
      </c>
    </row>
    <row r="35" spans="1:10" x14ac:dyDescent="0.4">
      <c r="A35" s="31">
        <v>41000</v>
      </c>
      <c r="B35" s="16">
        <v>1151518</v>
      </c>
      <c r="C35" s="16">
        <f t="shared" si="3"/>
        <v>898730</v>
      </c>
      <c r="D35" s="16">
        <f t="shared" si="4"/>
        <v>1151518</v>
      </c>
      <c r="E35" s="18">
        <v>898730</v>
      </c>
      <c r="F35" s="18">
        <f t="shared" si="0"/>
        <v>1164334</v>
      </c>
      <c r="G35" s="18">
        <f t="shared" si="1"/>
        <v>1286522</v>
      </c>
      <c r="H35" s="18">
        <f t="shared" si="2"/>
        <v>1143714.5232558139</v>
      </c>
      <c r="I35" s="18">
        <f t="shared" si="6"/>
        <v>702153</v>
      </c>
      <c r="J35" s="18">
        <f t="shared" si="5"/>
        <v>449365</v>
      </c>
    </row>
    <row r="36" spans="1:10" x14ac:dyDescent="0.4">
      <c r="A36" s="31">
        <v>41030</v>
      </c>
      <c r="B36" s="16">
        <v>817256</v>
      </c>
      <c r="C36" s="16">
        <f t="shared" si="3"/>
        <v>-334262</v>
      </c>
      <c r="D36" s="16">
        <f t="shared" si="4"/>
        <v>817256</v>
      </c>
      <c r="E36" s="18">
        <v>-334262</v>
      </c>
      <c r="F36" s="18">
        <f t="shared" si="0"/>
        <v>830072</v>
      </c>
      <c r="G36" s="18">
        <f t="shared" si="1"/>
        <v>952260</v>
      </c>
      <c r="H36" s="18">
        <f t="shared" si="2"/>
        <v>809452.52325581398</v>
      </c>
      <c r="I36" s="18">
        <f t="shared" si="6"/>
        <v>984387</v>
      </c>
      <c r="J36" s="18">
        <f t="shared" si="5"/>
        <v>-167131</v>
      </c>
    </row>
    <row r="37" spans="1:10" x14ac:dyDescent="0.4">
      <c r="A37" s="31">
        <v>41061</v>
      </c>
      <c r="B37" s="16">
        <v>570757</v>
      </c>
      <c r="C37" s="16">
        <f t="shared" si="3"/>
        <v>-246499</v>
      </c>
      <c r="D37" s="16">
        <f t="shared" si="4"/>
        <v>570757</v>
      </c>
      <c r="E37" s="18">
        <v>-246499</v>
      </c>
      <c r="F37" s="18">
        <f t="shared" si="0"/>
        <v>583573</v>
      </c>
      <c r="G37" s="18">
        <f t="shared" si="1"/>
        <v>705761</v>
      </c>
      <c r="H37" s="18">
        <f t="shared" si="2"/>
        <v>562953.52325581398</v>
      </c>
      <c r="I37" s="18">
        <f t="shared" si="6"/>
        <v>694006.5</v>
      </c>
      <c r="J37" s="18">
        <f t="shared" si="5"/>
        <v>-123249.5</v>
      </c>
    </row>
    <row r="38" spans="1:10" x14ac:dyDescent="0.4">
      <c r="A38" s="31">
        <v>41091</v>
      </c>
      <c r="B38" s="16">
        <v>506702</v>
      </c>
      <c r="C38" s="16">
        <f t="shared" si="3"/>
        <v>-64055</v>
      </c>
      <c r="D38" s="16">
        <f t="shared" si="4"/>
        <v>506702</v>
      </c>
      <c r="E38" s="18">
        <v>-64055</v>
      </c>
      <c r="F38" s="18">
        <f t="shared" si="0"/>
        <v>519518</v>
      </c>
      <c r="G38" s="18">
        <f t="shared" si="1"/>
        <v>641706</v>
      </c>
      <c r="H38" s="18">
        <f t="shared" si="2"/>
        <v>498898.52325581393</v>
      </c>
      <c r="I38" s="18">
        <f t="shared" si="6"/>
        <v>538729.5</v>
      </c>
      <c r="J38" s="18">
        <f t="shared" si="5"/>
        <v>-32027.5</v>
      </c>
    </row>
    <row r="39" spans="1:10" x14ac:dyDescent="0.4">
      <c r="A39" s="31">
        <v>41122</v>
      </c>
      <c r="B39" s="16">
        <v>-1022534</v>
      </c>
      <c r="C39" s="16">
        <f t="shared" si="3"/>
        <v>-1529236</v>
      </c>
      <c r="D39" s="16">
        <f t="shared" si="4"/>
        <v>-1022534</v>
      </c>
      <c r="E39" s="18">
        <v>-1529236</v>
      </c>
      <c r="F39" s="18">
        <f t="shared" si="0"/>
        <v>-1009718</v>
      </c>
      <c r="G39" s="18">
        <f t="shared" si="1"/>
        <v>-887530</v>
      </c>
      <c r="H39" s="18">
        <f t="shared" si="2"/>
        <v>-1030337.476744186</v>
      </c>
      <c r="I39" s="18">
        <f t="shared" si="6"/>
        <v>-257916</v>
      </c>
      <c r="J39" s="18">
        <f t="shared" si="5"/>
        <v>-764618</v>
      </c>
    </row>
    <row r="40" spans="1:10" x14ac:dyDescent="0.4">
      <c r="A40" s="31">
        <v>41153</v>
      </c>
      <c r="B40" s="16">
        <v>475062</v>
      </c>
      <c r="C40" s="16">
        <f t="shared" si="3"/>
        <v>1497596</v>
      </c>
      <c r="D40" s="16">
        <f t="shared" si="4"/>
        <v>475062</v>
      </c>
      <c r="E40" s="18">
        <v>1497596</v>
      </c>
      <c r="F40" s="18">
        <f t="shared" ref="F40:F71" si="7">B40-E$1</f>
        <v>487878</v>
      </c>
      <c r="G40" s="18">
        <f t="shared" ref="G40:G71" si="8">B40-H$1</f>
        <v>610066</v>
      </c>
      <c r="H40" s="18">
        <f t="shared" ref="H40:H71" si="9">B40-J$1</f>
        <v>467258.52325581393</v>
      </c>
      <c r="I40" s="18">
        <f t="shared" si="6"/>
        <v>-273736</v>
      </c>
      <c r="J40" s="18">
        <f t="shared" si="5"/>
        <v>748798</v>
      </c>
    </row>
    <row r="41" spans="1:10" x14ac:dyDescent="0.4">
      <c r="A41" s="31">
        <v>41183</v>
      </c>
      <c r="B41" s="16">
        <v>779976</v>
      </c>
      <c r="C41" s="16">
        <f t="shared" si="3"/>
        <v>304914</v>
      </c>
      <c r="D41" s="16">
        <f t="shared" si="4"/>
        <v>779976</v>
      </c>
      <c r="E41" s="18">
        <v>304914</v>
      </c>
      <c r="F41" s="18">
        <f t="shared" si="7"/>
        <v>792792</v>
      </c>
      <c r="G41" s="18">
        <f t="shared" si="8"/>
        <v>914980</v>
      </c>
      <c r="H41" s="18">
        <f t="shared" si="9"/>
        <v>772172.52325581398</v>
      </c>
      <c r="I41" s="18">
        <f t="shared" si="6"/>
        <v>627519</v>
      </c>
      <c r="J41" s="18">
        <f t="shared" si="5"/>
        <v>152457</v>
      </c>
    </row>
    <row r="42" spans="1:10" x14ac:dyDescent="0.4">
      <c r="A42" s="31">
        <v>41214</v>
      </c>
      <c r="B42" s="16">
        <v>144175</v>
      </c>
      <c r="C42" s="16">
        <f t="shared" si="3"/>
        <v>-635801</v>
      </c>
      <c r="D42" s="16">
        <f t="shared" si="4"/>
        <v>144175</v>
      </c>
      <c r="E42" s="18">
        <v>-635801</v>
      </c>
      <c r="F42" s="18">
        <f t="shared" si="7"/>
        <v>156991</v>
      </c>
      <c r="G42" s="18">
        <f t="shared" si="8"/>
        <v>279179</v>
      </c>
      <c r="H42" s="18">
        <f t="shared" si="9"/>
        <v>136371.52325581395</v>
      </c>
      <c r="I42" s="18">
        <f t="shared" si="6"/>
        <v>462075.5</v>
      </c>
      <c r="J42" s="18">
        <f t="shared" si="5"/>
        <v>-317900.5</v>
      </c>
    </row>
    <row r="43" spans="1:10" x14ac:dyDescent="0.4">
      <c r="A43" s="31">
        <v>41244</v>
      </c>
      <c r="B43" s="16">
        <v>542494</v>
      </c>
      <c r="C43" s="16">
        <f t="shared" si="3"/>
        <v>398319</v>
      </c>
      <c r="D43" s="16">
        <f t="shared" si="4"/>
        <v>542494</v>
      </c>
      <c r="E43" s="18">
        <v>398319</v>
      </c>
      <c r="F43" s="18">
        <f t="shared" si="7"/>
        <v>555310</v>
      </c>
      <c r="G43" s="18">
        <f t="shared" si="8"/>
        <v>677498</v>
      </c>
      <c r="H43" s="18">
        <f t="shared" si="9"/>
        <v>534690.52325581398</v>
      </c>
      <c r="I43" s="18">
        <f t="shared" si="6"/>
        <v>343334.5</v>
      </c>
      <c r="J43" s="18">
        <f t="shared" si="5"/>
        <v>199159.5</v>
      </c>
    </row>
    <row r="44" spans="1:10" x14ac:dyDescent="0.4">
      <c r="A44" s="31">
        <v>41275</v>
      </c>
      <c r="B44" s="16">
        <v>359333</v>
      </c>
      <c r="C44" s="16">
        <f t="shared" si="3"/>
        <v>-183161</v>
      </c>
      <c r="D44" s="16">
        <f t="shared" si="4"/>
        <v>359333</v>
      </c>
      <c r="E44" s="18">
        <v>-183161</v>
      </c>
      <c r="F44" s="18">
        <f t="shared" si="7"/>
        <v>372149</v>
      </c>
      <c r="G44" s="18">
        <f t="shared" si="8"/>
        <v>494337</v>
      </c>
      <c r="H44" s="18">
        <f t="shared" si="9"/>
        <v>351529.52325581393</v>
      </c>
      <c r="I44" s="18">
        <f t="shared" si="6"/>
        <v>450913.5</v>
      </c>
      <c r="J44" s="18">
        <f t="shared" si="5"/>
        <v>-91580.5</v>
      </c>
    </row>
    <row r="45" spans="1:10" x14ac:dyDescent="0.4">
      <c r="A45" s="31">
        <v>41306</v>
      </c>
      <c r="B45" s="16">
        <v>321469</v>
      </c>
      <c r="C45" s="16">
        <f t="shared" si="3"/>
        <v>-37864</v>
      </c>
      <c r="D45" s="16">
        <f t="shared" si="4"/>
        <v>321469</v>
      </c>
      <c r="E45" s="18">
        <v>-37864</v>
      </c>
      <c r="F45" s="18">
        <f t="shared" si="7"/>
        <v>334285</v>
      </c>
      <c r="G45" s="18">
        <f t="shared" si="8"/>
        <v>456473</v>
      </c>
      <c r="H45" s="18">
        <f t="shared" si="9"/>
        <v>313665.52325581393</v>
      </c>
      <c r="I45" s="18">
        <f t="shared" si="6"/>
        <v>340401</v>
      </c>
      <c r="J45" s="18">
        <f t="shared" si="5"/>
        <v>-18932</v>
      </c>
    </row>
    <row r="46" spans="1:10" x14ac:dyDescent="0.4">
      <c r="A46" s="31">
        <v>41334</v>
      </c>
      <c r="B46" s="16">
        <v>67780</v>
      </c>
      <c r="C46" s="16">
        <f t="shared" si="3"/>
        <v>-253689</v>
      </c>
      <c r="D46" s="16">
        <f t="shared" si="4"/>
        <v>67780</v>
      </c>
      <c r="E46" s="18">
        <v>-253689</v>
      </c>
      <c r="F46" s="18">
        <f t="shared" si="7"/>
        <v>80596</v>
      </c>
      <c r="G46" s="18">
        <f t="shared" si="8"/>
        <v>202784</v>
      </c>
      <c r="H46" s="18">
        <f t="shared" si="9"/>
        <v>59976.523255813954</v>
      </c>
      <c r="I46" s="18">
        <f t="shared" si="6"/>
        <v>194624.5</v>
      </c>
      <c r="J46" s="18">
        <f t="shared" si="5"/>
        <v>-126844.5</v>
      </c>
    </row>
    <row r="47" spans="1:10" x14ac:dyDescent="0.4">
      <c r="A47" s="31">
        <v>41365</v>
      </c>
      <c r="B47" s="16">
        <v>471435</v>
      </c>
      <c r="C47" s="16">
        <f t="shared" si="3"/>
        <v>403655</v>
      </c>
      <c r="D47" s="16">
        <f t="shared" si="4"/>
        <v>471435</v>
      </c>
      <c r="E47" s="18">
        <v>403655</v>
      </c>
      <c r="F47" s="18">
        <f t="shared" si="7"/>
        <v>484251</v>
      </c>
      <c r="G47" s="18">
        <f t="shared" si="8"/>
        <v>606439</v>
      </c>
      <c r="H47" s="18">
        <f t="shared" si="9"/>
        <v>463631.52325581393</v>
      </c>
      <c r="I47" s="18">
        <f t="shared" si="6"/>
        <v>269607.5</v>
      </c>
      <c r="J47" s="18">
        <f t="shared" si="5"/>
        <v>201827.5</v>
      </c>
    </row>
    <row r="48" spans="1:10" x14ac:dyDescent="0.4">
      <c r="A48" s="31">
        <v>41395</v>
      </c>
      <c r="B48" s="16">
        <v>565603</v>
      </c>
      <c r="C48" s="16">
        <f t="shared" si="3"/>
        <v>94168</v>
      </c>
      <c r="D48" s="16">
        <f t="shared" si="4"/>
        <v>565603</v>
      </c>
      <c r="E48" s="18">
        <v>94168</v>
      </c>
      <c r="F48" s="18">
        <f t="shared" si="7"/>
        <v>578419</v>
      </c>
      <c r="G48" s="18">
        <f t="shared" si="8"/>
        <v>700607</v>
      </c>
      <c r="H48" s="18">
        <f t="shared" si="9"/>
        <v>557799.52325581398</v>
      </c>
      <c r="I48" s="18">
        <f t="shared" si="6"/>
        <v>518519</v>
      </c>
      <c r="J48" s="18">
        <f t="shared" si="5"/>
        <v>47084</v>
      </c>
    </row>
    <row r="49" spans="1:10" x14ac:dyDescent="0.4">
      <c r="A49" s="31">
        <v>41426</v>
      </c>
      <c r="B49" s="16">
        <v>872480</v>
      </c>
      <c r="C49" s="16">
        <f t="shared" si="3"/>
        <v>306877</v>
      </c>
      <c r="D49" s="16">
        <f t="shared" si="4"/>
        <v>872480</v>
      </c>
      <c r="E49" s="18">
        <v>306877</v>
      </c>
      <c r="F49" s="18">
        <f t="shared" si="7"/>
        <v>885296</v>
      </c>
      <c r="G49" s="18">
        <f t="shared" si="8"/>
        <v>1007484</v>
      </c>
      <c r="H49" s="18">
        <f t="shared" si="9"/>
        <v>864676.52325581398</v>
      </c>
      <c r="I49" s="18">
        <f t="shared" si="6"/>
        <v>719041.5</v>
      </c>
      <c r="J49" s="18">
        <f t="shared" si="5"/>
        <v>153438.5</v>
      </c>
    </row>
    <row r="50" spans="1:10" x14ac:dyDescent="0.4">
      <c r="A50" s="31">
        <v>41456</v>
      </c>
      <c r="B50" s="16">
        <v>789480</v>
      </c>
      <c r="C50" s="16">
        <f t="shared" si="3"/>
        <v>-83000</v>
      </c>
      <c r="D50" s="16">
        <f t="shared" si="4"/>
        <v>789480</v>
      </c>
      <c r="E50" s="18">
        <v>-83000</v>
      </c>
      <c r="F50" s="18">
        <f t="shared" si="7"/>
        <v>802296</v>
      </c>
      <c r="G50" s="18">
        <f t="shared" si="8"/>
        <v>924484</v>
      </c>
      <c r="H50" s="18">
        <f t="shared" si="9"/>
        <v>781676.52325581398</v>
      </c>
      <c r="I50" s="18">
        <f t="shared" si="6"/>
        <v>830980</v>
      </c>
      <c r="J50" s="18">
        <f t="shared" si="5"/>
        <v>-41500</v>
      </c>
    </row>
    <row r="51" spans="1:10" x14ac:dyDescent="0.4">
      <c r="A51" s="31">
        <v>41487</v>
      </c>
      <c r="B51" s="16">
        <v>999942</v>
      </c>
      <c r="C51" s="16">
        <f t="shared" si="3"/>
        <v>210462</v>
      </c>
      <c r="D51" s="16">
        <f t="shared" si="4"/>
        <v>999942</v>
      </c>
      <c r="E51" s="18">
        <v>210462</v>
      </c>
      <c r="F51" s="18">
        <f t="shared" si="7"/>
        <v>1012758</v>
      </c>
      <c r="G51" s="18">
        <f t="shared" si="8"/>
        <v>1134946</v>
      </c>
      <c r="H51" s="18">
        <f t="shared" si="9"/>
        <v>992138.52325581398</v>
      </c>
      <c r="I51" s="18">
        <f t="shared" si="6"/>
        <v>894711</v>
      </c>
      <c r="J51" s="18">
        <f t="shared" si="5"/>
        <v>105231</v>
      </c>
    </row>
    <row r="52" spans="1:10" x14ac:dyDescent="0.4">
      <c r="A52" s="34">
        <v>41518</v>
      </c>
      <c r="B52" s="29">
        <v>-1196225</v>
      </c>
      <c r="C52" s="29">
        <f t="shared" si="3"/>
        <v>-2196167</v>
      </c>
      <c r="D52" s="16">
        <f t="shared" si="4"/>
        <v>-1196225</v>
      </c>
      <c r="E52" s="30">
        <v>-2196167</v>
      </c>
      <c r="F52" s="18">
        <f t="shared" si="7"/>
        <v>-1183409</v>
      </c>
      <c r="G52" s="18">
        <f t="shared" si="8"/>
        <v>-1061221</v>
      </c>
      <c r="H52" s="18">
        <f t="shared" si="9"/>
        <v>-1204028.4767441861</v>
      </c>
      <c r="I52" s="18">
        <f t="shared" si="6"/>
        <v>-98141.5</v>
      </c>
      <c r="J52" s="18">
        <f t="shared" si="5"/>
        <v>-1098083.5</v>
      </c>
    </row>
    <row r="53" spans="1:10" x14ac:dyDescent="0.4">
      <c r="A53" s="31">
        <v>41548</v>
      </c>
      <c r="B53" s="16">
        <v>268997</v>
      </c>
      <c r="C53" s="16">
        <f t="shared" si="3"/>
        <v>1465222</v>
      </c>
      <c r="D53" s="16">
        <f t="shared" si="4"/>
        <v>268997</v>
      </c>
      <c r="E53" s="18">
        <v>1465222</v>
      </c>
      <c r="F53" s="18">
        <f t="shared" si="7"/>
        <v>281813</v>
      </c>
      <c r="G53" s="18">
        <f t="shared" si="8"/>
        <v>404001</v>
      </c>
      <c r="H53" s="18">
        <f t="shared" si="9"/>
        <v>261193.52325581395</v>
      </c>
      <c r="I53" s="18">
        <f t="shared" si="6"/>
        <v>-463614</v>
      </c>
      <c r="J53" s="18">
        <f t="shared" si="5"/>
        <v>732611</v>
      </c>
    </row>
    <row r="54" spans="1:10" x14ac:dyDescent="0.4">
      <c r="A54" s="31">
        <v>41579</v>
      </c>
      <c r="B54" s="16">
        <v>-687986</v>
      </c>
      <c r="C54" s="16">
        <f t="shared" si="3"/>
        <v>-956983</v>
      </c>
      <c r="D54" s="16">
        <f t="shared" si="4"/>
        <v>-687986</v>
      </c>
      <c r="E54" s="18">
        <v>-956983</v>
      </c>
      <c r="F54" s="18">
        <f t="shared" si="7"/>
        <v>-675170</v>
      </c>
      <c r="G54" s="18">
        <f t="shared" si="8"/>
        <v>-552982</v>
      </c>
      <c r="H54" s="18">
        <f t="shared" si="9"/>
        <v>-695789.47674418602</v>
      </c>
      <c r="I54" s="18">
        <f t="shared" si="6"/>
        <v>-209494.5</v>
      </c>
      <c r="J54" s="18">
        <f t="shared" si="5"/>
        <v>-478491.5</v>
      </c>
    </row>
    <row r="55" spans="1:10" x14ac:dyDescent="0.4">
      <c r="A55" s="31">
        <v>41609</v>
      </c>
      <c r="B55" s="16">
        <v>1150461</v>
      </c>
      <c r="C55" s="16">
        <f t="shared" si="3"/>
        <v>1838447</v>
      </c>
      <c r="D55" s="16">
        <f t="shared" si="4"/>
        <v>1150461</v>
      </c>
      <c r="E55" s="18">
        <v>1838447</v>
      </c>
      <c r="F55" s="18">
        <f t="shared" si="7"/>
        <v>1163277</v>
      </c>
      <c r="G55" s="18">
        <f t="shared" si="8"/>
        <v>1285465</v>
      </c>
      <c r="H55" s="18">
        <f t="shared" si="9"/>
        <v>1142657.5232558139</v>
      </c>
      <c r="I55" s="18">
        <f t="shared" si="6"/>
        <v>231237.5</v>
      </c>
      <c r="J55" s="18">
        <f t="shared" si="5"/>
        <v>919223.5</v>
      </c>
    </row>
    <row r="56" spans="1:10" x14ac:dyDescent="0.4">
      <c r="A56" s="31">
        <v>41640</v>
      </c>
      <c r="B56" s="16">
        <v>682458</v>
      </c>
      <c r="C56" s="16">
        <f t="shared" si="3"/>
        <v>-468003</v>
      </c>
      <c r="D56" s="16">
        <f t="shared" si="4"/>
        <v>682458</v>
      </c>
      <c r="E56" s="18">
        <v>-468003</v>
      </c>
      <c r="F56" s="18">
        <f t="shared" si="7"/>
        <v>695274</v>
      </c>
      <c r="G56" s="18">
        <f t="shared" si="8"/>
        <v>817462</v>
      </c>
      <c r="H56" s="18">
        <f t="shared" si="9"/>
        <v>674654.52325581398</v>
      </c>
      <c r="I56" s="18">
        <f t="shared" si="6"/>
        <v>916459.5</v>
      </c>
      <c r="J56" s="18">
        <f t="shared" si="5"/>
        <v>-234001.5</v>
      </c>
    </row>
    <row r="57" spans="1:10" x14ac:dyDescent="0.4">
      <c r="A57" s="31">
        <v>41671</v>
      </c>
      <c r="B57" s="16">
        <v>617856</v>
      </c>
      <c r="C57" s="16">
        <f t="shared" si="3"/>
        <v>-64602</v>
      </c>
      <c r="D57" s="16">
        <f t="shared" si="4"/>
        <v>617856</v>
      </c>
      <c r="E57" s="18">
        <v>-64602</v>
      </c>
      <c r="F57" s="18">
        <f t="shared" si="7"/>
        <v>630672</v>
      </c>
      <c r="G57" s="18">
        <f t="shared" si="8"/>
        <v>752860</v>
      </c>
      <c r="H57" s="18">
        <f t="shared" si="9"/>
        <v>610052.52325581398</v>
      </c>
      <c r="I57" s="18">
        <f t="shared" si="6"/>
        <v>650157</v>
      </c>
      <c r="J57" s="18">
        <f t="shared" si="5"/>
        <v>-32301</v>
      </c>
    </row>
    <row r="58" spans="1:10" x14ac:dyDescent="0.4">
      <c r="A58" s="31">
        <v>41699</v>
      </c>
      <c r="B58" s="16">
        <v>824098</v>
      </c>
      <c r="C58" s="16">
        <f t="shared" si="3"/>
        <v>206242</v>
      </c>
      <c r="D58" s="16">
        <f t="shared" si="4"/>
        <v>824098</v>
      </c>
      <c r="E58" s="18">
        <v>206242</v>
      </c>
      <c r="F58" s="18">
        <f t="shared" si="7"/>
        <v>836914</v>
      </c>
      <c r="G58" s="18">
        <f t="shared" si="8"/>
        <v>959102</v>
      </c>
      <c r="H58" s="18">
        <f t="shared" si="9"/>
        <v>816294.52325581398</v>
      </c>
      <c r="I58" s="18">
        <f t="shared" si="6"/>
        <v>720977</v>
      </c>
      <c r="J58" s="18">
        <f t="shared" si="5"/>
        <v>103121</v>
      </c>
    </row>
    <row r="59" spans="1:10" x14ac:dyDescent="0.4">
      <c r="A59" s="31">
        <v>41730</v>
      </c>
      <c r="B59" s="16">
        <v>581943</v>
      </c>
      <c r="C59" s="16">
        <f t="shared" si="3"/>
        <v>-242155</v>
      </c>
      <c r="D59" s="16">
        <f t="shared" si="4"/>
        <v>581943</v>
      </c>
      <c r="E59" s="18">
        <v>-242155</v>
      </c>
      <c r="F59" s="18">
        <f t="shared" si="7"/>
        <v>594759</v>
      </c>
      <c r="G59" s="18">
        <f t="shared" si="8"/>
        <v>716947</v>
      </c>
      <c r="H59" s="18">
        <f t="shared" si="9"/>
        <v>574139.52325581398</v>
      </c>
      <c r="I59" s="18">
        <f t="shared" si="6"/>
        <v>703020.5</v>
      </c>
      <c r="J59" s="18">
        <f t="shared" si="5"/>
        <v>-121077.5</v>
      </c>
    </row>
    <row r="60" spans="1:10" x14ac:dyDescent="0.4">
      <c r="A60" s="31">
        <v>41760</v>
      </c>
      <c r="B60" s="16">
        <v>132864</v>
      </c>
      <c r="C60" s="16">
        <f t="shared" si="3"/>
        <v>-449079</v>
      </c>
      <c r="D60" s="16">
        <f t="shared" si="4"/>
        <v>132864</v>
      </c>
      <c r="E60" s="18">
        <v>-449079</v>
      </c>
      <c r="F60" s="18">
        <f t="shared" si="7"/>
        <v>145680</v>
      </c>
      <c r="G60" s="18">
        <f t="shared" si="8"/>
        <v>267868</v>
      </c>
      <c r="H60" s="18">
        <f t="shared" si="9"/>
        <v>125060.52325581395</v>
      </c>
      <c r="I60" s="18">
        <f t="shared" si="6"/>
        <v>357403.5</v>
      </c>
      <c r="J60" s="18">
        <f t="shared" si="5"/>
        <v>-224539.5</v>
      </c>
    </row>
    <row r="61" spans="1:10" x14ac:dyDescent="0.4">
      <c r="A61" s="31">
        <v>41791</v>
      </c>
      <c r="B61" s="16">
        <v>448062</v>
      </c>
      <c r="C61" s="16">
        <f t="shared" si="3"/>
        <v>315198</v>
      </c>
      <c r="D61" s="16">
        <f t="shared" si="4"/>
        <v>448062</v>
      </c>
      <c r="E61" s="18">
        <v>315198</v>
      </c>
      <c r="F61" s="18">
        <f t="shared" si="7"/>
        <v>460878</v>
      </c>
      <c r="G61" s="18">
        <f t="shared" si="8"/>
        <v>583066</v>
      </c>
      <c r="H61" s="18">
        <f t="shared" si="9"/>
        <v>440258.52325581393</v>
      </c>
      <c r="I61" s="18">
        <f t="shared" si="6"/>
        <v>290463</v>
      </c>
      <c r="J61" s="18">
        <f t="shared" si="5"/>
        <v>157599</v>
      </c>
    </row>
    <row r="62" spans="1:10" x14ac:dyDescent="0.4">
      <c r="A62" s="31">
        <v>41821</v>
      </c>
      <c r="B62" s="16">
        <v>689161</v>
      </c>
      <c r="C62" s="16">
        <f t="shared" si="3"/>
        <v>241099</v>
      </c>
      <c r="D62" s="16">
        <f t="shared" si="4"/>
        <v>689161</v>
      </c>
      <c r="E62" s="18">
        <v>241099</v>
      </c>
      <c r="F62" s="18">
        <f t="shared" si="7"/>
        <v>701977</v>
      </c>
      <c r="G62" s="18">
        <f t="shared" si="8"/>
        <v>824165</v>
      </c>
      <c r="H62" s="18">
        <f t="shared" si="9"/>
        <v>681357.52325581398</v>
      </c>
      <c r="I62" s="18">
        <f t="shared" si="6"/>
        <v>568611.5</v>
      </c>
      <c r="J62" s="18">
        <f t="shared" si="5"/>
        <v>120549.5</v>
      </c>
    </row>
    <row r="63" spans="1:10" x14ac:dyDescent="0.4">
      <c r="A63" s="31">
        <v>41852</v>
      </c>
      <c r="B63" s="16">
        <v>800701</v>
      </c>
      <c r="C63" s="16">
        <f t="shared" si="3"/>
        <v>111540</v>
      </c>
      <c r="D63" s="16">
        <f t="shared" si="4"/>
        <v>800701</v>
      </c>
      <c r="E63" s="18">
        <v>111540</v>
      </c>
      <c r="F63" s="18">
        <f t="shared" si="7"/>
        <v>813517</v>
      </c>
      <c r="G63" s="18">
        <f t="shared" si="8"/>
        <v>935705</v>
      </c>
      <c r="H63" s="18">
        <f t="shared" si="9"/>
        <v>792897.52325581398</v>
      </c>
      <c r="I63" s="18">
        <f t="shared" si="6"/>
        <v>744931</v>
      </c>
      <c r="J63" s="18">
        <f t="shared" si="5"/>
        <v>55770</v>
      </c>
    </row>
    <row r="64" spans="1:10" x14ac:dyDescent="0.4">
      <c r="A64" s="31">
        <v>41883</v>
      </c>
      <c r="B64" s="16">
        <v>1166643</v>
      </c>
      <c r="C64" s="16">
        <f t="shared" si="3"/>
        <v>365942</v>
      </c>
      <c r="D64" s="16">
        <f t="shared" si="4"/>
        <v>1166643</v>
      </c>
      <c r="E64" s="18">
        <v>365942</v>
      </c>
      <c r="F64" s="18">
        <f t="shared" si="7"/>
        <v>1179459</v>
      </c>
      <c r="G64" s="18">
        <f t="shared" si="8"/>
        <v>1301647</v>
      </c>
      <c r="H64" s="18">
        <f t="shared" si="9"/>
        <v>1158839.5232558139</v>
      </c>
      <c r="I64" s="18">
        <f t="shared" si="6"/>
        <v>983672</v>
      </c>
      <c r="J64" s="18">
        <f t="shared" si="5"/>
        <v>182971</v>
      </c>
    </row>
    <row r="65" spans="1:10" x14ac:dyDescent="0.4">
      <c r="A65" s="31">
        <v>41913</v>
      </c>
      <c r="B65" s="16">
        <v>947333</v>
      </c>
      <c r="C65" s="16">
        <f t="shared" si="3"/>
        <v>-219310</v>
      </c>
      <c r="D65" s="16">
        <f t="shared" si="4"/>
        <v>947333</v>
      </c>
      <c r="E65" s="18">
        <v>-219310</v>
      </c>
      <c r="F65" s="18">
        <f t="shared" si="7"/>
        <v>960149</v>
      </c>
      <c r="G65" s="18">
        <f t="shared" si="8"/>
        <v>1082337</v>
      </c>
      <c r="H65" s="18">
        <f t="shared" si="9"/>
        <v>939529.52325581398</v>
      </c>
      <c r="I65" s="18">
        <f t="shared" si="6"/>
        <v>1056988</v>
      </c>
      <c r="J65" s="18">
        <f t="shared" si="5"/>
        <v>-109655</v>
      </c>
    </row>
    <row r="66" spans="1:10" x14ac:dyDescent="0.4">
      <c r="A66" s="31">
        <v>41944</v>
      </c>
      <c r="B66" s="16">
        <v>578668</v>
      </c>
      <c r="C66" s="16">
        <f t="shared" si="3"/>
        <v>-368665</v>
      </c>
      <c r="D66" s="16">
        <f t="shared" si="4"/>
        <v>578668</v>
      </c>
      <c r="E66" s="18">
        <v>-368665</v>
      </c>
      <c r="F66" s="18">
        <f t="shared" si="7"/>
        <v>591484</v>
      </c>
      <c r="G66" s="18">
        <f t="shared" si="8"/>
        <v>713672</v>
      </c>
      <c r="H66" s="18">
        <f t="shared" si="9"/>
        <v>570864.52325581398</v>
      </c>
      <c r="I66" s="18">
        <f t="shared" si="6"/>
        <v>763000.5</v>
      </c>
      <c r="J66" s="18">
        <f t="shared" si="5"/>
        <v>-184332.5</v>
      </c>
    </row>
    <row r="67" spans="1:10" x14ac:dyDescent="0.4">
      <c r="A67" s="31">
        <v>41974</v>
      </c>
      <c r="B67" s="16">
        <v>988505</v>
      </c>
      <c r="C67" s="16">
        <f t="shared" si="3"/>
        <v>409837</v>
      </c>
      <c r="D67" s="16">
        <f t="shared" si="4"/>
        <v>988505</v>
      </c>
      <c r="E67" s="18">
        <v>409837</v>
      </c>
      <c r="F67" s="18">
        <f t="shared" si="7"/>
        <v>1001321</v>
      </c>
      <c r="G67" s="18">
        <f t="shared" si="8"/>
        <v>1123509</v>
      </c>
      <c r="H67" s="18">
        <f t="shared" si="9"/>
        <v>980701.52325581398</v>
      </c>
      <c r="I67" s="18">
        <f t="shared" si="6"/>
        <v>783586.5</v>
      </c>
      <c r="J67" s="18">
        <f t="shared" si="5"/>
        <v>204918.5</v>
      </c>
    </row>
    <row r="68" spans="1:10" x14ac:dyDescent="0.4">
      <c r="A68" s="31">
        <v>42005</v>
      </c>
      <c r="B68" s="16">
        <v>1139715</v>
      </c>
      <c r="C68" s="16">
        <f t="shared" si="3"/>
        <v>151210</v>
      </c>
      <c r="D68" s="16">
        <f t="shared" si="4"/>
        <v>1139715</v>
      </c>
      <c r="E68" s="18">
        <v>151210</v>
      </c>
      <c r="F68" s="18">
        <f t="shared" si="7"/>
        <v>1152531</v>
      </c>
      <c r="G68" s="18">
        <f t="shared" si="8"/>
        <v>1274719</v>
      </c>
      <c r="H68" s="18">
        <f t="shared" si="9"/>
        <v>1131911.5232558139</v>
      </c>
      <c r="I68" s="18">
        <f t="shared" si="6"/>
        <v>1064110</v>
      </c>
      <c r="J68" s="18">
        <f t="shared" si="5"/>
        <v>75605</v>
      </c>
    </row>
    <row r="69" spans="1:10" x14ac:dyDescent="0.4">
      <c r="A69" s="31">
        <v>42036</v>
      </c>
      <c r="B69" s="16">
        <v>1029471</v>
      </c>
      <c r="C69" s="16">
        <f t="shared" si="3"/>
        <v>-110244</v>
      </c>
      <c r="D69" s="16">
        <f t="shared" si="4"/>
        <v>1029471</v>
      </c>
      <c r="E69" s="18">
        <v>-110244</v>
      </c>
      <c r="F69" s="18">
        <f t="shared" si="7"/>
        <v>1042287</v>
      </c>
      <c r="G69" s="18">
        <f t="shared" si="8"/>
        <v>1164475</v>
      </c>
      <c r="H69" s="18">
        <f t="shared" si="9"/>
        <v>1021667.523255814</v>
      </c>
      <c r="I69" s="18">
        <f t="shared" si="6"/>
        <v>1084593</v>
      </c>
      <c r="J69" s="18">
        <f t="shared" si="5"/>
        <v>-55122</v>
      </c>
    </row>
    <row r="70" spans="1:10" x14ac:dyDescent="0.4">
      <c r="A70" s="31">
        <v>42064</v>
      </c>
      <c r="B70" s="16">
        <v>687533</v>
      </c>
      <c r="C70" s="16">
        <f t="shared" si="3"/>
        <v>-341938</v>
      </c>
      <c r="D70" s="16">
        <f t="shared" si="4"/>
        <v>687533</v>
      </c>
      <c r="E70" s="18">
        <v>-341938</v>
      </c>
      <c r="F70" s="18">
        <f t="shared" si="7"/>
        <v>700349</v>
      </c>
      <c r="G70" s="18">
        <f t="shared" si="8"/>
        <v>822537</v>
      </c>
      <c r="H70" s="18">
        <f t="shared" si="9"/>
        <v>679729.52325581398</v>
      </c>
      <c r="I70" s="18">
        <f t="shared" si="6"/>
        <v>858502</v>
      </c>
      <c r="J70" s="18">
        <f t="shared" si="5"/>
        <v>-170969</v>
      </c>
    </row>
    <row r="71" spans="1:10" x14ac:dyDescent="0.4">
      <c r="A71" s="31">
        <v>42095</v>
      </c>
      <c r="B71" s="16">
        <v>-524626</v>
      </c>
      <c r="C71" s="16">
        <f t="shared" si="3"/>
        <v>-1212159</v>
      </c>
      <c r="D71" s="16">
        <f t="shared" si="4"/>
        <v>-524626</v>
      </c>
      <c r="E71" s="18">
        <v>-1212159</v>
      </c>
      <c r="F71" s="18">
        <f t="shared" si="7"/>
        <v>-511810</v>
      </c>
      <c r="G71" s="18">
        <f t="shared" si="8"/>
        <v>-389622</v>
      </c>
      <c r="H71" s="18">
        <f t="shared" si="9"/>
        <v>-532429.47674418602</v>
      </c>
      <c r="I71" s="18">
        <f t="shared" si="6"/>
        <v>81453.5</v>
      </c>
      <c r="J71" s="18">
        <f t="shared" si="5"/>
        <v>-606079.5</v>
      </c>
    </row>
    <row r="72" spans="1:10" x14ac:dyDescent="0.4">
      <c r="A72" s="31">
        <v>42125</v>
      </c>
      <c r="B72" s="16">
        <v>158620</v>
      </c>
      <c r="C72" s="16">
        <f t="shared" si="3"/>
        <v>683246</v>
      </c>
      <c r="D72" s="16">
        <f t="shared" si="4"/>
        <v>158620</v>
      </c>
      <c r="E72" s="18">
        <v>683246</v>
      </c>
      <c r="F72" s="18">
        <f t="shared" ref="F72:F103" si="10">B72-E$1</f>
        <v>171436</v>
      </c>
      <c r="G72" s="18">
        <f t="shared" ref="G72:G103" si="11">B72-H$1</f>
        <v>293624</v>
      </c>
      <c r="H72" s="18">
        <f t="shared" ref="H72:H93" si="12">B72-J$1</f>
        <v>150816.52325581395</v>
      </c>
      <c r="I72" s="18">
        <f t="shared" si="6"/>
        <v>-183003</v>
      </c>
      <c r="J72" s="18">
        <f t="shared" si="5"/>
        <v>341623</v>
      </c>
    </row>
    <row r="73" spans="1:10" x14ac:dyDescent="0.4">
      <c r="A73" s="31">
        <v>42156</v>
      </c>
      <c r="B73" s="16">
        <v>87795</v>
      </c>
      <c r="C73" s="16">
        <f t="shared" si="3"/>
        <v>-70825</v>
      </c>
      <c r="D73" s="16">
        <f t="shared" si="4"/>
        <v>87795</v>
      </c>
      <c r="E73" s="18">
        <v>-70825</v>
      </c>
      <c r="F73" s="18">
        <f t="shared" si="10"/>
        <v>100611</v>
      </c>
      <c r="G73" s="18">
        <f t="shared" si="11"/>
        <v>222799</v>
      </c>
      <c r="H73" s="18">
        <f t="shared" si="12"/>
        <v>79991.523255813954</v>
      </c>
      <c r="I73" s="18">
        <f t="shared" si="6"/>
        <v>123207.5</v>
      </c>
      <c r="J73" s="18">
        <f t="shared" si="5"/>
        <v>-35412.5</v>
      </c>
    </row>
    <row r="74" spans="1:10" x14ac:dyDescent="0.4">
      <c r="A74" s="31">
        <v>42186</v>
      </c>
      <c r="B74" s="16">
        <v>423389</v>
      </c>
      <c r="C74" s="16">
        <f t="shared" ref="C74:C93" si="13">B74-B73</f>
        <v>335594</v>
      </c>
      <c r="D74" s="16">
        <f t="shared" ref="D74:D93" si="14">D73+C74</f>
        <v>423389</v>
      </c>
      <c r="E74" s="18">
        <v>335594</v>
      </c>
      <c r="F74" s="18">
        <f t="shared" si="10"/>
        <v>436205</v>
      </c>
      <c r="G74" s="18">
        <f t="shared" si="11"/>
        <v>558393</v>
      </c>
      <c r="H74" s="18">
        <f t="shared" si="12"/>
        <v>415585.52325581393</v>
      </c>
      <c r="I74" s="18">
        <f t="shared" si="6"/>
        <v>255592</v>
      </c>
      <c r="J74" s="18">
        <f t="shared" ref="J74:J93" si="15">B74-I74</f>
        <v>167797</v>
      </c>
    </row>
    <row r="75" spans="1:10" x14ac:dyDescent="0.4">
      <c r="A75" s="31">
        <v>42217</v>
      </c>
      <c r="B75" s="16">
        <v>840723</v>
      </c>
      <c r="C75" s="16">
        <f t="shared" si="13"/>
        <v>417334</v>
      </c>
      <c r="D75" s="16">
        <f t="shared" si="14"/>
        <v>840723</v>
      </c>
      <c r="E75" s="18">
        <v>417334</v>
      </c>
      <c r="F75" s="18">
        <f t="shared" si="10"/>
        <v>853539</v>
      </c>
      <c r="G75" s="18">
        <f t="shared" si="11"/>
        <v>975727</v>
      </c>
      <c r="H75" s="18">
        <f t="shared" si="12"/>
        <v>832919.52325581398</v>
      </c>
      <c r="I75" s="18">
        <f t="shared" ref="I75:I93" si="16">AVERAGE(B74,B75)</f>
        <v>632056</v>
      </c>
      <c r="J75" s="18">
        <f t="shared" si="15"/>
        <v>208667</v>
      </c>
    </row>
    <row r="76" spans="1:10" x14ac:dyDescent="0.4">
      <c r="A76" s="31">
        <v>42248</v>
      </c>
      <c r="B76" s="16">
        <v>568529</v>
      </c>
      <c r="C76" s="16">
        <f t="shared" si="13"/>
        <v>-272194</v>
      </c>
      <c r="D76" s="16">
        <f t="shared" si="14"/>
        <v>568529</v>
      </c>
      <c r="E76" s="18">
        <v>-272194</v>
      </c>
      <c r="F76" s="18">
        <f t="shared" si="10"/>
        <v>581345</v>
      </c>
      <c r="G76" s="18">
        <f t="shared" si="11"/>
        <v>703533</v>
      </c>
      <c r="H76" s="18">
        <f t="shared" si="12"/>
        <v>560725.52325581398</v>
      </c>
      <c r="I76" s="18">
        <f t="shared" si="16"/>
        <v>704626</v>
      </c>
      <c r="J76" s="18">
        <f t="shared" si="15"/>
        <v>-136097</v>
      </c>
    </row>
    <row r="77" spans="1:10" x14ac:dyDescent="0.4">
      <c r="A77" s="31">
        <v>42278</v>
      </c>
      <c r="B77" s="16">
        <v>332067</v>
      </c>
      <c r="C77" s="16">
        <f t="shared" si="13"/>
        <v>-236462</v>
      </c>
      <c r="D77" s="16">
        <f t="shared" si="14"/>
        <v>332067</v>
      </c>
      <c r="E77" s="18">
        <v>-236462</v>
      </c>
      <c r="F77" s="18">
        <f t="shared" si="10"/>
        <v>344883</v>
      </c>
      <c r="G77" s="18">
        <f t="shared" si="11"/>
        <v>467071</v>
      </c>
      <c r="H77" s="18">
        <f t="shared" si="12"/>
        <v>324263.52325581393</v>
      </c>
      <c r="I77" s="18">
        <f t="shared" si="16"/>
        <v>450298</v>
      </c>
      <c r="J77" s="18">
        <f t="shared" si="15"/>
        <v>-118231</v>
      </c>
    </row>
    <row r="78" spans="1:10" x14ac:dyDescent="0.4">
      <c r="A78" s="31">
        <v>42309</v>
      </c>
      <c r="B78" s="16">
        <v>989499</v>
      </c>
      <c r="C78" s="16">
        <f t="shared" si="13"/>
        <v>657432</v>
      </c>
      <c r="D78" s="16">
        <f t="shared" si="14"/>
        <v>989499</v>
      </c>
      <c r="E78" s="18">
        <v>657432</v>
      </c>
      <c r="F78" s="18">
        <f t="shared" si="10"/>
        <v>1002315</v>
      </c>
      <c r="G78" s="18">
        <f t="shared" si="11"/>
        <v>1124503</v>
      </c>
      <c r="H78" s="18">
        <f t="shared" si="12"/>
        <v>981695.52325581398</v>
      </c>
      <c r="I78" s="18">
        <f t="shared" si="16"/>
        <v>660783</v>
      </c>
      <c r="J78" s="18">
        <f t="shared" si="15"/>
        <v>328716</v>
      </c>
    </row>
    <row r="79" spans="1:10" x14ac:dyDescent="0.4">
      <c r="A79" s="31">
        <v>42339</v>
      </c>
      <c r="B79" s="16">
        <v>778237</v>
      </c>
      <c r="C79" s="16">
        <f t="shared" si="13"/>
        <v>-211262</v>
      </c>
      <c r="D79" s="16">
        <f t="shared" si="14"/>
        <v>778237</v>
      </c>
      <c r="E79" s="18">
        <v>-211262</v>
      </c>
      <c r="F79" s="18">
        <f t="shared" si="10"/>
        <v>791053</v>
      </c>
      <c r="G79" s="18">
        <f t="shared" si="11"/>
        <v>913241</v>
      </c>
      <c r="H79" s="18">
        <f t="shared" si="12"/>
        <v>770433.52325581398</v>
      </c>
      <c r="I79" s="18">
        <f t="shared" si="16"/>
        <v>883868</v>
      </c>
      <c r="J79" s="18">
        <f t="shared" si="15"/>
        <v>-105631</v>
      </c>
    </row>
    <row r="80" spans="1:10" x14ac:dyDescent="0.4">
      <c r="A80" s="31">
        <v>42370</v>
      </c>
      <c r="B80" s="16">
        <v>650000</v>
      </c>
      <c r="C80" s="16">
        <f t="shared" si="13"/>
        <v>-128237</v>
      </c>
      <c r="D80" s="16">
        <f t="shared" si="14"/>
        <v>650000</v>
      </c>
      <c r="E80" s="18">
        <v>-128237</v>
      </c>
      <c r="F80" s="18">
        <f t="shared" si="10"/>
        <v>662816</v>
      </c>
      <c r="G80" s="18">
        <f t="shared" si="11"/>
        <v>785004</v>
      </c>
      <c r="H80" s="18">
        <f t="shared" si="12"/>
        <v>642196.52325581398</v>
      </c>
      <c r="I80" s="18">
        <f t="shared" si="16"/>
        <v>714118.5</v>
      </c>
      <c r="J80" s="18">
        <f t="shared" si="15"/>
        <v>-64118.5</v>
      </c>
    </row>
    <row r="81" spans="1:10" x14ac:dyDescent="0.4">
      <c r="A81" s="31">
        <v>42401</v>
      </c>
      <c r="B81" s="16">
        <v>-1100387</v>
      </c>
      <c r="C81" s="16">
        <f t="shared" si="13"/>
        <v>-1750387</v>
      </c>
      <c r="D81" s="16">
        <f t="shared" si="14"/>
        <v>-1100387</v>
      </c>
      <c r="E81" s="18">
        <v>-1750387</v>
      </c>
      <c r="F81" s="18">
        <f t="shared" si="10"/>
        <v>-1087571</v>
      </c>
      <c r="G81" s="18">
        <f t="shared" si="11"/>
        <v>-965383</v>
      </c>
      <c r="H81" s="18">
        <f t="shared" si="12"/>
        <v>-1108190.4767441861</v>
      </c>
      <c r="I81" s="18">
        <f t="shared" si="16"/>
        <v>-225193.5</v>
      </c>
      <c r="J81" s="18">
        <f t="shared" si="15"/>
        <v>-875193.5</v>
      </c>
    </row>
    <row r="82" spans="1:10" x14ac:dyDescent="0.4">
      <c r="A82" s="31">
        <v>42430</v>
      </c>
      <c r="B82" s="16">
        <v>-174946</v>
      </c>
      <c r="C82" s="16">
        <f t="shared" si="13"/>
        <v>925441</v>
      </c>
      <c r="D82" s="16">
        <f t="shared" si="14"/>
        <v>-174946</v>
      </c>
      <c r="E82" s="18">
        <v>925441</v>
      </c>
      <c r="F82" s="18">
        <f t="shared" si="10"/>
        <v>-162130</v>
      </c>
      <c r="G82" s="18">
        <f t="shared" si="11"/>
        <v>-39942</v>
      </c>
      <c r="H82" s="18">
        <f t="shared" si="12"/>
        <v>-182749.47674418605</v>
      </c>
      <c r="I82" s="18">
        <f t="shared" si="16"/>
        <v>-637666.5</v>
      </c>
      <c r="J82" s="18">
        <f t="shared" si="15"/>
        <v>462720.5</v>
      </c>
    </row>
    <row r="83" spans="1:10" x14ac:dyDescent="0.4">
      <c r="A83" s="31">
        <v>42461</v>
      </c>
      <c r="B83" s="16">
        <v>757143</v>
      </c>
      <c r="C83" s="16">
        <f t="shared" si="13"/>
        <v>932089</v>
      </c>
      <c r="D83" s="16">
        <f t="shared" si="14"/>
        <v>757143</v>
      </c>
      <c r="E83" s="18">
        <v>932089</v>
      </c>
      <c r="F83" s="18">
        <f t="shared" si="10"/>
        <v>769959</v>
      </c>
      <c r="G83" s="18">
        <f t="shared" si="11"/>
        <v>892147</v>
      </c>
      <c r="H83" s="18">
        <f t="shared" si="12"/>
        <v>749339.52325581398</v>
      </c>
      <c r="I83" s="18">
        <f t="shared" si="16"/>
        <v>291098.5</v>
      </c>
      <c r="J83" s="18">
        <f t="shared" si="15"/>
        <v>466044.5</v>
      </c>
    </row>
    <row r="84" spans="1:10" x14ac:dyDescent="0.4">
      <c r="A84" s="31">
        <v>42491</v>
      </c>
      <c r="B84" s="16">
        <v>445709</v>
      </c>
      <c r="C84" s="16">
        <f t="shared" si="13"/>
        <v>-311434</v>
      </c>
      <c r="D84" s="16">
        <f t="shared" si="14"/>
        <v>445709</v>
      </c>
      <c r="E84" s="18">
        <v>-311434</v>
      </c>
      <c r="F84" s="18">
        <f t="shared" si="10"/>
        <v>458525</v>
      </c>
      <c r="G84" s="18">
        <f t="shared" si="11"/>
        <v>580713</v>
      </c>
      <c r="H84" s="18">
        <f t="shared" si="12"/>
        <v>437905.52325581393</v>
      </c>
      <c r="I84" s="18">
        <f t="shared" si="16"/>
        <v>601426</v>
      </c>
      <c r="J84" s="18">
        <f t="shared" si="15"/>
        <v>-155717</v>
      </c>
    </row>
    <row r="85" spans="1:10" x14ac:dyDescent="0.4">
      <c r="A85" s="31">
        <v>42522</v>
      </c>
      <c r="B85" s="16">
        <v>712961</v>
      </c>
      <c r="C85" s="16">
        <f t="shared" si="13"/>
        <v>267252</v>
      </c>
      <c r="D85" s="16">
        <f t="shared" si="14"/>
        <v>712961</v>
      </c>
      <c r="E85" s="18">
        <v>267252</v>
      </c>
      <c r="F85" s="18">
        <f t="shared" si="10"/>
        <v>725777</v>
      </c>
      <c r="G85" s="18">
        <f t="shared" si="11"/>
        <v>847965</v>
      </c>
      <c r="H85" s="18">
        <f t="shared" si="12"/>
        <v>705157.52325581398</v>
      </c>
      <c r="I85" s="18">
        <f t="shared" si="16"/>
        <v>579335</v>
      </c>
      <c r="J85" s="18">
        <f t="shared" si="15"/>
        <v>133626</v>
      </c>
    </row>
    <row r="86" spans="1:10" x14ac:dyDescent="0.4">
      <c r="A86" s="35">
        <v>42552</v>
      </c>
      <c r="B86" s="24">
        <v>-1163797</v>
      </c>
      <c r="C86" s="24">
        <f>B86-B85</f>
        <v>-1876758</v>
      </c>
      <c r="D86" s="16">
        <f t="shared" si="14"/>
        <v>-1163797</v>
      </c>
      <c r="E86" s="26">
        <v>-1876758</v>
      </c>
      <c r="F86" s="18">
        <f t="shared" si="10"/>
        <v>-1150981</v>
      </c>
      <c r="G86" s="18">
        <f t="shared" si="11"/>
        <v>-1028793</v>
      </c>
      <c r="H86" s="18">
        <f t="shared" si="12"/>
        <v>-1171600.4767441861</v>
      </c>
      <c r="I86" s="18">
        <f t="shared" si="16"/>
        <v>-225418</v>
      </c>
      <c r="J86" s="18">
        <f t="shared" si="15"/>
        <v>-938379</v>
      </c>
    </row>
    <row r="87" spans="1:10" x14ac:dyDescent="0.4">
      <c r="A87" s="31">
        <v>42583</v>
      </c>
      <c r="B87" s="16">
        <v>569899</v>
      </c>
      <c r="C87" s="16">
        <f t="shared" si="13"/>
        <v>1733696</v>
      </c>
      <c r="D87" s="16">
        <f t="shared" si="14"/>
        <v>569899</v>
      </c>
      <c r="E87" s="18">
        <v>1733696</v>
      </c>
      <c r="F87" s="18">
        <f t="shared" si="10"/>
        <v>582715</v>
      </c>
      <c r="G87" s="18">
        <f t="shared" si="11"/>
        <v>704903</v>
      </c>
      <c r="H87" s="18">
        <f t="shared" si="12"/>
        <v>562095.52325581398</v>
      </c>
      <c r="I87" s="18">
        <f t="shared" si="16"/>
        <v>-296949</v>
      </c>
      <c r="J87" s="18">
        <f t="shared" si="15"/>
        <v>866848</v>
      </c>
    </row>
    <row r="88" spans="1:10" x14ac:dyDescent="0.4">
      <c r="A88" s="31">
        <v>42614</v>
      </c>
      <c r="B88" s="16">
        <v>768450</v>
      </c>
      <c r="C88" s="16">
        <f t="shared" si="13"/>
        <v>198551</v>
      </c>
      <c r="D88" s="16">
        <f t="shared" si="14"/>
        <v>768450</v>
      </c>
      <c r="E88" s="18">
        <v>198551</v>
      </c>
      <c r="F88" s="18">
        <f t="shared" si="10"/>
        <v>781266</v>
      </c>
      <c r="G88" s="18">
        <f t="shared" si="11"/>
        <v>903454</v>
      </c>
      <c r="H88" s="18">
        <f t="shared" si="12"/>
        <v>760646.52325581398</v>
      </c>
      <c r="I88" s="18">
        <f t="shared" si="16"/>
        <v>669174.5</v>
      </c>
      <c r="J88" s="18">
        <f t="shared" si="15"/>
        <v>99275.5</v>
      </c>
    </row>
    <row r="89" spans="1:10" x14ac:dyDescent="0.4">
      <c r="A89" s="31">
        <v>42644</v>
      </c>
      <c r="B89" s="16">
        <v>102685</v>
      </c>
      <c r="C89" s="16">
        <f>B89-B88</f>
        <v>-665765</v>
      </c>
      <c r="D89" s="16">
        <f t="shared" si="14"/>
        <v>102685</v>
      </c>
      <c r="E89" s="18">
        <v>-665765</v>
      </c>
      <c r="F89" s="18">
        <f t="shared" si="10"/>
        <v>115501</v>
      </c>
      <c r="G89" s="18">
        <f t="shared" si="11"/>
        <v>237689</v>
      </c>
      <c r="H89" s="18">
        <f t="shared" si="12"/>
        <v>94881.523255813954</v>
      </c>
      <c r="I89" s="18">
        <f t="shared" si="16"/>
        <v>435567.5</v>
      </c>
      <c r="J89" s="18">
        <f t="shared" si="15"/>
        <v>-332882.5</v>
      </c>
    </row>
    <row r="90" spans="1:10" x14ac:dyDescent="0.4">
      <c r="A90" s="36">
        <v>42675</v>
      </c>
      <c r="B90" s="37">
        <v>795914</v>
      </c>
      <c r="C90" s="37">
        <f t="shared" si="13"/>
        <v>693229</v>
      </c>
      <c r="D90" s="16">
        <f t="shared" si="14"/>
        <v>795914</v>
      </c>
      <c r="E90" s="38">
        <v>693229</v>
      </c>
      <c r="F90" s="18">
        <f t="shared" si="10"/>
        <v>808730</v>
      </c>
      <c r="G90" s="18">
        <f t="shared" si="11"/>
        <v>930918</v>
      </c>
      <c r="H90" s="18">
        <f t="shared" si="12"/>
        <v>788110.52325581398</v>
      </c>
      <c r="I90" s="18">
        <f t="shared" si="16"/>
        <v>449299.5</v>
      </c>
      <c r="J90" s="18">
        <f t="shared" si="15"/>
        <v>346614.5</v>
      </c>
    </row>
    <row r="91" spans="1:10" x14ac:dyDescent="0.4">
      <c r="A91" s="31">
        <v>42705</v>
      </c>
      <c r="B91" s="16">
        <v>60988</v>
      </c>
      <c r="C91" s="16">
        <f t="shared" si="13"/>
        <v>-734926</v>
      </c>
      <c r="D91" s="16">
        <f t="shared" si="14"/>
        <v>60988</v>
      </c>
      <c r="E91" s="18">
        <v>-734926</v>
      </c>
      <c r="F91" s="18">
        <f t="shared" si="10"/>
        <v>73804</v>
      </c>
      <c r="G91" s="18">
        <f t="shared" si="11"/>
        <v>195992</v>
      </c>
      <c r="H91" s="18">
        <f t="shared" si="12"/>
        <v>53184.523255813954</v>
      </c>
      <c r="I91" s="18">
        <f t="shared" si="16"/>
        <v>428451</v>
      </c>
      <c r="J91" s="18">
        <f t="shared" si="15"/>
        <v>-367463</v>
      </c>
    </row>
    <row r="92" spans="1:10" x14ac:dyDescent="0.4">
      <c r="A92" s="31">
        <v>42736</v>
      </c>
      <c r="B92" s="16">
        <v>138230</v>
      </c>
      <c r="C92" s="16">
        <f t="shared" si="13"/>
        <v>77242</v>
      </c>
      <c r="D92" s="16">
        <f t="shared" si="14"/>
        <v>138230</v>
      </c>
      <c r="E92" s="18">
        <v>77242</v>
      </c>
      <c r="F92" s="18">
        <f t="shared" si="10"/>
        <v>151046</v>
      </c>
      <c r="G92" s="18">
        <f t="shared" si="11"/>
        <v>273234</v>
      </c>
      <c r="H92" s="18">
        <f t="shared" si="12"/>
        <v>130426.52325581395</v>
      </c>
      <c r="I92" s="18">
        <f t="shared" si="16"/>
        <v>99609</v>
      </c>
      <c r="J92" s="18">
        <f t="shared" si="15"/>
        <v>38621</v>
      </c>
    </row>
    <row r="93" spans="1:10" x14ac:dyDescent="0.4">
      <c r="A93" s="31">
        <v>42767</v>
      </c>
      <c r="B93" s="16">
        <v>671099</v>
      </c>
      <c r="C93" s="16">
        <f t="shared" si="13"/>
        <v>532869</v>
      </c>
      <c r="D93" s="16">
        <f t="shared" si="14"/>
        <v>671099</v>
      </c>
      <c r="E93" s="18">
        <v>532869</v>
      </c>
      <c r="F93" s="18">
        <f t="shared" si="10"/>
        <v>683915</v>
      </c>
      <c r="G93" s="18">
        <f t="shared" si="11"/>
        <v>806103</v>
      </c>
      <c r="H93" s="18">
        <f t="shared" si="12"/>
        <v>663295.52325581398</v>
      </c>
      <c r="I93" s="18">
        <f t="shared" si="16"/>
        <v>404664.5</v>
      </c>
      <c r="J93" s="18">
        <f t="shared" si="15"/>
        <v>266434.5</v>
      </c>
    </row>
    <row r="95" spans="1:10" x14ac:dyDescent="0.4">
      <c r="C95" s="10">
        <f>MAX(C8:C93)</f>
        <v>1926159</v>
      </c>
      <c r="D95" s="10"/>
    </row>
    <row r="96" spans="1:10" x14ac:dyDescent="0.4">
      <c r="C96" s="10">
        <f>MIN(C8:C93)</f>
        <v>-2196167</v>
      </c>
      <c r="D96" s="10"/>
    </row>
    <row r="97" spans="3:4" x14ac:dyDescent="0.4">
      <c r="C97" s="10">
        <f>SUM(C8:C93)</f>
        <v>671099</v>
      </c>
      <c r="D97" s="10"/>
    </row>
    <row r="98" spans="3:4" x14ac:dyDescent="0.4">
      <c r="C98" s="15">
        <f>C97/86</f>
        <v>7803.4767441860467</v>
      </c>
      <c r="D98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2C4A-6231-4007-82D1-31D4FE891CE5}">
  <dimension ref="A3:J21"/>
  <sheetViews>
    <sheetView zoomScale="110" zoomScaleNormal="110" workbookViewId="0">
      <selection activeCell="O10" sqref="O10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0" bestFit="1" customWidth="1"/>
    <col min="4" max="5" width="10.44140625" bestFit="1" customWidth="1"/>
    <col min="6" max="7" width="10" bestFit="1" customWidth="1"/>
    <col min="8" max="8" width="10.44140625" bestFit="1" customWidth="1"/>
    <col min="9" max="9" width="9" bestFit="1" customWidth="1"/>
    <col min="10" max="10" width="11.5546875" bestFit="1" customWidth="1"/>
  </cols>
  <sheetData>
    <row r="3" spans="1:10" x14ac:dyDescent="0.3">
      <c r="A3" s="1" t="s">
        <v>91</v>
      </c>
      <c r="B3" s="1" t="s">
        <v>150</v>
      </c>
    </row>
    <row r="4" spans="1:10" x14ac:dyDescent="0.3">
      <c r="A4" s="1" t="s">
        <v>88</v>
      </c>
      <c r="B4" t="s">
        <v>126</v>
      </c>
      <c r="C4" t="s">
        <v>143</v>
      </c>
      <c r="D4" t="s">
        <v>144</v>
      </c>
      <c r="E4" t="s">
        <v>145</v>
      </c>
      <c r="F4" t="s">
        <v>146</v>
      </c>
      <c r="G4" t="s">
        <v>147</v>
      </c>
      <c r="H4" t="s">
        <v>148</v>
      </c>
      <c r="I4" t="s">
        <v>149</v>
      </c>
      <c r="J4" t="s">
        <v>90</v>
      </c>
    </row>
    <row r="5" spans="1:10" x14ac:dyDescent="0.3">
      <c r="A5" s="2" t="s">
        <v>127</v>
      </c>
      <c r="B5" s="11">
        <v>2174552</v>
      </c>
      <c r="C5" s="11">
        <v>1142448</v>
      </c>
      <c r="D5" s="11">
        <v>667815</v>
      </c>
      <c r="E5" s="11">
        <v>748582</v>
      </c>
      <c r="F5" s="11">
        <v>2124412</v>
      </c>
      <c r="G5" s="11">
        <v>2856719</v>
      </c>
      <c r="H5" s="11">
        <v>-625333</v>
      </c>
      <c r="I5" s="11">
        <v>809329</v>
      </c>
      <c r="J5" s="11">
        <v>9898524</v>
      </c>
    </row>
    <row r="6" spans="1:10" x14ac:dyDescent="0.3">
      <c r="A6" s="12" t="s">
        <v>128</v>
      </c>
      <c r="B6" s="11">
        <v>867884</v>
      </c>
      <c r="C6" s="11">
        <v>779806</v>
      </c>
      <c r="D6" s="11">
        <v>-755566</v>
      </c>
      <c r="E6" s="11">
        <v>359333</v>
      </c>
      <c r="F6" s="11">
        <v>682458</v>
      </c>
      <c r="G6" s="11">
        <v>1139715</v>
      </c>
      <c r="H6" s="11">
        <v>650000</v>
      </c>
      <c r="I6" s="11">
        <v>138230</v>
      </c>
      <c r="J6" s="11">
        <v>3861860</v>
      </c>
    </row>
    <row r="7" spans="1:10" x14ac:dyDescent="0.3">
      <c r="A7" s="12" t="s">
        <v>129</v>
      </c>
      <c r="B7" s="11">
        <v>984655</v>
      </c>
      <c r="C7" s="11">
        <v>-335203</v>
      </c>
      <c r="D7" s="14">
        <v>1170593</v>
      </c>
      <c r="E7" s="11">
        <v>321469</v>
      </c>
      <c r="F7" s="11">
        <v>617856</v>
      </c>
      <c r="G7" s="11">
        <v>1029471</v>
      </c>
      <c r="H7" s="11">
        <v>-1100387</v>
      </c>
      <c r="I7" s="11">
        <v>671099</v>
      </c>
      <c r="J7" s="11">
        <v>3359553</v>
      </c>
    </row>
    <row r="8" spans="1:10" x14ac:dyDescent="0.3">
      <c r="A8" s="12" t="s">
        <v>130</v>
      </c>
      <c r="B8" s="11">
        <v>322013</v>
      </c>
      <c r="C8" s="11">
        <v>697845</v>
      </c>
      <c r="D8" s="11">
        <v>252788</v>
      </c>
      <c r="E8" s="11">
        <v>67780</v>
      </c>
      <c r="F8" s="11">
        <v>824098</v>
      </c>
      <c r="G8" s="11">
        <v>687533</v>
      </c>
      <c r="H8" s="11">
        <v>-174946</v>
      </c>
      <c r="I8" s="11"/>
      <c r="J8" s="11">
        <v>2677111</v>
      </c>
    </row>
    <row r="9" spans="1:10" x14ac:dyDescent="0.3">
      <c r="A9" s="2" t="s">
        <v>131</v>
      </c>
      <c r="B9" s="11">
        <v>763943</v>
      </c>
      <c r="C9" s="11">
        <v>1862355</v>
      </c>
      <c r="D9" s="11">
        <v>2539531</v>
      </c>
      <c r="E9" s="11">
        <v>1909518</v>
      </c>
      <c r="F9" s="11">
        <v>1162869</v>
      </c>
      <c r="G9" s="11">
        <v>-278211</v>
      </c>
      <c r="H9" s="11">
        <v>1915813</v>
      </c>
      <c r="I9" s="11"/>
      <c r="J9" s="11">
        <v>9875818</v>
      </c>
    </row>
    <row r="10" spans="1:10" x14ac:dyDescent="0.3">
      <c r="A10" s="12" t="s">
        <v>132</v>
      </c>
      <c r="B10" s="11">
        <v>-69417</v>
      </c>
      <c r="C10" s="11">
        <v>793163</v>
      </c>
      <c r="D10" s="11">
        <v>1151518</v>
      </c>
      <c r="E10" s="11">
        <v>471435</v>
      </c>
      <c r="F10" s="11">
        <v>581943</v>
      </c>
      <c r="G10" s="11">
        <v>-524626</v>
      </c>
      <c r="H10" s="11">
        <v>757143</v>
      </c>
      <c r="I10" s="11"/>
      <c r="J10" s="11">
        <v>3161159</v>
      </c>
    </row>
    <row r="11" spans="1:10" x14ac:dyDescent="0.3">
      <c r="A11" s="12" t="s">
        <v>133</v>
      </c>
      <c r="B11" s="11">
        <v>310503</v>
      </c>
      <c r="C11" s="11">
        <v>485070</v>
      </c>
      <c r="D11" s="11">
        <v>817256</v>
      </c>
      <c r="E11" s="11">
        <v>565603</v>
      </c>
      <c r="F11" s="11">
        <v>132864</v>
      </c>
      <c r="G11" s="11">
        <v>158620</v>
      </c>
      <c r="H11" s="11">
        <v>445709</v>
      </c>
      <c r="I11" s="11"/>
      <c r="J11" s="11">
        <v>2915625</v>
      </c>
    </row>
    <row r="12" spans="1:10" x14ac:dyDescent="0.3">
      <c r="A12" s="12" t="s">
        <v>134</v>
      </c>
      <c r="B12" s="11">
        <v>522857</v>
      </c>
      <c r="C12" s="11">
        <v>584122</v>
      </c>
      <c r="D12" s="11">
        <v>570757</v>
      </c>
      <c r="E12" s="11">
        <v>872480</v>
      </c>
      <c r="F12" s="11">
        <v>448062</v>
      </c>
      <c r="G12" s="11">
        <v>87795</v>
      </c>
      <c r="H12" s="11">
        <v>712961</v>
      </c>
      <c r="I12" s="11"/>
      <c r="J12" s="11">
        <v>3799034</v>
      </c>
    </row>
    <row r="13" spans="1:10" x14ac:dyDescent="0.3">
      <c r="A13" s="2" t="s">
        <v>135</v>
      </c>
      <c r="B13" s="11">
        <v>1421595</v>
      </c>
      <c r="C13" s="11">
        <v>1630814</v>
      </c>
      <c r="D13" s="11">
        <v>-40770</v>
      </c>
      <c r="E13" s="11">
        <v>593197</v>
      </c>
      <c r="F13" s="11">
        <v>2656505</v>
      </c>
      <c r="G13" s="11">
        <v>1832641</v>
      </c>
      <c r="H13" s="11">
        <v>174552</v>
      </c>
      <c r="I13" s="11"/>
      <c r="J13" s="11">
        <v>8268534</v>
      </c>
    </row>
    <row r="14" spans="1:10" x14ac:dyDescent="0.3">
      <c r="A14" s="12" t="s">
        <v>136</v>
      </c>
      <c r="B14" s="11">
        <v>1033096</v>
      </c>
      <c r="C14" s="11">
        <v>62729</v>
      </c>
      <c r="D14" s="11">
        <v>506702</v>
      </c>
      <c r="E14" s="11">
        <v>789480</v>
      </c>
      <c r="F14" s="11">
        <v>689161</v>
      </c>
      <c r="G14" s="11">
        <v>423389</v>
      </c>
      <c r="H14" s="11">
        <v>-1163797</v>
      </c>
      <c r="I14" s="11"/>
      <c r="J14" s="11">
        <v>2340760</v>
      </c>
    </row>
    <row r="15" spans="1:10" x14ac:dyDescent="0.3">
      <c r="A15" s="12" t="s">
        <v>137</v>
      </c>
      <c r="B15" s="11">
        <v>604885</v>
      </c>
      <c r="C15" s="11">
        <v>668179</v>
      </c>
      <c r="D15" s="11">
        <v>-1022534</v>
      </c>
      <c r="E15" s="11">
        <v>999942</v>
      </c>
      <c r="F15" s="11">
        <v>800701</v>
      </c>
      <c r="G15" s="11">
        <v>840723</v>
      </c>
      <c r="H15" s="11">
        <v>569899</v>
      </c>
      <c r="I15" s="11"/>
      <c r="J15" s="11">
        <v>3461795</v>
      </c>
    </row>
    <row r="16" spans="1:10" x14ac:dyDescent="0.3">
      <c r="A16" s="12" t="s">
        <v>138</v>
      </c>
      <c r="B16" s="11">
        <v>-216386</v>
      </c>
      <c r="C16" s="11">
        <v>899906</v>
      </c>
      <c r="D16" s="11">
        <v>475062</v>
      </c>
      <c r="E16" s="13">
        <v>-1196225</v>
      </c>
      <c r="F16" s="11">
        <v>1166643</v>
      </c>
      <c r="G16" s="11">
        <v>568529</v>
      </c>
      <c r="H16" s="11">
        <v>768450</v>
      </c>
      <c r="I16" s="11"/>
      <c r="J16" s="11">
        <v>2465979</v>
      </c>
    </row>
    <row r="17" spans="1:10" x14ac:dyDescent="0.3">
      <c r="A17" s="2" t="s">
        <v>139</v>
      </c>
      <c r="B17" s="11">
        <v>1290989</v>
      </c>
      <c r="C17" s="11">
        <v>1276700</v>
      </c>
      <c r="D17" s="11">
        <v>1466645</v>
      </c>
      <c r="E17" s="11">
        <v>731472</v>
      </c>
      <c r="F17" s="11">
        <v>2514506</v>
      </c>
      <c r="G17" s="11">
        <v>2099803</v>
      </c>
      <c r="H17" s="11">
        <v>959587</v>
      </c>
      <c r="I17" s="11"/>
      <c r="J17" s="11">
        <v>10339702</v>
      </c>
    </row>
    <row r="18" spans="1:10" x14ac:dyDescent="0.3">
      <c r="A18" s="12" t="s">
        <v>140</v>
      </c>
      <c r="B18" s="11">
        <v>477532</v>
      </c>
      <c r="C18" s="11">
        <v>834719</v>
      </c>
      <c r="D18" s="11">
        <v>779976</v>
      </c>
      <c r="E18" s="11">
        <v>268997</v>
      </c>
      <c r="F18" s="11">
        <v>947333</v>
      </c>
      <c r="G18" s="11">
        <v>332067</v>
      </c>
      <c r="H18" s="11">
        <v>102685</v>
      </c>
      <c r="I18" s="11"/>
      <c r="J18" s="11">
        <v>3743309</v>
      </c>
    </row>
    <row r="19" spans="1:10" x14ac:dyDescent="0.3">
      <c r="A19" s="12" t="s">
        <v>141</v>
      </c>
      <c r="B19" s="11">
        <v>893810</v>
      </c>
      <c r="C19" s="11">
        <v>132003</v>
      </c>
      <c r="D19" s="11">
        <v>144175</v>
      </c>
      <c r="E19" s="11">
        <v>-687986</v>
      </c>
      <c r="F19" s="11">
        <v>578668</v>
      </c>
      <c r="G19" s="11">
        <v>989499</v>
      </c>
      <c r="H19" s="11">
        <v>795914</v>
      </c>
      <c r="I19" s="11"/>
      <c r="J19" s="11">
        <v>2846083</v>
      </c>
    </row>
    <row r="20" spans="1:10" x14ac:dyDescent="0.3">
      <c r="A20" s="12" t="s">
        <v>142</v>
      </c>
      <c r="B20" s="11">
        <v>-80353</v>
      </c>
      <c r="C20" s="11">
        <v>309978</v>
      </c>
      <c r="D20" s="11">
        <v>542494</v>
      </c>
      <c r="E20" s="11">
        <v>1150461</v>
      </c>
      <c r="F20" s="11">
        <v>988505</v>
      </c>
      <c r="G20" s="11">
        <v>778237</v>
      </c>
      <c r="H20" s="11">
        <v>60988</v>
      </c>
      <c r="I20" s="11"/>
      <c r="J20" s="11">
        <v>3750310</v>
      </c>
    </row>
    <row r="21" spans="1:10" x14ac:dyDescent="0.3">
      <c r="A21" s="2" t="s">
        <v>90</v>
      </c>
      <c r="B21" s="11">
        <v>5651079</v>
      </c>
      <c r="C21" s="11">
        <v>5912317</v>
      </c>
      <c r="D21" s="11">
        <v>4633221</v>
      </c>
      <c r="E21" s="11">
        <v>3982769</v>
      </c>
      <c r="F21" s="11">
        <v>8458292</v>
      </c>
      <c r="G21" s="11">
        <v>6510952</v>
      </c>
      <c r="H21" s="11">
        <v>2424619</v>
      </c>
      <c r="I21" s="11">
        <v>809329</v>
      </c>
      <c r="J21" s="11">
        <v>38382578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639B-DE4E-4F87-946E-7C46BA741FED}">
  <dimension ref="A3:J21"/>
  <sheetViews>
    <sheetView tabSelected="1" zoomScale="120" zoomScaleNormal="120" workbookViewId="0">
      <selection activeCell="O8" sqref="O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10.44140625" bestFit="1" customWidth="1"/>
    <col min="5" max="5" width="10.6640625" bestFit="1" customWidth="1"/>
    <col min="6" max="6" width="9.6640625" bestFit="1" customWidth="1"/>
    <col min="7" max="8" width="10.44140625" bestFit="1" customWidth="1"/>
    <col min="9" max="9" width="9" bestFit="1" customWidth="1"/>
    <col min="10" max="10" width="10.77734375" bestFit="1" customWidth="1"/>
  </cols>
  <sheetData>
    <row r="3" spans="1:10" x14ac:dyDescent="0.3">
      <c r="A3" s="1" t="s">
        <v>151</v>
      </c>
      <c r="B3" s="1" t="s">
        <v>150</v>
      </c>
    </row>
    <row r="4" spans="1:10" x14ac:dyDescent="0.3">
      <c r="A4" s="1" t="s">
        <v>88</v>
      </c>
      <c r="B4" t="s">
        <v>126</v>
      </c>
      <c r="C4" t="s">
        <v>143</v>
      </c>
      <c r="D4" t="s">
        <v>144</v>
      </c>
      <c r="E4" t="s">
        <v>145</v>
      </c>
      <c r="F4" t="s">
        <v>146</v>
      </c>
      <c r="G4" t="s">
        <v>147</v>
      </c>
      <c r="H4" t="s">
        <v>148</v>
      </c>
      <c r="I4" t="s">
        <v>149</v>
      </c>
      <c r="J4" t="s">
        <v>90</v>
      </c>
    </row>
    <row r="5" spans="1:10" x14ac:dyDescent="0.3">
      <c r="A5" s="2" t="s">
        <v>127</v>
      </c>
      <c r="B5" s="11">
        <v>322013</v>
      </c>
      <c r="C5" s="11">
        <v>778198</v>
      </c>
      <c r="D5" s="11">
        <v>-57190</v>
      </c>
      <c r="E5" s="11">
        <v>-474714</v>
      </c>
      <c r="F5" s="11">
        <v>-326363</v>
      </c>
      <c r="G5" s="11">
        <v>-300972</v>
      </c>
      <c r="H5" s="11">
        <v>-953183</v>
      </c>
      <c r="I5" s="11">
        <v>610111</v>
      </c>
      <c r="J5" s="11">
        <v>-402100</v>
      </c>
    </row>
    <row r="6" spans="1:10" x14ac:dyDescent="0.3">
      <c r="A6" s="12" t="s">
        <v>128</v>
      </c>
      <c r="B6" s="11">
        <v>867884</v>
      </c>
      <c r="C6" s="11">
        <v>860159</v>
      </c>
      <c r="D6" s="11">
        <v>-1065544</v>
      </c>
      <c r="E6" s="11">
        <v>-183161</v>
      </c>
      <c r="F6" s="11">
        <v>-468003</v>
      </c>
      <c r="G6" s="11">
        <v>151210</v>
      </c>
      <c r="H6" s="11">
        <v>-128237</v>
      </c>
      <c r="I6" s="11">
        <v>77242</v>
      </c>
      <c r="J6" s="11">
        <v>111550</v>
      </c>
    </row>
    <row r="7" spans="1:10" x14ac:dyDescent="0.3">
      <c r="A7" s="12" t="s">
        <v>129</v>
      </c>
      <c r="B7" s="11">
        <v>116771</v>
      </c>
      <c r="C7" s="11">
        <v>-1115009</v>
      </c>
      <c r="D7" s="14">
        <v>1926159</v>
      </c>
      <c r="E7" s="11">
        <v>-37864</v>
      </c>
      <c r="F7" s="11">
        <v>-64602</v>
      </c>
      <c r="G7" s="11">
        <v>-110244</v>
      </c>
      <c r="H7" s="11">
        <v>-1750387</v>
      </c>
      <c r="I7" s="11">
        <v>532869</v>
      </c>
      <c r="J7" s="11">
        <v>-502307</v>
      </c>
    </row>
    <row r="8" spans="1:10" x14ac:dyDescent="0.3">
      <c r="A8" s="12" t="s">
        <v>130</v>
      </c>
      <c r="B8" s="11">
        <v>-662642</v>
      </c>
      <c r="C8" s="11">
        <v>1033048</v>
      </c>
      <c r="D8" s="11">
        <v>-917805</v>
      </c>
      <c r="E8" s="11">
        <v>-253689</v>
      </c>
      <c r="F8" s="11">
        <v>206242</v>
      </c>
      <c r="G8" s="11">
        <v>-341938</v>
      </c>
      <c r="H8" s="11">
        <v>925441</v>
      </c>
      <c r="I8" s="11"/>
      <c r="J8" s="11">
        <v>-11343</v>
      </c>
    </row>
    <row r="9" spans="1:10" x14ac:dyDescent="0.3">
      <c r="A9" s="2" t="s">
        <v>131</v>
      </c>
      <c r="B9" s="11">
        <v>200844</v>
      </c>
      <c r="C9" s="11">
        <v>-113723</v>
      </c>
      <c r="D9" s="11">
        <v>317969</v>
      </c>
      <c r="E9" s="11">
        <v>804700</v>
      </c>
      <c r="F9" s="11">
        <v>-376036</v>
      </c>
      <c r="G9" s="11">
        <v>-599738</v>
      </c>
      <c r="H9" s="11">
        <v>887907</v>
      </c>
      <c r="I9" s="11"/>
      <c r="J9" s="11">
        <v>1121923</v>
      </c>
    </row>
    <row r="10" spans="1:10" x14ac:dyDescent="0.3">
      <c r="A10" s="12" t="s">
        <v>132</v>
      </c>
      <c r="B10" s="11">
        <v>-391430</v>
      </c>
      <c r="C10" s="11">
        <v>95318</v>
      </c>
      <c r="D10" s="11">
        <v>898730</v>
      </c>
      <c r="E10" s="11">
        <v>403655</v>
      </c>
      <c r="F10" s="11">
        <v>-242155</v>
      </c>
      <c r="G10" s="11">
        <v>-1212159</v>
      </c>
      <c r="H10" s="11">
        <v>932089</v>
      </c>
      <c r="I10" s="11"/>
      <c r="J10" s="11">
        <v>484048</v>
      </c>
    </row>
    <row r="11" spans="1:10" x14ac:dyDescent="0.3">
      <c r="A11" s="12" t="s">
        <v>133</v>
      </c>
      <c r="B11" s="11">
        <v>379920</v>
      </c>
      <c r="C11" s="11">
        <v>-308093</v>
      </c>
      <c r="D11" s="11">
        <v>-334262</v>
      </c>
      <c r="E11" s="11">
        <v>94168</v>
      </c>
      <c r="F11" s="11">
        <v>-449079</v>
      </c>
      <c r="G11" s="11">
        <v>683246</v>
      </c>
      <c r="H11" s="11">
        <v>-311434</v>
      </c>
      <c r="I11" s="11"/>
      <c r="J11" s="11">
        <v>-245534</v>
      </c>
    </row>
    <row r="12" spans="1:10" x14ac:dyDescent="0.3">
      <c r="A12" s="12" t="s">
        <v>134</v>
      </c>
      <c r="B12" s="11">
        <v>212354</v>
      </c>
      <c r="C12" s="11">
        <v>99052</v>
      </c>
      <c r="D12" s="11">
        <v>-246499</v>
      </c>
      <c r="E12" s="11">
        <v>306877</v>
      </c>
      <c r="F12" s="11">
        <v>315198</v>
      </c>
      <c r="G12" s="11">
        <v>-70825</v>
      </c>
      <c r="H12" s="11">
        <v>267252</v>
      </c>
      <c r="I12" s="11"/>
      <c r="J12" s="11">
        <v>883409</v>
      </c>
    </row>
    <row r="13" spans="1:10" x14ac:dyDescent="0.3">
      <c r="A13" s="2" t="s">
        <v>135</v>
      </c>
      <c r="B13" s="11">
        <v>-739243</v>
      </c>
      <c r="C13" s="11">
        <v>315784</v>
      </c>
      <c r="D13" s="11">
        <v>-95695</v>
      </c>
      <c r="E13" s="11">
        <v>-2068705</v>
      </c>
      <c r="F13" s="11">
        <v>718581</v>
      </c>
      <c r="G13" s="11">
        <v>480734</v>
      </c>
      <c r="H13" s="11">
        <v>55489</v>
      </c>
      <c r="I13" s="11"/>
      <c r="J13" s="11">
        <v>-1333055</v>
      </c>
    </row>
    <row r="14" spans="1:10" x14ac:dyDescent="0.3">
      <c r="A14" s="12" t="s">
        <v>136</v>
      </c>
      <c r="B14" s="11">
        <v>510239</v>
      </c>
      <c r="C14" s="11">
        <v>-521393</v>
      </c>
      <c r="D14" s="11">
        <v>-64055</v>
      </c>
      <c r="E14" s="11">
        <v>-83000</v>
      </c>
      <c r="F14" s="11">
        <v>241099</v>
      </c>
      <c r="G14" s="11">
        <v>335594</v>
      </c>
      <c r="H14" s="11">
        <v>-1876758</v>
      </c>
      <c r="I14" s="11"/>
      <c r="J14" s="11">
        <v>-1458274</v>
      </c>
    </row>
    <row r="15" spans="1:10" x14ac:dyDescent="0.3">
      <c r="A15" s="12" t="s">
        <v>137</v>
      </c>
      <c r="B15" s="11">
        <v>-428211</v>
      </c>
      <c r="C15" s="11">
        <v>605450</v>
      </c>
      <c r="D15" s="11">
        <v>-1529236</v>
      </c>
      <c r="E15" s="11">
        <v>210462</v>
      </c>
      <c r="F15" s="11">
        <v>111540</v>
      </c>
      <c r="G15" s="11">
        <v>417334</v>
      </c>
      <c r="H15" s="11">
        <v>1733696</v>
      </c>
      <c r="I15" s="11"/>
      <c r="J15" s="11">
        <v>1121035</v>
      </c>
    </row>
    <row r="16" spans="1:10" x14ac:dyDescent="0.3">
      <c r="A16" s="12" t="s">
        <v>138</v>
      </c>
      <c r="B16" s="11">
        <v>-821271</v>
      </c>
      <c r="C16" s="11">
        <v>231727</v>
      </c>
      <c r="D16" s="11">
        <v>1497596</v>
      </c>
      <c r="E16" s="13">
        <v>-2196167</v>
      </c>
      <c r="F16" s="11">
        <v>365942</v>
      </c>
      <c r="G16" s="11">
        <v>-272194</v>
      </c>
      <c r="H16" s="11">
        <v>198551</v>
      </c>
      <c r="I16" s="11"/>
      <c r="J16" s="11">
        <v>-995816</v>
      </c>
    </row>
    <row r="17" spans="1:10" x14ac:dyDescent="0.3">
      <c r="A17" s="2" t="s">
        <v>139</v>
      </c>
      <c r="B17" s="11">
        <v>136033</v>
      </c>
      <c r="C17" s="11">
        <v>-589928</v>
      </c>
      <c r="D17" s="11">
        <v>67432</v>
      </c>
      <c r="E17" s="11">
        <v>2346686</v>
      </c>
      <c r="F17" s="11">
        <v>-178138</v>
      </c>
      <c r="G17" s="11">
        <v>209708</v>
      </c>
      <c r="H17" s="11">
        <v>-707462</v>
      </c>
      <c r="I17" s="11"/>
      <c r="J17" s="11">
        <v>1284331</v>
      </c>
    </row>
    <row r="18" spans="1:10" x14ac:dyDescent="0.3">
      <c r="A18" s="12" t="s">
        <v>140</v>
      </c>
      <c r="B18" s="11">
        <v>693918</v>
      </c>
      <c r="C18" s="11">
        <v>-65187</v>
      </c>
      <c r="D18" s="11">
        <v>304914</v>
      </c>
      <c r="E18" s="11">
        <v>1465222</v>
      </c>
      <c r="F18" s="11">
        <v>-219310</v>
      </c>
      <c r="G18" s="11">
        <v>-236462</v>
      </c>
      <c r="H18" s="11">
        <v>-665765</v>
      </c>
      <c r="I18" s="11"/>
      <c r="J18" s="11">
        <v>1277330</v>
      </c>
    </row>
    <row r="19" spans="1:10" x14ac:dyDescent="0.3">
      <c r="A19" s="12" t="s">
        <v>141</v>
      </c>
      <c r="B19" s="11">
        <v>416278</v>
      </c>
      <c r="C19" s="11">
        <v>-702716</v>
      </c>
      <c r="D19" s="11">
        <v>-635801</v>
      </c>
      <c r="E19" s="11">
        <v>-956983</v>
      </c>
      <c r="F19" s="11">
        <v>-368665</v>
      </c>
      <c r="G19" s="11">
        <v>657432</v>
      </c>
      <c r="H19" s="11">
        <v>693229</v>
      </c>
      <c r="I19" s="11"/>
      <c r="J19" s="11">
        <v>-897226</v>
      </c>
    </row>
    <row r="20" spans="1:10" x14ac:dyDescent="0.3">
      <c r="A20" s="12" t="s">
        <v>142</v>
      </c>
      <c r="B20" s="11">
        <v>-974163</v>
      </c>
      <c r="C20" s="11">
        <v>177975</v>
      </c>
      <c r="D20" s="11">
        <v>398319</v>
      </c>
      <c r="E20" s="11">
        <v>1838447</v>
      </c>
      <c r="F20" s="11">
        <v>409837</v>
      </c>
      <c r="G20" s="11">
        <v>-211262</v>
      </c>
      <c r="H20" s="11">
        <v>-734926</v>
      </c>
      <c r="I20" s="11"/>
      <c r="J20" s="11">
        <v>904227</v>
      </c>
    </row>
    <row r="21" spans="1:10" x14ac:dyDescent="0.3">
      <c r="A21" s="2" t="s">
        <v>90</v>
      </c>
      <c r="B21" s="11">
        <v>-80353</v>
      </c>
      <c r="C21" s="11">
        <v>390331</v>
      </c>
      <c r="D21" s="11">
        <v>232516</v>
      </c>
      <c r="E21" s="11">
        <v>607967</v>
      </c>
      <c r="F21" s="11">
        <v>-161956</v>
      </c>
      <c r="G21" s="11">
        <v>-210268</v>
      </c>
      <c r="H21" s="11">
        <v>-717249</v>
      </c>
      <c r="I21" s="11">
        <v>610111</v>
      </c>
      <c r="J21" s="11">
        <v>671099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DATA</vt:lpstr>
      <vt:lpstr>DATA (2)</vt:lpstr>
      <vt:lpstr>PLSmry</vt:lpstr>
      <vt:lpstr>diffsmry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saipriya</dc:creator>
  <cp:lastModifiedBy>saipriya</cp:lastModifiedBy>
  <dcterms:created xsi:type="dcterms:W3CDTF">2022-11-12T22:36:38Z</dcterms:created>
  <dcterms:modified xsi:type="dcterms:W3CDTF">2022-11-14T23:29:11Z</dcterms:modified>
</cp:coreProperties>
</file>