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epa_Learning\Data_Analysis\Excel\"/>
    </mc:Choice>
  </mc:AlternateContent>
  <xr:revisionPtr revIDLastSave="0" documentId="13_ncr:1_{23CBC204-5713-471F-88CC-E859E8A8925F}" xr6:coauthVersionLast="47" xr6:coauthVersionMax="47" xr10:uidLastSave="{00000000-0000-0000-0000-000000000000}"/>
  <bookViews>
    <workbookView xWindow="-120" yWindow="-120" windowWidth="20730" windowHeight="11160" activeTab="2" xr2:uid="{BAD94609-C9A6-40B6-916A-0FB4470AE019}"/>
  </bookViews>
  <sheets>
    <sheet name=" Employee Payroll 1" sheetId="1" r:id="rId1"/>
    <sheet name="Employee Payroll 2" sheetId="2" r:id="rId2"/>
    <sheet name="Employee Payroll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1" i="3" l="1"/>
  <c r="AF30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AC7" i="3"/>
  <c r="AB7" i="3"/>
  <c r="AB5" i="3"/>
  <c r="V28" i="3"/>
  <c r="W27" i="3"/>
  <c r="X26" i="3"/>
  <c r="T26" i="3"/>
  <c r="U25" i="3"/>
  <c r="V24" i="3"/>
  <c r="W23" i="3"/>
  <c r="X22" i="3"/>
  <c r="T22" i="3"/>
  <c r="U21" i="3"/>
  <c r="V20" i="3"/>
  <c r="W19" i="3"/>
  <c r="X18" i="3"/>
  <c r="T18" i="3"/>
  <c r="U17" i="3"/>
  <c r="V16" i="3"/>
  <c r="W15" i="3"/>
  <c r="X14" i="3"/>
  <c r="T14" i="3"/>
  <c r="U13" i="3"/>
  <c r="V12" i="3"/>
  <c r="W11" i="3"/>
  <c r="X10" i="3"/>
  <c r="T10" i="3"/>
  <c r="U9" i="3"/>
  <c r="V8" i="3"/>
  <c r="W7" i="3"/>
  <c r="X6" i="3"/>
  <c r="T6" i="3"/>
  <c r="U5" i="3"/>
  <c r="W4" i="3"/>
  <c r="AB4" i="3" s="1"/>
  <c r="M30" i="3"/>
  <c r="L30" i="3"/>
  <c r="I33" i="3"/>
  <c r="I32" i="3"/>
  <c r="I31" i="3"/>
  <c r="I30" i="3"/>
  <c r="H33" i="3"/>
  <c r="H32" i="3"/>
  <c r="H31" i="3"/>
  <c r="H30" i="3"/>
  <c r="G33" i="3"/>
  <c r="G32" i="3"/>
  <c r="G31" i="3"/>
  <c r="G30" i="3"/>
  <c r="F33" i="3"/>
  <c r="F32" i="3"/>
  <c r="F31" i="3"/>
  <c r="F30" i="3"/>
  <c r="E33" i="3"/>
  <c r="E32" i="3"/>
  <c r="E31" i="3"/>
  <c r="E30" i="3"/>
  <c r="O5" i="3"/>
  <c r="P5" i="3"/>
  <c r="Q5" i="3"/>
  <c r="R5" i="3"/>
  <c r="S5" i="3"/>
  <c r="O6" i="3"/>
  <c r="P6" i="3"/>
  <c r="Q6" i="3"/>
  <c r="R6" i="3"/>
  <c r="S6" i="3"/>
  <c r="O7" i="3"/>
  <c r="P7" i="3"/>
  <c r="Q7" i="3"/>
  <c r="R7" i="3"/>
  <c r="S7" i="3"/>
  <c r="O8" i="3"/>
  <c r="P8" i="3"/>
  <c r="Q8" i="3"/>
  <c r="R8" i="3"/>
  <c r="S8" i="3"/>
  <c r="O9" i="3"/>
  <c r="P9" i="3"/>
  <c r="Q9" i="3"/>
  <c r="R9" i="3"/>
  <c r="S9" i="3"/>
  <c r="O10" i="3"/>
  <c r="P10" i="3"/>
  <c r="Q10" i="3"/>
  <c r="R10" i="3"/>
  <c r="S10" i="3"/>
  <c r="O11" i="3"/>
  <c r="P11" i="3"/>
  <c r="Q11" i="3"/>
  <c r="R11" i="3"/>
  <c r="S11" i="3"/>
  <c r="O12" i="3"/>
  <c r="P12" i="3"/>
  <c r="Q12" i="3"/>
  <c r="R12" i="3"/>
  <c r="S12" i="3"/>
  <c r="O13" i="3"/>
  <c r="P13" i="3"/>
  <c r="Q13" i="3"/>
  <c r="R13" i="3"/>
  <c r="S13" i="3"/>
  <c r="O14" i="3"/>
  <c r="P14" i="3"/>
  <c r="Q14" i="3"/>
  <c r="R14" i="3"/>
  <c r="S14" i="3"/>
  <c r="O15" i="3"/>
  <c r="P15" i="3"/>
  <c r="Q15" i="3"/>
  <c r="R15" i="3"/>
  <c r="S15" i="3"/>
  <c r="O16" i="3"/>
  <c r="P16" i="3"/>
  <c r="Q16" i="3"/>
  <c r="R16" i="3"/>
  <c r="S16" i="3"/>
  <c r="O17" i="3"/>
  <c r="P17" i="3"/>
  <c r="Q17" i="3"/>
  <c r="R17" i="3"/>
  <c r="S17" i="3"/>
  <c r="O18" i="3"/>
  <c r="P18" i="3"/>
  <c r="Q18" i="3"/>
  <c r="R18" i="3"/>
  <c r="S18" i="3"/>
  <c r="O19" i="3"/>
  <c r="P19" i="3"/>
  <c r="Q19" i="3"/>
  <c r="R19" i="3"/>
  <c r="S19" i="3"/>
  <c r="O20" i="3"/>
  <c r="P20" i="3"/>
  <c r="Q20" i="3"/>
  <c r="R20" i="3"/>
  <c r="S20" i="3"/>
  <c r="O21" i="3"/>
  <c r="P21" i="3"/>
  <c r="Q21" i="3"/>
  <c r="R21" i="3"/>
  <c r="S21" i="3"/>
  <c r="O22" i="3"/>
  <c r="P22" i="3"/>
  <c r="Q22" i="3"/>
  <c r="R22" i="3"/>
  <c r="S22" i="3"/>
  <c r="O23" i="3"/>
  <c r="P23" i="3"/>
  <c r="Q23" i="3"/>
  <c r="R23" i="3"/>
  <c r="S23" i="3"/>
  <c r="O24" i="3"/>
  <c r="P24" i="3"/>
  <c r="Q24" i="3"/>
  <c r="R24" i="3"/>
  <c r="S24" i="3"/>
  <c r="O25" i="3"/>
  <c r="P25" i="3"/>
  <c r="Q25" i="3"/>
  <c r="R25" i="3"/>
  <c r="S25" i="3"/>
  <c r="O26" i="3"/>
  <c r="P26" i="3"/>
  <c r="Q26" i="3"/>
  <c r="R26" i="3"/>
  <c r="S26" i="3"/>
  <c r="O27" i="3"/>
  <c r="P27" i="3"/>
  <c r="Q27" i="3"/>
  <c r="R27" i="3"/>
  <c r="S27" i="3"/>
  <c r="O28" i="3"/>
  <c r="P28" i="3"/>
  <c r="Q28" i="3"/>
  <c r="R28" i="3"/>
  <c r="S28" i="3"/>
  <c r="P4" i="3"/>
  <c r="Q4" i="3"/>
  <c r="Q31" i="3" s="1"/>
  <c r="R4" i="3"/>
  <c r="S4" i="3"/>
  <c r="O4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4" i="2"/>
  <c r="G5" i="2"/>
  <c r="G6" i="2"/>
  <c r="G7" i="2"/>
  <c r="G8" i="2"/>
  <c r="G31" i="2" s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4" i="2"/>
  <c r="L7" i="3"/>
  <c r="V7" i="3" s="1"/>
  <c r="J5" i="3"/>
  <c r="T5" i="3" s="1"/>
  <c r="Y5" i="3" s="1"/>
  <c r="K5" i="3"/>
  <c r="L5" i="3"/>
  <c r="V5" i="3" s="1"/>
  <c r="AA5" i="3" s="1"/>
  <c r="M5" i="3"/>
  <c r="W5" i="3" s="1"/>
  <c r="N5" i="3"/>
  <c r="X5" i="3" s="1"/>
  <c r="AC5" i="3" s="1"/>
  <c r="J6" i="3"/>
  <c r="K6" i="3"/>
  <c r="U6" i="3" s="1"/>
  <c r="Z6" i="3" s="1"/>
  <c r="L6" i="3"/>
  <c r="V6" i="3" s="1"/>
  <c r="AA6" i="3" s="1"/>
  <c r="M6" i="3"/>
  <c r="W6" i="3" s="1"/>
  <c r="N6" i="3"/>
  <c r="J7" i="3"/>
  <c r="T7" i="3" s="1"/>
  <c r="Y7" i="3" s="1"/>
  <c r="K7" i="3"/>
  <c r="U7" i="3" s="1"/>
  <c r="Z7" i="3" s="1"/>
  <c r="M7" i="3"/>
  <c r="N7" i="3"/>
  <c r="X7" i="3" s="1"/>
  <c r="J8" i="3"/>
  <c r="T8" i="3" s="1"/>
  <c r="K8" i="3"/>
  <c r="U8" i="3" s="1"/>
  <c r="Z8" i="3" s="1"/>
  <c r="L8" i="3"/>
  <c r="M8" i="3"/>
  <c r="W8" i="3" s="1"/>
  <c r="AB8" i="3" s="1"/>
  <c r="N8" i="3"/>
  <c r="X8" i="3" s="1"/>
  <c r="J9" i="3"/>
  <c r="T9" i="3" s="1"/>
  <c r="K9" i="3"/>
  <c r="L9" i="3"/>
  <c r="V9" i="3" s="1"/>
  <c r="AA9" i="3" s="1"/>
  <c r="M9" i="3"/>
  <c r="W9" i="3" s="1"/>
  <c r="N9" i="3"/>
  <c r="X9" i="3" s="1"/>
  <c r="AC9" i="3" s="1"/>
  <c r="J10" i="3"/>
  <c r="K10" i="3"/>
  <c r="U10" i="3" s="1"/>
  <c r="Z10" i="3" s="1"/>
  <c r="L10" i="3"/>
  <c r="V10" i="3" s="1"/>
  <c r="M10" i="3"/>
  <c r="W10" i="3" s="1"/>
  <c r="AB10" i="3" s="1"/>
  <c r="N10" i="3"/>
  <c r="J11" i="3"/>
  <c r="T11" i="3" s="1"/>
  <c r="Y11" i="3" s="1"/>
  <c r="K11" i="3"/>
  <c r="U11" i="3" s="1"/>
  <c r="L11" i="3"/>
  <c r="V11" i="3" s="1"/>
  <c r="AA11" i="3" s="1"/>
  <c r="M11" i="3"/>
  <c r="N11" i="3"/>
  <c r="X11" i="3" s="1"/>
  <c r="AC11" i="3" s="1"/>
  <c r="J12" i="3"/>
  <c r="T12" i="3" s="1"/>
  <c r="Y12" i="3" s="1"/>
  <c r="K12" i="3"/>
  <c r="U12" i="3" s="1"/>
  <c r="Z12" i="3" s="1"/>
  <c r="L12" i="3"/>
  <c r="M12" i="3"/>
  <c r="W12" i="3" s="1"/>
  <c r="AB12" i="3" s="1"/>
  <c r="N12" i="3"/>
  <c r="X12" i="3" s="1"/>
  <c r="AC12" i="3" s="1"/>
  <c r="J13" i="3"/>
  <c r="T13" i="3" s="1"/>
  <c r="Y13" i="3" s="1"/>
  <c r="K13" i="3"/>
  <c r="L13" i="3"/>
  <c r="V13" i="3" s="1"/>
  <c r="AA13" i="3" s="1"/>
  <c r="M13" i="3"/>
  <c r="W13" i="3" s="1"/>
  <c r="AB13" i="3" s="1"/>
  <c r="N13" i="3"/>
  <c r="X13" i="3" s="1"/>
  <c r="AC13" i="3" s="1"/>
  <c r="J14" i="3"/>
  <c r="K14" i="3"/>
  <c r="U14" i="3" s="1"/>
  <c r="Z14" i="3" s="1"/>
  <c r="L14" i="3"/>
  <c r="V14" i="3" s="1"/>
  <c r="AA14" i="3" s="1"/>
  <c r="M14" i="3"/>
  <c r="W14" i="3" s="1"/>
  <c r="AB14" i="3" s="1"/>
  <c r="N14" i="3"/>
  <c r="J15" i="3"/>
  <c r="T15" i="3" s="1"/>
  <c r="Y15" i="3" s="1"/>
  <c r="K15" i="3"/>
  <c r="U15" i="3" s="1"/>
  <c r="Z15" i="3" s="1"/>
  <c r="L15" i="3"/>
  <c r="V15" i="3" s="1"/>
  <c r="AA15" i="3" s="1"/>
  <c r="M15" i="3"/>
  <c r="N15" i="3"/>
  <c r="X15" i="3" s="1"/>
  <c r="AC15" i="3" s="1"/>
  <c r="J16" i="3"/>
  <c r="T16" i="3" s="1"/>
  <c r="Y16" i="3" s="1"/>
  <c r="K16" i="3"/>
  <c r="U16" i="3" s="1"/>
  <c r="Z16" i="3" s="1"/>
  <c r="L16" i="3"/>
  <c r="M16" i="3"/>
  <c r="W16" i="3" s="1"/>
  <c r="AB16" i="3" s="1"/>
  <c r="N16" i="3"/>
  <c r="X16" i="3" s="1"/>
  <c r="AC16" i="3" s="1"/>
  <c r="J17" i="3"/>
  <c r="T17" i="3" s="1"/>
  <c r="K17" i="3"/>
  <c r="L17" i="3"/>
  <c r="V17" i="3" s="1"/>
  <c r="AA17" i="3" s="1"/>
  <c r="M17" i="3"/>
  <c r="W17" i="3" s="1"/>
  <c r="AB17" i="3" s="1"/>
  <c r="N17" i="3"/>
  <c r="X17" i="3" s="1"/>
  <c r="AC17" i="3" s="1"/>
  <c r="J18" i="3"/>
  <c r="K18" i="3"/>
  <c r="U18" i="3" s="1"/>
  <c r="Z18" i="3" s="1"/>
  <c r="L18" i="3"/>
  <c r="V18" i="3" s="1"/>
  <c r="AA18" i="3" s="1"/>
  <c r="M18" i="3"/>
  <c r="W18" i="3" s="1"/>
  <c r="N18" i="3"/>
  <c r="J19" i="3"/>
  <c r="T19" i="3" s="1"/>
  <c r="Y19" i="3" s="1"/>
  <c r="K19" i="3"/>
  <c r="U19" i="3" s="1"/>
  <c r="Z19" i="3" s="1"/>
  <c r="L19" i="3"/>
  <c r="V19" i="3" s="1"/>
  <c r="AA19" i="3" s="1"/>
  <c r="M19" i="3"/>
  <c r="N19" i="3"/>
  <c r="X19" i="3" s="1"/>
  <c r="AC19" i="3" s="1"/>
  <c r="J20" i="3"/>
  <c r="T20" i="3" s="1"/>
  <c r="Y20" i="3" s="1"/>
  <c r="K20" i="3"/>
  <c r="U20" i="3" s="1"/>
  <c r="Z20" i="3" s="1"/>
  <c r="L20" i="3"/>
  <c r="M20" i="3"/>
  <c r="W20" i="3" s="1"/>
  <c r="AB20" i="3" s="1"/>
  <c r="N20" i="3"/>
  <c r="X20" i="3" s="1"/>
  <c r="AC20" i="3" s="1"/>
  <c r="J21" i="3"/>
  <c r="T21" i="3" s="1"/>
  <c r="K21" i="3"/>
  <c r="L21" i="3"/>
  <c r="V21" i="3" s="1"/>
  <c r="AA21" i="3" s="1"/>
  <c r="M21" i="3"/>
  <c r="W21" i="3" s="1"/>
  <c r="AB21" i="3" s="1"/>
  <c r="N21" i="3"/>
  <c r="X21" i="3" s="1"/>
  <c r="AC21" i="3" s="1"/>
  <c r="J22" i="3"/>
  <c r="K22" i="3"/>
  <c r="U22" i="3" s="1"/>
  <c r="Z22" i="3" s="1"/>
  <c r="L22" i="3"/>
  <c r="V22" i="3" s="1"/>
  <c r="AA22" i="3" s="1"/>
  <c r="M22" i="3"/>
  <c r="W22" i="3" s="1"/>
  <c r="AB22" i="3" s="1"/>
  <c r="N22" i="3"/>
  <c r="J23" i="3"/>
  <c r="T23" i="3" s="1"/>
  <c r="Y23" i="3" s="1"/>
  <c r="K23" i="3"/>
  <c r="U23" i="3" s="1"/>
  <c r="Z23" i="3" s="1"/>
  <c r="L23" i="3"/>
  <c r="V23" i="3" s="1"/>
  <c r="AA23" i="3" s="1"/>
  <c r="M23" i="3"/>
  <c r="N23" i="3"/>
  <c r="X23" i="3" s="1"/>
  <c r="AC23" i="3" s="1"/>
  <c r="J24" i="3"/>
  <c r="T24" i="3" s="1"/>
  <c r="K24" i="3"/>
  <c r="U24" i="3" s="1"/>
  <c r="Z24" i="3" s="1"/>
  <c r="L24" i="3"/>
  <c r="M24" i="3"/>
  <c r="W24" i="3" s="1"/>
  <c r="AB24" i="3" s="1"/>
  <c r="N24" i="3"/>
  <c r="X24" i="3" s="1"/>
  <c r="J25" i="3"/>
  <c r="T25" i="3" s="1"/>
  <c r="K25" i="3"/>
  <c r="L25" i="3"/>
  <c r="V25" i="3" s="1"/>
  <c r="AA25" i="3" s="1"/>
  <c r="M25" i="3"/>
  <c r="W25" i="3" s="1"/>
  <c r="AB25" i="3" s="1"/>
  <c r="N25" i="3"/>
  <c r="X25" i="3" s="1"/>
  <c r="AC25" i="3" s="1"/>
  <c r="J26" i="3"/>
  <c r="K26" i="3"/>
  <c r="U26" i="3" s="1"/>
  <c r="Z26" i="3" s="1"/>
  <c r="L26" i="3"/>
  <c r="V26" i="3" s="1"/>
  <c r="AA26" i="3" s="1"/>
  <c r="M26" i="3"/>
  <c r="W26" i="3" s="1"/>
  <c r="N26" i="3"/>
  <c r="J27" i="3"/>
  <c r="T27" i="3" s="1"/>
  <c r="Y27" i="3" s="1"/>
  <c r="K27" i="3"/>
  <c r="U27" i="3" s="1"/>
  <c r="Z27" i="3" s="1"/>
  <c r="L27" i="3"/>
  <c r="V27" i="3" s="1"/>
  <c r="AA27" i="3" s="1"/>
  <c r="M27" i="3"/>
  <c r="N27" i="3"/>
  <c r="X27" i="3" s="1"/>
  <c r="AC27" i="3" s="1"/>
  <c r="J28" i="3"/>
  <c r="T28" i="3" s="1"/>
  <c r="Y28" i="3" s="1"/>
  <c r="K28" i="3"/>
  <c r="U28" i="3" s="1"/>
  <c r="Z28" i="3" s="1"/>
  <c r="L28" i="3"/>
  <c r="M28" i="3"/>
  <c r="W28" i="3" s="1"/>
  <c r="AB28" i="3" s="1"/>
  <c r="N28" i="3"/>
  <c r="X28" i="3" s="1"/>
  <c r="K4" i="3"/>
  <c r="L4" i="3"/>
  <c r="L33" i="3" s="1"/>
  <c r="M4" i="3"/>
  <c r="M33" i="3" s="1"/>
  <c r="N4" i="3"/>
  <c r="X4" i="3" s="1"/>
  <c r="AC4" i="3" s="1"/>
  <c r="J4" i="3"/>
  <c r="F3" i="3"/>
  <c r="G3" i="3" s="1"/>
  <c r="D33" i="3"/>
  <c r="D32" i="3"/>
  <c r="D31" i="3"/>
  <c r="D30" i="3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5" i="2"/>
  <c r="E6" i="2"/>
  <c r="E7" i="2"/>
  <c r="E8" i="2"/>
  <c r="E9" i="2"/>
  <c r="E10" i="2"/>
  <c r="E4" i="2"/>
  <c r="C33" i="2"/>
  <c r="D32" i="2"/>
  <c r="C32" i="2"/>
  <c r="C31" i="2"/>
  <c r="C30" i="2"/>
  <c r="F27" i="2"/>
  <c r="F26" i="2"/>
  <c r="F25" i="2"/>
  <c r="F23" i="2"/>
  <c r="F22" i="2"/>
  <c r="F21" i="2"/>
  <c r="F19" i="2"/>
  <c r="F18" i="2"/>
  <c r="F17" i="2"/>
  <c r="F15" i="2"/>
  <c r="F14" i="2"/>
  <c r="F13" i="2"/>
  <c r="F11" i="2"/>
  <c r="F10" i="2"/>
  <c r="F9" i="2"/>
  <c r="F7" i="2"/>
  <c r="F6" i="2"/>
  <c r="F5" i="2"/>
  <c r="C34" i="1"/>
  <c r="D34" i="1"/>
  <c r="D33" i="1"/>
  <c r="D32" i="1"/>
  <c r="D31" i="1"/>
  <c r="C33" i="1"/>
  <c r="C32" i="1"/>
  <c r="C31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3" i="1" s="1"/>
  <c r="E5" i="1"/>
  <c r="E34" i="1" s="1"/>
  <c r="E31" i="1" l="1"/>
  <c r="E32" i="1"/>
  <c r="AC10" i="3"/>
  <c r="Y14" i="3"/>
  <c r="AD14" i="3" s="1"/>
  <c r="Z17" i="3"/>
  <c r="AA20" i="3"/>
  <c r="AB23" i="3"/>
  <c r="AC26" i="3"/>
  <c r="O32" i="3"/>
  <c r="P33" i="3"/>
  <c r="Z5" i="3"/>
  <c r="AA8" i="3"/>
  <c r="AD8" i="3" s="1"/>
  <c r="AB11" i="3"/>
  <c r="AC14" i="3"/>
  <c r="Y18" i="3"/>
  <c r="Z21" i="3"/>
  <c r="S33" i="3"/>
  <c r="O33" i="3"/>
  <c r="Y6" i="3"/>
  <c r="AB15" i="3"/>
  <c r="AD15" i="3" s="1"/>
  <c r="AC18" i="3"/>
  <c r="Y22" i="3"/>
  <c r="AA28" i="3"/>
  <c r="AC6" i="3"/>
  <c r="AA16" i="3"/>
  <c r="AB19" i="3"/>
  <c r="AC22" i="3"/>
  <c r="Y26" i="3"/>
  <c r="AD26" i="3" s="1"/>
  <c r="AC28" i="3"/>
  <c r="AC24" i="3"/>
  <c r="Y24" i="3"/>
  <c r="AD24" i="3" s="1"/>
  <c r="Z11" i="3"/>
  <c r="AD11" i="3" s="1"/>
  <c r="AA10" i="3"/>
  <c r="AA24" i="3"/>
  <c r="AB27" i="3"/>
  <c r="P31" i="3"/>
  <c r="Z9" i="3"/>
  <c r="AA12" i="3"/>
  <c r="Z25" i="3"/>
  <c r="Q32" i="3"/>
  <c r="Y10" i="3"/>
  <c r="Z13" i="3"/>
  <c r="AD13" i="3" s="1"/>
  <c r="AD23" i="3"/>
  <c r="W30" i="3"/>
  <c r="AB6" i="3"/>
  <c r="J33" i="3"/>
  <c r="J32" i="3"/>
  <c r="T4" i="3"/>
  <c r="Y4" i="3" s="1"/>
  <c r="J31" i="3"/>
  <c r="K33" i="3"/>
  <c r="U4" i="3"/>
  <c r="Z4" i="3" s="1"/>
  <c r="K32" i="3"/>
  <c r="K31" i="3"/>
  <c r="AB26" i="3"/>
  <c r="Y25" i="3"/>
  <c r="AD25" i="3" s="1"/>
  <c r="Y21" i="3"/>
  <c r="AD21" i="3" s="1"/>
  <c r="AB18" i="3"/>
  <c r="Y17" i="3"/>
  <c r="Y9" i="3"/>
  <c r="AA7" i="3"/>
  <c r="J30" i="3"/>
  <c r="N30" i="3"/>
  <c r="AB9" i="3"/>
  <c r="AC8" i="3"/>
  <c r="Y8" i="3"/>
  <c r="R32" i="3"/>
  <c r="K30" i="3"/>
  <c r="O30" i="3"/>
  <c r="L31" i="3"/>
  <c r="M31" i="3"/>
  <c r="N31" i="3"/>
  <c r="O31" i="3"/>
  <c r="P32" i="3"/>
  <c r="R30" i="3"/>
  <c r="R33" i="3"/>
  <c r="V4" i="3"/>
  <c r="AA4" i="3" s="1"/>
  <c r="AA33" i="3" s="1"/>
  <c r="L32" i="3"/>
  <c r="M32" i="3"/>
  <c r="N32" i="3"/>
  <c r="Q30" i="3"/>
  <c r="R31" i="3"/>
  <c r="Q33" i="3"/>
  <c r="N33" i="3"/>
  <c r="P30" i="3"/>
  <c r="AD10" i="3"/>
  <c r="AD27" i="3"/>
  <c r="AD19" i="3"/>
  <c r="AD20" i="3"/>
  <c r="AD16" i="3"/>
  <c r="U30" i="3"/>
  <c r="W33" i="3"/>
  <c r="AD22" i="3"/>
  <c r="AD28" i="3"/>
  <c r="AD12" i="3"/>
  <c r="AD5" i="3"/>
  <c r="W31" i="3"/>
  <c r="U33" i="3"/>
  <c r="AC33" i="3"/>
  <c r="W32" i="3"/>
  <c r="G32" i="2"/>
  <c r="G33" i="2"/>
  <c r="H33" i="2"/>
  <c r="G30" i="2"/>
  <c r="H3" i="3"/>
  <c r="I3" i="3" s="1"/>
  <c r="S32" i="3"/>
  <c r="S31" i="3"/>
  <c r="X30" i="3"/>
  <c r="X33" i="3"/>
  <c r="X32" i="3"/>
  <c r="X31" i="3"/>
  <c r="S30" i="3"/>
  <c r="D30" i="2"/>
  <c r="F8" i="2"/>
  <c r="F12" i="2"/>
  <c r="F16" i="2"/>
  <c r="F20" i="2"/>
  <c r="F24" i="2"/>
  <c r="F28" i="2"/>
  <c r="D33" i="2"/>
  <c r="F4" i="2"/>
  <c r="D31" i="2"/>
  <c r="Y33" i="3" l="1"/>
  <c r="AC30" i="3"/>
  <c r="U31" i="3"/>
  <c r="AD17" i="3"/>
  <c r="U32" i="3"/>
  <c r="AD18" i="3"/>
  <c r="Y31" i="3"/>
  <c r="AC31" i="3"/>
  <c r="Z30" i="3"/>
  <c r="Z31" i="3"/>
  <c r="AD6" i="3"/>
  <c r="AC32" i="3"/>
  <c r="AD9" i="3"/>
  <c r="T31" i="3"/>
  <c r="V31" i="3"/>
  <c r="V33" i="3"/>
  <c r="T30" i="3"/>
  <c r="V30" i="3"/>
  <c r="T33" i="3"/>
  <c r="Y32" i="3"/>
  <c r="V32" i="3"/>
  <c r="Y30" i="3"/>
  <c r="T32" i="3"/>
  <c r="AA32" i="3"/>
  <c r="AD7" i="3"/>
  <c r="AA30" i="3"/>
  <c r="AA31" i="3"/>
  <c r="Z33" i="3"/>
  <c r="Z32" i="3"/>
  <c r="AB31" i="3"/>
  <c r="AB33" i="3"/>
  <c r="AB32" i="3"/>
  <c r="AB30" i="3"/>
  <c r="AD4" i="3"/>
  <c r="H31" i="2"/>
  <c r="H32" i="2"/>
  <c r="H30" i="2"/>
  <c r="F32" i="2"/>
  <c r="F33" i="2"/>
  <c r="F31" i="2"/>
  <c r="F30" i="2"/>
  <c r="AD30" i="3" l="1"/>
  <c r="AD33" i="3"/>
  <c r="AD32" i="3"/>
  <c r="AD31" i="3"/>
</calcChain>
</file>

<file path=xl/sharedStrings.xml><?xml version="1.0" encoding="utf-8"?>
<sst xmlns="http://schemas.openxmlformats.org/spreadsheetml/2006/main" count="209" uniqueCount="94">
  <si>
    <t>Last Name</t>
  </si>
  <si>
    <t>First Name</t>
  </si>
  <si>
    <t>Hourly Wage</t>
  </si>
  <si>
    <t>Hours Worked</t>
  </si>
  <si>
    <t>Smith</t>
  </si>
  <si>
    <t>Johnson</t>
  </si>
  <si>
    <t>Williams</t>
  </si>
  <si>
    <t xml:space="preserve"> Brown</t>
  </si>
  <si>
    <t xml:space="preserve"> Hernandez</t>
  </si>
  <si>
    <t>Davis</t>
  </si>
  <si>
    <t>Miller</t>
  </si>
  <si>
    <t>Garcia</t>
  </si>
  <si>
    <t>Jones</t>
  </si>
  <si>
    <t>Martinez</t>
  </si>
  <si>
    <t>Rodriguez</t>
  </si>
  <si>
    <t>Lopez</t>
  </si>
  <si>
    <t>Gonzalez</t>
  </si>
  <si>
    <t>Wilson</t>
  </si>
  <si>
    <t>Anderson</t>
  </si>
  <si>
    <t>Thomas</t>
  </si>
  <si>
    <t>Taylor</t>
  </si>
  <si>
    <t>Moore</t>
  </si>
  <si>
    <t>Jackson</t>
  </si>
  <si>
    <t>Martin</t>
  </si>
  <si>
    <t>Lee</t>
  </si>
  <si>
    <t>Perez</t>
  </si>
  <si>
    <t>Thompson</t>
  </si>
  <si>
    <t>White</t>
  </si>
  <si>
    <t>Harris</t>
  </si>
  <si>
    <t>Michael</t>
  </si>
  <si>
    <t>Christopher</t>
  </si>
  <si>
    <t>Jessica</t>
  </si>
  <si>
    <t>Matthew</t>
  </si>
  <si>
    <t>Ashley</t>
  </si>
  <si>
    <t>Jennifer</t>
  </si>
  <si>
    <t>Joshua</t>
  </si>
  <si>
    <t>Amanda</t>
  </si>
  <si>
    <t>Daniel</t>
  </si>
  <si>
    <t>David</t>
  </si>
  <si>
    <t>James</t>
  </si>
  <si>
    <t>Robert</t>
  </si>
  <si>
    <t>John</t>
  </si>
  <si>
    <t>Joseph</t>
  </si>
  <si>
    <t>Andrew</t>
  </si>
  <si>
    <t>Ryan</t>
  </si>
  <si>
    <t>Brandon</t>
  </si>
  <si>
    <t>Jason</t>
  </si>
  <si>
    <t>Justin</t>
  </si>
  <si>
    <t>Sarah</t>
  </si>
  <si>
    <t>William</t>
  </si>
  <si>
    <t>Jonathan</t>
  </si>
  <si>
    <t>Stephanie</t>
  </si>
  <si>
    <t>Brian</t>
  </si>
  <si>
    <t>Nicole</t>
  </si>
  <si>
    <t>Max</t>
  </si>
  <si>
    <t>Min</t>
  </si>
  <si>
    <t>Average</t>
  </si>
  <si>
    <t>Total</t>
  </si>
  <si>
    <t>Pay (Hourly Wage * Hours Worked)</t>
  </si>
  <si>
    <t>Overtime Hours = Hours Worked - 40</t>
  </si>
  <si>
    <t>Overtime Bonus = (0.5(50%) * Hourly Wage * Overtime Hours)</t>
  </si>
  <si>
    <t>Total Pay = Pay + Overtime Bonus</t>
  </si>
  <si>
    <t>Employee Payroll 1</t>
  </si>
  <si>
    <t>Employee Payroll 2</t>
  </si>
  <si>
    <t>Employee Payroll 3</t>
  </si>
  <si>
    <t>Overtime Hours 1st Week= Hours Worked - 40</t>
  </si>
  <si>
    <t>Overtime Hours 2nd Week</t>
  </si>
  <si>
    <t>Overtime Hours 3rd Week</t>
  </si>
  <si>
    <t>Overtime Hours 4th Week</t>
  </si>
  <si>
    <t>Overtime Hours 5th Week</t>
  </si>
  <si>
    <t>Pay 1st week(Hourly Wage * Hours Worked)</t>
  </si>
  <si>
    <t>Pay 2nd week</t>
  </si>
  <si>
    <t>Pay 3rd week</t>
  </si>
  <si>
    <t>Pay 4th week</t>
  </si>
  <si>
    <t>Pay 5th week</t>
  </si>
  <si>
    <t>Overtime Bonus 1st Week= (0.5(50%) * Hourly Wage * Overtime Hours)</t>
  </si>
  <si>
    <t>Overtime Bonus 2nd Week</t>
  </si>
  <si>
    <t>Overtime Bonus 3rd Week</t>
  </si>
  <si>
    <t>Overtime Bonus 4th Week</t>
  </si>
  <si>
    <t>Overtime Bonus 5th Week</t>
  </si>
  <si>
    <t>Total Pay = Pay 1st Week+ Overtime Bonus 1st Week</t>
  </si>
  <si>
    <t>Total Pay = Pay 2nd Week+ Overtime Bonus 2nd Week</t>
  </si>
  <si>
    <t>Total Pay = Pay 3rd Week+ Overtime Bonus 3rd Week</t>
  </si>
  <si>
    <t>Total Pay = Pay 4th Week+ Overtime Bonus 4th Week</t>
  </si>
  <si>
    <t>Total Pay = Pay 5th Week+ Overtime Bonus 5th Week</t>
  </si>
  <si>
    <t>January Pay</t>
  </si>
  <si>
    <t>Company Total</t>
  </si>
  <si>
    <t>Highest Earning Employee for the month of Jan</t>
  </si>
  <si>
    <t>Lowest Earning Employee for the month of Jan</t>
  </si>
  <si>
    <t>Average salary paid in Jan</t>
  </si>
  <si>
    <t>Overall amount paid by the Company</t>
  </si>
  <si>
    <t>Name</t>
  </si>
  <si>
    <t>Hourly Wage (Absolute value)</t>
  </si>
  <si>
    <t>FreeCodeCamp Project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</si>
</sst>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_ [$€-2]\ * #,##0.00_ ;_ [$€-2]\ * \-#,##0.00_ ;_ [$€-2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Arial"/>
      <family val="2"/>
    </font>
    <font>
      <b/>
      <sz val="11"/>
      <color theme="9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6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vertical="center" wrapText="1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/>
    <xf numFmtId="0" fontId="2" fillId="0" borderId="0" xfId="0" applyFont="1" applyBorder="1" applyAlignment="1">
      <alignment vertical="center" wrapText="1"/>
    </xf>
    <xf numFmtId="0" fontId="0" fillId="0" borderId="0" xfId="0" applyBorder="1"/>
    <xf numFmtId="16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/>
    <xf numFmtId="16" fontId="0" fillId="0" borderId="0" xfId="0" applyNumberFormat="1" applyBorder="1"/>
    <xf numFmtId="0" fontId="1" fillId="0" borderId="1" xfId="0" applyFont="1" applyFill="1" applyBorder="1" applyAlignment="1">
      <alignment wrapText="1"/>
    </xf>
    <xf numFmtId="16" fontId="1" fillId="0" borderId="1" xfId="0" applyNumberFormat="1" applyFont="1" applyBorder="1"/>
    <xf numFmtId="0" fontId="1" fillId="5" borderId="1" xfId="0" applyFont="1" applyFill="1" applyBorder="1" applyAlignment="1">
      <alignment wrapText="1"/>
    </xf>
    <xf numFmtId="0" fontId="0" fillId="5" borderId="1" xfId="0" applyFill="1" applyBorder="1"/>
    <xf numFmtId="0" fontId="1" fillId="6" borderId="1" xfId="0" applyFont="1" applyFill="1" applyBorder="1" applyAlignment="1">
      <alignment wrapText="1"/>
    </xf>
    <xf numFmtId="164" fontId="0" fillId="6" borderId="1" xfId="0" applyNumberFormat="1" applyFill="1" applyBorder="1"/>
    <xf numFmtId="0" fontId="1" fillId="7" borderId="1" xfId="0" applyFont="1" applyFill="1" applyBorder="1" applyAlignment="1">
      <alignment wrapText="1"/>
    </xf>
    <xf numFmtId="164" fontId="0" fillId="7" borderId="1" xfId="0" applyNumberFormat="1" applyFill="1" applyBorder="1"/>
    <xf numFmtId="16" fontId="1" fillId="8" borderId="1" xfId="0" applyNumberFormat="1" applyFont="1" applyFill="1" applyBorder="1"/>
    <xf numFmtId="0" fontId="0" fillId="8" borderId="1" xfId="0" applyFill="1" applyBorder="1"/>
    <xf numFmtId="0" fontId="1" fillId="9" borderId="1" xfId="0" applyFont="1" applyFill="1" applyBorder="1" applyAlignment="1">
      <alignment wrapText="1"/>
    </xf>
    <xf numFmtId="164" fontId="0" fillId="9" borderId="1" xfId="0" applyNumberFormat="1" applyFill="1" applyBorder="1"/>
    <xf numFmtId="0" fontId="1" fillId="10" borderId="1" xfId="0" applyFont="1" applyFill="1" applyBorder="1" applyAlignment="1">
      <alignment wrapText="1"/>
    </xf>
    <xf numFmtId="164" fontId="0" fillId="10" borderId="1" xfId="0" applyNumberFormat="1" applyFill="1" applyBorder="1"/>
    <xf numFmtId="164" fontId="1" fillId="11" borderId="1" xfId="0" applyNumberFormat="1" applyFont="1" applyFill="1" applyBorder="1"/>
    <xf numFmtId="164" fontId="1" fillId="11" borderId="1" xfId="0" applyNumberFormat="1" applyFont="1" applyFill="1" applyBorder="1" applyAlignment="1">
      <alignment wrapText="1"/>
    </xf>
    <xf numFmtId="164" fontId="3" fillId="4" borderId="1" xfId="0" applyNumberFormat="1" applyFont="1" applyFill="1" applyBorder="1"/>
    <xf numFmtId="164" fontId="0" fillId="2" borderId="1" xfId="0" applyNumberFormat="1" applyFill="1" applyBorder="1"/>
    <xf numFmtId="0" fontId="1" fillId="3" borderId="2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FF66"/>
      <color rgb="FF00FF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2966-D892-48DD-B360-CEAB1565F494}">
  <sheetPr>
    <pageSetUpPr fitToPage="1"/>
  </sheetPr>
  <dimension ref="A1:E34"/>
  <sheetViews>
    <sheetView workbookViewId="0">
      <selection activeCell="H6" sqref="H6"/>
    </sheetView>
  </sheetViews>
  <sheetFormatPr defaultRowHeight="15" x14ac:dyDescent="0.25"/>
  <cols>
    <col min="1" max="1" width="18.140625" bestFit="1" customWidth="1"/>
    <col min="2" max="2" width="11.28515625" customWidth="1"/>
    <col min="3" max="3" width="13.85546875" style="2" bestFit="1" customWidth="1"/>
    <col min="4" max="4" width="13.7109375" bestFit="1" customWidth="1"/>
    <col min="5" max="5" width="13.28515625" customWidth="1"/>
  </cols>
  <sheetData>
    <row r="1" spans="1:5" x14ac:dyDescent="0.25">
      <c r="A1" s="34" t="s">
        <v>93</v>
      </c>
      <c r="B1" s="35"/>
    </row>
    <row r="2" spans="1:5" x14ac:dyDescent="0.25">
      <c r="A2" s="33" t="s">
        <v>62</v>
      </c>
    </row>
    <row r="3" spans="1:5" x14ac:dyDescent="0.25">
      <c r="D3" s="14"/>
    </row>
    <row r="4" spans="1:5" ht="41.25" customHeight="1" x14ac:dyDescent="0.25">
      <c r="A4" s="8" t="s">
        <v>0</v>
      </c>
      <c r="B4" s="8" t="s">
        <v>1</v>
      </c>
      <c r="C4" s="11" t="s">
        <v>2</v>
      </c>
      <c r="D4" s="8" t="s">
        <v>3</v>
      </c>
      <c r="E4" s="12" t="s">
        <v>58</v>
      </c>
    </row>
    <row r="5" spans="1:5" x14ac:dyDescent="0.25">
      <c r="A5" s="3" t="s">
        <v>4</v>
      </c>
      <c r="B5" s="3" t="s">
        <v>29</v>
      </c>
      <c r="C5" s="4">
        <v>19.63</v>
      </c>
      <c r="D5" s="3">
        <v>52</v>
      </c>
      <c r="E5" s="4">
        <f xml:space="preserve"> C5*D5</f>
        <v>1020.76</v>
      </c>
    </row>
    <row r="6" spans="1:5" x14ac:dyDescent="0.25">
      <c r="A6" s="3" t="s">
        <v>5</v>
      </c>
      <c r="B6" s="3" t="s">
        <v>30</v>
      </c>
      <c r="C6" s="4">
        <v>29.66</v>
      </c>
      <c r="D6" s="3">
        <v>74</v>
      </c>
      <c r="E6" s="4">
        <f t="shared" ref="E6:E29" si="0" xml:space="preserve"> C6*D6</f>
        <v>2194.84</v>
      </c>
    </row>
    <row r="7" spans="1:5" x14ac:dyDescent="0.25">
      <c r="A7" s="3" t="s">
        <v>6</v>
      </c>
      <c r="B7" s="3" t="s">
        <v>31</v>
      </c>
      <c r="C7" s="4">
        <v>31.84</v>
      </c>
      <c r="D7" s="3">
        <v>60</v>
      </c>
      <c r="E7" s="4">
        <f t="shared" si="0"/>
        <v>1910.4</v>
      </c>
    </row>
    <row r="8" spans="1:5" x14ac:dyDescent="0.25">
      <c r="A8" s="3" t="s">
        <v>7</v>
      </c>
      <c r="B8" s="3" t="s">
        <v>32</v>
      </c>
      <c r="C8" s="4">
        <v>30.15</v>
      </c>
      <c r="D8" s="3">
        <v>59</v>
      </c>
      <c r="E8" s="4">
        <f t="shared" si="0"/>
        <v>1778.85</v>
      </c>
    </row>
    <row r="9" spans="1:5" x14ac:dyDescent="0.25">
      <c r="A9" s="3" t="s">
        <v>12</v>
      </c>
      <c r="B9" s="3" t="s">
        <v>33</v>
      </c>
      <c r="C9" s="4">
        <v>63.33</v>
      </c>
      <c r="D9" s="3">
        <v>29</v>
      </c>
      <c r="E9" s="4">
        <f t="shared" si="0"/>
        <v>1836.57</v>
      </c>
    </row>
    <row r="10" spans="1:5" x14ac:dyDescent="0.25">
      <c r="A10" s="3" t="s">
        <v>11</v>
      </c>
      <c r="B10" s="3" t="s">
        <v>34</v>
      </c>
      <c r="C10" s="4">
        <v>50.12</v>
      </c>
      <c r="D10" s="3">
        <v>14</v>
      </c>
      <c r="E10" s="4">
        <f t="shared" si="0"/>
        <v>701.68</v>
      </c>
    </row>
    <row r="11" spans="1:5" x14ac:dyDescent="0.25">
      <c r="A11" s="3" t="s">
        <v>10</v>
      </c>
      <c r="B11" s="3" t="s">
        <v>35</v>
      </c>
      <c r="C11" s="4">
        <v>63.58</v>
      </c>
      <c r="D11" s="3">
        <v>65</v>
      </c>
      <c r="E11" s="4">
        <f t="shared" si="0"/>
        <v>4132.7</v>
      </c>
    </row>
    <row r="12" spans="1:5" x14ac:dyDescent="0.25">
      <c r="A12" s="3" t="s">
        <v>9</v>
      </c>
      <c r="B12" s="3" t="s">
        <v>36</v>
      </c>
      <c r="C12" s="4">
        <v>22.4</v>
      </c>
      <c r="D12" s="3">
        <v>52</v>
      </c>
      <c r="E12" s="4">
        <f t="shared" si="0"/>
        <v>1164.8</v>
      </c>
    </row>
    <row r="13" spans="1:5" x14ac:dyDescent="0.25">
      <c r="A13" s="3" t="s">
        <v>14</v>
      </c>
      <c r="B13" s="3" t="s">
        <v>37</v>
      </c>
      <c r="C13" s="4">
        <v>35.6</v>
      </c>
      <c r="D13" s="3">
        <v>40</v>
      </c>
      <c r="E13" s="4">
        <f t="shared" si="0"/>
        <v>1424</v>
      </c>
    </row>
    <row r="14" spans="1:5" x14ac:dyDescent="0.25">
      <c r="A14" s="3" t="s">
        <v>13</v>
      </c>
      <c r="B14" s="3" t="s">
        <v>38</v>
      </c>
      <c r="C14" s="4">
        <v>43.25</v>
      </c>
      <c r="D14" s="3">
        <v>52</v>
      </c>
      <c r="E14" s="4">
        <f t="shared" si="0"/>
        <v>2249</v>
      </c>
    </row>
    <row r="15" spans="1:5" x14ac:dyDescent="0.25">
      <c r="A15" s="3" t="s">
        <v>8</v>
      </c>
      <c r="B15" s="3" t="s">
        <v>39</v>
      </c>
      <c r="C15" s="4">
        <v>71.260000000000005</v>
      </c>
      <c r="D15" s="3">
        <v>27</v>
      </c>
      <c r="E15" s="4">
        <f t="shared" si="0"/>
        <v>1924.0200000000002</v>
      </c>
    </row>
    <row r="16" spans="1:5" x14ac:dyDescent="0.25">
      <c r="A16" s="3" t="s">
        <v>15</v>
      </c>
      <c r="B16" s="3" t="s">
        <v>40</v>
      </c>
      <c r="C16" s="4">
        <v>52.63</v>
      </c>
      <c r="D16" s="3">
        <v>41</v>
      </c>
      <c r="E16" s="4">
        <f t="shared" si="0"/>
        <v>2157.83</v>
      </c>
    </row>
    <row r="17" spans="1:5" x14ac:dyDescent="0.25">
      <c r="A17" s="3" t="s">
        <v>16</v>
      </c>
      <c r="B17" s="3" t="s">
        <v>41</v>
      </c>
      <c r="C17" s="4">
        <v>43.45</v>
      </c>
      <c r="D17" s="3">
        <v>28</v>
      </c>
      <c r="E17" s="4">
        <f t="shared" si="0"/>
        <v>1216.6000000000001</v>
      </c>
    </row>
    <row r="18" spans="1:5" x14ac:dyDescent="0.25">
      <c r="A18" s="3" t="s">
        <v>17</v>
      </c>
      <c r="B18" s="3" t="s">
        <v>42</v>
      </c>
      <c r="C18" s="4">
        <v>43.58</v>
      </c>
      <c r="D18" s="3">
        <v>57</v>
      </c>
      <c r="E18" s="4">
        <f t="shared" si="0"/>
        <v>2484.06</v>
      </c>
    </row>
    <row r="19" spans="1:5" x14ac:dyDescent="0.25">
      <c r="A19" s="3" t="s">
        <v>18</v>
      </c>
      <c r="B19" s="3" t="s">
        <v>43</v>
      </c>
      <c r="C19" s="4">
        <v>33.869999999999997</v>
      </c>
      <c r="D19" s="3">
        <v>12</v>
      </c>
      <c r="E19" s="4">
        <f t="shared" si="0"/>
        <v>406.43999999999994</v>
      </c>
    </row>
    <row r="20" spans="1:5" x14ac:dyDescent="0.25">
      <c r="A20" s="3" t="s">
        <v>19</v>
      </c>
      <c r="B20" s="3" t="s">
        <v>44</v>
      </c>
      <c r="C20" s="4">
        <v>61.38</v>
      </c>
      <c r="D20" s="3">
        <v>17</v>
      </c>
      <c r="E20" s="4">
        <f t="shared" si="0"/>
        <v>1043.46</v>
      </c>
    </row>
    <row r="21" spans="1:5" x14ac:dyDescent="0.25">
      <c r="A21" s="3" t="s">
        <v>20</v>
      </c>
      <c r="B21" s="3" t="s">
        <v>45</v>
      </c>
      <c r="C21" s="4">
        <v>15.24</v>
      </c>
      <c r="D21" s="3">
        <v>64</v>
      </c>
      <c r="E21" s="4">
        <f t="shared" si="0"/>
        <v>975.36</v>
      </c>
    </row>
    <row r="22" spans="1:5" x14ac:dyDescent="0.25">
      <c r="A22" s="3" t="s">
        <v>21</v>
      </c>
      <c r="B22" s="3" t="s">
        <v>46</v>
      </c>
      <c r="C22" s="4">
        <v>48.09</v>
      </c>
      <c r="D22" s="3">
        <v>41</v>
      </c>
      <c r="E22" s="4">
        <f t="shared" si="0"/>
        <v>1971.69</v>
      </c>
    </row>
    <row r="23" spans="1:5" x14ac:dyDescent="0.25">
      <c r="A23" s="3" t="s">
        <v>22</v>
      </c>
      <c r="B23" s="3" t="s">
        <v>47</v>
      </c>
      <c r="C23" s="4">
        <v>15.84</v>
      </c>
      <c r="D23" s="3">
        <v>36</v>
      </c>
      <c r="E23" s="4">
        <f t="shared" si="0"/>
        <v>570.24</v>
      </c>
    </row>
    <row r="24" spans="1:5" x14ac:dyDescent="0.25">
      <c r="A24" s="3" t="s">
        <v>23</v>
      </c>
      <c r="B24" s="3" t="s">
        <v>48</v>
      </c>
      <c r="C24" s="4">
        <v>63.23</v>
      </c>
      <c r="D24" s="3">
        <v>69</v>
      </c>
      <c r="E24" s="4">
        <f t="shared" si="0"/>
        <v>4362.87</v>
      </c>
    </row>
    <row r="25" spans="1:5" x14ac:dyDescent="0.25">
      <c r="A25" s="3" t="s">
        <v>24</v>
      </c>
      <c r="B25" s="3" t="s">
        <v>49</v>
      </c>
      <c r="C25" s="4">
        <v>12.85</v>
      </c>
      <c r="D25" s="3">
        <v>54</v>
      </c>
      <c r="E25" s="4">
        <f t="shared" si="0"/>
        <v>693.9</v>
      </c>
    </row>
    <row r="26" spans="1:5" x14ac:dyDescent="0.25">
      <c r="A26" s="3" t="s">
        <v>25</v>
      </c>
      <c r="B26" s="3" t="s">
        <v>50</v>
      </c>
      <c r="C26" s="4">
        <v>71.849999999999994</v>
      </c>
      <c r="D26" s="3">
        <v>59</v>
      </c>
      <c r="E26" s="4">
        <f t="shared" si="0"/>
        <v>4239.1499999999996</v>
      </c>
    </row>
    <row r="27" spans="1:5" x14ac:dyDescent="0.25">
      <c r="A27" s="3" t="s">
        <v>26</v>
      </c>
      <c r="B27" s="3" t="s">
        <v>51</v>
      </c>
      <c r="C27" s="4">
        <v>67.959999999999994</v>
      </c>
      <c r="D27" s="3">
        <v>73</v>
      </c>
      <c r="E27" s="4">
        <f t="shared" si="0"/>
        <v>4961.08</v>
      </c>
    </row>
    <row r="28" spans="1:5" x14ac:dyDescent="0.25">
      <c r="A28" s="3" t="s">
        <v>27</v>
      </c>
      <c r="B28" s="3" t="s">
        <v>52</v>
      </c>
      <c r="C28" s="4">
        <v>15.34</v>
      </c>
      <c r="D28" s="3">
        <v>23</v>
      </c>
      <c r="E28" s="4">
        <f t="shared" si="0"/>
        <v>352.82</v>
      </c>
    </row>
    <row r="29" spans="1:5" x14ac:dyDescent="0.25">
      <c r="A29" s="3" t="s">
        <v>28</v>
      </c>
      <c r="B29" s="3" t="s">
        <v>53</v>
      </c>
      <c r="C29" s="4">
        <v>36.409999999999997</v>
      </c>
      <c r="D29" s="3">
        <v>25</v>
      </c>
      <c r="E29" s="4">
        <f t="shared" si="0"/>
        <v>910.24999999999989</v>
      </c>
    </row>
    <row r="30" spans="1:5" x14ac:dyDescent="0.25">
      <c r="B30" s="1"/>
    </row>
    <row r="31" spans="1:5" x14ac:dyDescent="0.25">
      <c r="A31" s="8" t="s">
        <v>54</v>
      </c>
      <c r="B31" s="9"/>
      <c r="C31" s="4">
        <f xml:space="preserve"> MAX(C5:C29)</f>
        <v>71.849999999999994</v>
      </c>
      <c r="D31" s="5">
        <f xml:space="preserve"> MAX(D5:D29)</f>
        <v>74</v>
      </c>
      <c r="E31" s="6">
        <f xml:space="preserve"> MAX(E5:E29)</f>
        <v>4961.08</v>
      </c>
    </row>
    <row r="32" spans="1:5" x14ac:dyDescent="0.25">
      <c r="A32" s="8" t="s">
        <v>55</v>
      </c>
      <c r="B32" s="9"/>
      <c r="C32" s="4">
        <f xml:space="preserve"> MIN(C5:C29)</f>
        <v>12.85</v>
      </c>
      <c r="D32" s="5">
        <f xml:space="preserve"> MIN(D5:D29)</f>
        <v>12</v>
      </c>
      <c r="E32" s="6">
        <f xml:space="preserve"> MIN(E5:E29)</f>
        <v>352.82</v>
      </c>
    </row>
    <row r="33" spans="1:5" x14ac:dyDescent="0.25">
      <c r="A33" s="8" t="s">
        <v>56</v>
      </c>
      <c r="B33" s="9"/>
      <c r="C33" s="4">
        <f xml:space="preserve"> AVERAGE(C5:C29)</f>
        <v>41.701600000000013</v>
      </c>
      <c r="D33" s="7">
        <f xml:space="preserve"> AVERAGE(D5:D29)</f>
        <v>44.92</v>
      </c>
      <c r="E33" s="6">
        <f xml:space="preserve"> AVERAGE(E5:E29)</f>
        <v>1867.3348000000001</v>
      </c>
    </row>
    <row r="34" spans="1:5" x14ac:dyDescent="0.25">
      <c r="A34" s="8" t="s">
        <v>57</v>
      </c>
      <c r="B34" s="10"/>
      <c r="C34" s="4">
        <f xml:space="preserve"> SUM(C5:C29)</f>
        <v>1042.5400000000004</v>
      </c>
      <c r="D34" s="3">
        <f xml:space="preserve"> SUM(D5:D29)</f>
        <v>1123</v>
      </c>
      <c r="E34" s="6">
        <f xml:space="preserve"> SUM(E5:E29)</f>
        <v>46683.37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AAB1-472C-4557-A9C5-1F2F50FE7F0E}">
  <dimension ref="A1:H33"/>
  <sheetViews>
    <sheetView workbookViewId="0">
      <selection activeCell="I10" sqref="I10"/>
    </sheetView>
  </sheetViews>
  <sheetFormatPr defaultRowHeight="15" x14ac:dyDescent="0.25"/>
  <cols>
    <col min="1" max="1" width="18.140625" bestFit="1" customWidth="1"/>
    <col min="2" max="2" width="11.28515625" customWidth="1"/>
    <col min="3" max="3" width="13.85546875" style="2" bestFit="1" customWidth="1"/>
    <col min="4" max="4" width="13.7109375" bestFit="1" customWidth="1"/>
    <col min="5" max="5" width="15.140625" bestFit="1" customWidth="1"/>
    <col min="6" max="6" width="13.28515625" customWidth="1"/>
    <col min="7" max="7" width="10.5703125" customWidth="1"/>
    <col min="8" max="8" width="11.42578125" bestFit="1" customWidth="1"/>
  </cols>
  <sheetData>
    <row r="1" spans="1:8" x14ac:dyDescent="0.25">
      <c r="A1" s="13" t="s">
        <v>63</v>
      </c>
    </row>
    <row r="2" spans="1:8" x14ac:dyDescent="0.25">
      <c r="D2" s="14"/>
      <c r="E2" s="14"/>
    </row>
    <row r="3" spans="1:8" ht="105" x14ac:dyDescent="0.25">
      <c r="A3" s="8" t="s">
        <v>0</v>
      </c>
      <c r="B3" s="8" t="s">
        <v>1</v>
      </c>
      <c r="C3" s="11" t="s">
        <v>2</v>
      </c>
      <c r="D3" s="8" t="s">
        <v>3</v>
      </c>
      <c r="E3" s="12" t="s">
        <v>59</v>
      </c>
      <c r="F3" s="12" t="s">
        <v>58</v>
      </c>
      <c r="G3" s="12" t="s">
        <v>60</v>
      </c>
      <c r="H3" s="15" t="s">
        <v>61</v>
      </c>
    </row>
    <row r="4" spans="1:8" x14ac:dyDescent="0.25">
      <c r="A4" s="3" t="s">
        <v>4</v>
      </c>
      <c r="B4" s="3" t="s">
        <v>29</v>
      </c>
      <c r="C4" s="4">
        <v>19.63</v>
      </c>
      <c r="D4" s="3">
        <v>52</v>
      </c>
      <c r="E4" s="3">
        <f>IF(D4&gt;40,D4-40,0)</f>
        <v>12</v>
      </c>
      <c r="F4" s="4">
        <f xml:space="preserve"> C4*D4</f>
        <v>1020.76</v>
      </c>
      <c r="G4" s="4">
        <f xml:space="preserve"> IF(E4&gt;0,0.5*C4*E4,"NA")</f>
        <v>117.78</v>
      </c>
      <c r="H4" s="4">
        <f>IF(G4&lt;&gt;"NA",F4+G4,F4)</f>
        <v>1138.54</v>
      </c>
    </row>
    <row r="5" spans="1:8" x14ac:dyDescent="0.25">
      <c r="A5" s="3" t="s">
        <v>5</v>
      </c>
      <c r="B5" s="3" t="s">
        <v>30</v>
      </c>
      <c r="C5" s="4">
        <v>29.66</v>
      </c>
      <c r="D5" s="3">
        <v>74</v>
      </c>
      <c r="E5" s="3">
        <f t="shared" ref="E5:E28" si="0">IF(D5&gt;40,D5-40,0)</f>
        <v>34</v>
      </c>
      <c r="F5" s="4">
        <f t="shared" ref="F5:F28" si="1" xml:space="preserve"> C5*D5</f>
        <v>2194.84</v>
      </c>
      <c r="G5" s="4">
        <f t="shared" ref="G5:G28" si="2" xml:space="preserve"> IF(0.5 * C5 * E5&gt;0,0.5*C5*E5,"NA")</f>
        <v>504.22</v>
      </c>
      <c r="H5" s="4">
        <f t="shared" ref="H5:H28" si="3">IF(G5&lt;&gt;"NA",F5+G5,F5)</f>
        <v>2699.0600000000004</v>
      </c>
    </row>
    <row r="6" spans="1:8" x14ac:dyDescent="0.25">
      <c r="A6" s="3" t="s">
        <v>6</v>
      </c>
      <c r="B6" s="3" t="s">
        <v>31</v>
      </c>
      <c r="C6" s="4">
        <v>31.84</v>
      </c>
      <c r="D6" s="3">
        <v>60</v>
      </c>
      <c r="E6" s="3">
        <f t="shared" si="0"/>
        <v>20</v>
      </c>
      <c r="F6" s="4">
        <f t="shared" si="1"/>
        <v>1910.4</v>
      </c>
      <c r="G6" s="4">
        <f t="shared" si="2"/>
        <v>318.39999999999998</v>
      </c>
      <c r="H6" s="4">
        <f t="shared" si="3"/>
        <v>2228.8000000000002</v>
      </c>
    </row>
    <row r="7" spans="1:8" x14ac:dyDescent="0.25">
      <c r="A7" s="3" t="s">
        <v>7</v>
      </c>
      <c r="B7" s="3" t="s">
        <v>32</v>
      </c>
      <c r="C7" s="4">
        <v>30.15</v>
      </c>
      <c r="D7" s="3">
        <v>59</v>
      </c>
      <c r="E7" s="3">
        <f t="shared" si="0"/>
        <v>19</v>
      </c>
      <c r="F7" s="4">
        <f t="shared" si="1"/>
        <v>1778.85</v>
      </c>
      <c r="G7" s="4">
        <f t="shared" si="2"/>
        <v>286.42500000000001</v>
      </c>
      <c r="H7" s="4">
        <f t="shared" si="3"/>
        <v>2065.2750000000001</v>
      </c>
    </row>
    <row r="8" spans="1:8" x14ac:dyDescent="0.25">
      <c r="A8" s="3" t="s">
        <v>12</v>
      </c>
      <c r="B8" s="3" t="s">
        <v>33</v>
      </c>
      <c r="C8" s="4">
        <v>63.33</v>
      </c>
      <c r="D8" s="3">
        <v>29</v>
      </c>
      <c r="E8" s="3">
        <f t="shared" si="0"/>
        <v>0</v>
      </c>
      <c r="F8" s="4">
        <f t="shared" si="1"/>
        <v>1836.57</v>
      </c>
      <c r="G8" s="4" t="str">
        <f t="shared" si="2"/>
        <v>NA</v>
      </c>
      <c r="H8" s="4">
        <f t="shared" si="3"/>
        <v>1836.57</v>
      </c>
    </row>
    <row r="9" spans="1:8" x14ac:dyDescent="0.25">
      <c r="A9" s="3" t="s">
        <v>11</v>
      </c>
      <c r="B9" s="3" t="s">
        <v>34</v>
      </c>
      <c r="C9" s="4">
        <v>50.12</v>
      </c>
      <c r="D9" s="3">
        <v>14</v>
      </c>
      <c r="E9" s="3">
        <f t="shared" si="0"/>
        <v>0</v>
      </c>
      <c r="F9" s="4">
        <f t="shared" si="1"/>
        <v>701.68</v>
      </c>
      <c r="G9" s="4" t="str">
        <f t="shared" si="2"/>
        <v>NA</v>
      </c>
      <c r="H9" s="4">
        <f t="shared" si="3"/>
        <v>701.68</v>
      </c>
    </row>
    <row r="10" spans="1:8" x14ac:dyDescent="0.25">
      <c r="A10" s="3" t="s">
        <v>10</v>
      </c>
      <c r="B10" s="3" t="s">
        <v>35</v>
      </c>
      <c r="C10" s="4">
        <v>63.58</v>
      </c>
      <c r="D10" s="3">
        <v>65</v>
      </c>
      <c r="E10" s="3">
        <f t="shared" si="0"/>
        <v>25</v>
      </c>
      <c r="F10" s="4">
        <f t="shared" si="1"/>
        <v>4132.7</v>
      </c>
      <c r="G10" s="4">
        <f t="shared" si="2"/>
        <v>794.75</v>
      </c>
      <c r="H10" s="4">
        <f t="shared" si="3"/>
        <v>4927.45</v>
      </c>
    </row>
    <row r="11" spans="1:8" x14ac:dyDescent="0.25">
      <c r="A11" s="3" t="s">
        <v>9</v>
      </c>
      <c r="B11" s="3" t="s">
        <v>36</v>
      </c>
      <c r="C11" s="4">
        <v>22.4</v>
      </c>
      <c r="D11" s="3">
        <v>52</v>
      </c>
      <c r="E11" s="3">
        <f t="shared" si="0"/>
        <v>12</v>
      </c>
      <c r="F11" s="4">
        <f t="shared" si="1"/>
        <v>1164.8</v>
      </c>
      <c r="G11" s="4">
        <f t="shared" si="2"/>
        <v>134.39999999999998</v>
      </c>
      <c r="H11" s="4">
        <f t="shared" si="3"/>
        <v>1299.1999999999998</v>
      </c>
    </row>
    <row r="12" spans="1:8" x14ac:dyDescent="0.25">
      <c r="A12" s="3" t="s">
        <v>14</v>
      </c>
      <c r="B12" s="3" t="s">
        <v>37</v>
      </c>
      <c r="C12" s="4">
        <v>35.6</v>
      </c>
      <c r="D12" s="3">
        <v>40</v>
      </c>
      <c r="E12" s="3">
        <f t="shared" si="0"/>
        <v>0</v>
      </c>
      <c r="F12" s="4">
        <f t="shared" si="1"/>
        <v>1424</v>
      </c>
      <c r="G12" s="4" t="str">
        <f t="shared" si="2"/>
        <v>NA</v>
      </c>
      <c r="H12" s="4">
        <f t="shared" si="3"/>
        <v>1424</v>
      </c>
    </row>
    <row r="13" spans="1:8" x14ac:dyDescent="0.25">
      <c r="A13" s="3" t="s">
        <v>13</v>
      </c>
      <c r="B13" s="3" t="s">
        <v>38</v>
      </c>
      <c r="C13" s="4">
        <v>43.25</v>
      </c>
      <c r="D13" s="3">
        <v>52</v>
      </c>
      <c r="E13" s="3">
        <f t="shared" si="0"/>
        <v>12</v>
      </c>
      <c r="F13" s="4">
        <f t="shared" si="1"/>
        <v>2249</v>
      </c>
      <c r="G13" s="4">
        <f t="shared" si="2"/>
        <v>259.5</v>
      </c>
      <c r="H13" s="4">
        <f t="shared" si="3"/>
        <v>2508.5</v>
      </c>
    </row>
    <row r="14" spans="1:8" x14ac:dyDescent="0.25">
      <c r="A14" s="3" t="s">
        <v>8</v>
      </c>
      <c r="B14" s="3" t="s">
        <v>39</v>
      </c>
      <c r="C14" s="4">
        <v>71.260000000000005</v>
      </c>
      <c r="D14" s="3">
        <v>27</v>
      </c>
      <c r="E14" s="3">
        <f t="shared" si="0"/>
        <v>0</v>
      </c>
      <c r="F14" s="4">
        <f t="shared" si="1"/>
        <v>1924.0200000000002</v>
      </c>
      <c r="G14" s="4" t="str">
        <f t="shared" si="2"/>
        <v>NA</v>
      </c>
      <c r="H14" s="4">
        <f t="shared" si="3"/>
        <v>1924.0200000000002</v>
      </c>
    </row>
    <row r="15" spans="1:8" x14ac:dyDescent="0.25">
      <c r="A15" s="3" t="s">
        <v>15</v>
      </c>
      <c r="B15" s="3" t="s">
        <v>40</v>
      </c>
      <c r="C15" s="4">
        <v>52.63</v>
      </c>
      <c r="D15" s="3">
        <v>41</v>
      </c>
      <c r="E15" s="3">
        <f t="shared" si="0"/>
        <v>1</v>
      </c>
      <c r="F15" s="4">
        <f t="shared" si="1"/>
        <v>2157.83</v>
      </c>
      <c r="G15" s="4">
        <f t="shared" si="2"/>
        <v>26.315000000000001</v>
      </c>
      <c r="H15" s="4">
        <f t="shared" si="3"/>
        <v>2184.145</v>
      </c>
    </row>
    <row r="16" spans="1:8" x14ac:dyDescent="0.25">
      <c r="A16" s="3" t="s">
        <v>16</v>
      </c>
      <c r="B16" s="3" t="s">
        <v>41</v>
      </c>
      <c r="C16" s="4">
        <v>43.45</v>
      </c>
      <c r="D16" s="3">
        <v>28</v>
      </c>
      <c r="E16" s="3">
        <f t="shared" si="0"/>
        <v>0</v>
      </c>
      <c r="F16" s="4">
        <f t="shared" si="1"/>
        <v>1216.6000000000001</v>
      </c>
      <c r="G16" s="4" t="str">
        <f t="shared" si="2"/>
        <v>NA</v>
      </c>
      <c r="H16" s="4">
        <f t="shared" si="3"/>
        <v>1216.6000000000001</v>
      </c>
    </row>
    <row r="17" spans="1:8" x14ac:dyDescent="0.25">
      <c r="A17" s="3" t="s">
        <v>17</v>
      </c>
      <c r="B17" s="3" t="s">
        <v>42</v>
      </c>
      <c r="C17" s="4">
        <v>43.58</v>
      </c>
      <c r="D17" s="3">
        <v>57</v>
      </c>
      <c r="E17" s="3">
        <f t="shared" si="0"/>
        <v>17</v>
      </c>
      <c r="F17" s="4">
        <f t="shared" si="1"/>
        <v>2484.06</v>
      </c>
      <c r="G17" s="4">
        <f t="shared" si="2"/>
        <v>370.43</v>
      </c>
      <c r="H17" s="4">
        <f t="shared" si="3"/>
        <v>2854.49</v>
      </c>
    </row>
    <row r="18" spans="1:8" x14ac:dyDescent="0.25">
      <c r="A18" s="3" t="s">
        <v>18</v>
      </c>
      <c r="B18" s="3" t="s">
        <v>43</v>
      </c>
      <c r="C18" s="4">
        <v>33.869999999999997</v>
      </c>
      <c r="D18" s="3">
        <v>12</v>
      </c>
      <c r="E18" s="3">
        <f t="shared" si="0"/>
        <v>0</v>
      </c>
      <c r="F18" s="4">
        <f t="shared" si="1"/>
        <v>406.43999999999994</v>
      </c>
      <c r="G18" s="4" t="str">
        <f t="shared" si="2"/>
        <v>NA</v>
      </c>
      <c r="H18" s="4">
        <f t="shared" si="3"/>
        <v>406.43999999999994</v>
      </c>
    </row>
    <row r="19" spans="1:8" x14ac:dyDescent="0.25">
      <c r="A19" s="3" t="s">
        <v>19</v>
      </c>
      <c r="B19" s="3" t="s">
        <v>44</v>
      </c>
      <c r="C19" s="4">
        <v>61.38</v>
      </c>
      <c r="D19" s="3">
        <v>17</v>
      </c>
      <c r="E19" s="3">
        <f t="shared" si="0"/>
        <v>0</v>
      </c>
      <c r="F19" s="4">
        <f t="shared" si="1"/>
        <v>1043.46</v>
      </c>
      <c r="G19" s="4" t="str">
        <f t="shared" si="2"/>
        <v>NA</v>
      </c>
      <c r="H19" s="4">
        <f t="shared" si="3"/>
        <v>1043.46</v>
      </c>
    </row>
    <row r="20" spans="1:8" x14ac:dyDescent="0.25">
      <c r="A20" s="3" t="s">
        <v>20</v>
      </c>
      <c r="B20" s="3" t="s">
        <v>45</v>
      </c>
      <c r="C20" s="4">
        <v>15.24</v>
      </c>
      <c r="D20" s="3">
        <v>64</v>
      </c>
      <c r="E20" s="3">
        <f t="shared" si="0"/>
        <v>24</v>
      </c>
      <c r="F20" s="4">
        <f t="shared" si="1"/>
        <v>975.36</v>
      </c>
      <c r="G20" s="4">
        <f t="shared" si="2"/>
        <v>182.88</v>
      </c>
      <c r="H20" s="4">
        <f t="shared" si="3"/>
        <v>1158.24</v>
      </c>
    </row>
    <row r="21" spans="1:8" x14ac:dyDescent="0.25">
      <c r="A21" s="3" t="s">
        <v>21</v>
      </c>
      <c r="B21" s="3" t="s">
        <v>46</v>
      </c>
      <c r="C21" s="4">
        <v>48.09</v>
      </c>
      <c r="D21" s="3">
        <v>41</v>
      </c>
      <c r="E21" s="3">
        <f t="shared" si="0"/>
        <v>1</v>
      </c>
      <c r="F21" s="4">
        <f t="shared" si="1"/>
        <v>1971.69</v>
      </c>
      <c r="G21" s="4">
        <f t="shared" si="2"/>
        <v>24.045000000000002</v>
      </c>
      <c r="H21" s="4">
        <f t="shared" si="3"/>
        <v>1995.7350000000001</v>
      </c>
    </row>
    <row r="22" spans="1:8" x14ac:dyDescent="0.25">
      <c r="A22" s="3" t="s">
        <v>22</v>
      </c>
      <c r="B22" s="3" t="s">
        <v>47</v>
      </c>
      <c r="C22" s="4">
        <v>15.84</v>
      </c>
      <c r="D22" s="3">
        <v>36</v>
      </c>
      <c r="E22" s="3">
        <f t="shared" si="0"/>
        <v>0</v>
      </c>
      <c r="F22" s="4">
        <f t="shared" si="1"/>
        <v>570.24</v>
      </c>
      <c r="G22" s="4" t="str">
        <f t="shared" si="2"/>
        <v>NA</v>
      </c>
      <c r="H22" s="4">
        <f t="shared" si="3"/>
        <v>570.24</v>
      </c>
    </row>
    <row r="23" spans="1:8" x14ac:dyDescent="0.25">
      <c r="A23" s="3" t="s">
        <v>23</v>
      </c>
      <c r="B23" s="3" t="s">
        <v>48</v>
      </c>
      <c r="C23" s="4">
        <v>63.23</v>
      </c>
      <c r="D23" s="3">
        <v>69</v>
      </c>
      <c r="E23" s="3">
        <f t="shared" si="0"/>
        <v>29</v>
      </c>
      <c r="F23" s="4">
        <f t="shared" si="1"/>
        <v>4362.87</v>
      </c>
      <c r="G23" s="4">
        <f t="shared" si="2"/>
        <v>916.83499999999992</v>
      </c>
      <c r="H23" s="4">
        <f t="shared" si="3"/>
        <v>5279.7049999999999</v>
      </c>
    </row>
    <row r="24" spans="1:8" x14ac:dyDescent="0.25">
      <c r="A24" s="3" t="s">
        <v>24</v>
      </c>
      <c r="B24" s="3" t="s">
        <v>49</v>
      </c>
      <c r="C24" s="4">
        <v>12.85</v>
      </c>
      <c r="D24" s="3">
        <v>54</v>
      </c>
      <c r="E24" s="3">
        <f t="shared" si="0"/>
        <v>14</v>
      </c>
      <c r="F24" s="4">
        <f t="shared" si="1"/>
        <v>693.9</v>
      </c>
      <c r="G24" s="4">
        <f t="shared" si="2"/>
        <v>89.95</v>
      </c>
      <c r="H24" s="4">
        <f t="shared" si="3"/>
        <v>783.85</v>
      </c>
    </row>
    <row r="25" spans="1:8" x14ac:dyDescent="0.25">
      <c r="A25" s="3" t="s">
        <v>25</v>
      </c>
      <c r="B25" s="3" t="s">
        <v>50</v>
      </c>
      <c r="C25" s="4">
        <v>71.849999999999994</v>
      </c>
      <c r="D25" s="3">
        <v>59</v>
      </c>
      <c r="E25" s="3">
        <f t="shared" si="0"/>
        <v>19</v>
      </c>
      <c r="F25" s="4">
        <f t="shared" si="1"/>
        <v>4239.1499999999996</v>
      </c>
      <c r="G25" s="4">
        <f t="shared" si="2"/>
        <v>682.57499999999993</v>
      </c>
      <c r="H25" s="4">
        <f t="shared" si="3"/>
        <v>4921.7249999999995</v>
      </c>
    </row>
    <row r="26" spans="1:8" x14ac:dyDescent="0.25">
      <c r="A26" s="3" t="s">
        <v>26</v>
      </c>
      <c r="B26" s="3" t="s">
        <v>51</v>
      </c>
      <c r="C26" s="4">
        <v>67.959999999999994</v>
      </c>
      <c r="D26" s="3">
        <v>73</v>
      </c>
      <c r="E26" s="3">
        <f t="shared" si="0"/>
        <v>33</v>
      </c>
      <c r="F26" s="4">
        <f t="shared" si="1"/>
        <v>4961.08</v>
      </c>
      <c r="G26" s="4">
        <f t="shared" si="2"/>
        <v>1121.3399999999999</v>
      </c>
      <c r="H26" s="4">
        <f t="shared" si="3"/>
        <v>6082.42</v>
      </c>
    </row>
    <row r="27" spans="1:8" x14ac:dyDescent="0.25">
      <c r="A27" s="3" t="s">
        <v>27</v>
      </c>
      <c r="B27" s="3" t="s">
        <v>52</v>
      </c>
      <c r="C27" s="4">
        <v>15.34</v>
      </c>
      <c r="D27" s="3">
        <v>23</v>
      </c>
      <c r="E27" s="3">
        <f t="shared" si="0"/>
        <v>0</v>
      </c>
      <c r="F27" s="4">
        <f t="shared" si="1"/>
        <v>352.82</v>
      </c>
      <c r="G27" s="4" t="str">
        <f t="shared" si="2"/>
        <v>NA</v>
      </c>
      <c r="H27" s="4">
        <f t="shared" si="3"/>
        <v>352.82</v>
      </c>
    </row>
    <row r="28" spans="1:8" x14ac:dyDescent="0.25">
      <c r="A28" s="3" t="s">
        <v>28</v>
      </c>
      <c r="B28" s="3" t="s">
        <v>53</v>
      </c>
      <c r="C28" s="4">
        <v>36.409999999999997</v>
      </c>
      <c r="D28" s="3">
        <v>25</v>
      </c>
      <c r="E28" s="3">
        <f t="shared" si="0"/>
        <v>0</v>
      </c>
      <c r="F28" s="4">
        <f t="shared" si="1"/>
        <v>910.24999999999989</v>
      </c>
      <c r="G28" s="4" t="str">
        <f t="shared" si="2"/>
        <v>NA</v>
      </c>
      <c r="H28" s="4">
        <f t="shared" si="3"/>
        <v>910.24999999999989</v>
      </c>
    </row>
    <row r="29" spans="1:8" x14ac:dyDescent="0.25">
      <c r="B29" s="1"/>
    </row>
    <row r="30" spans="1:8" x14ac:dyDescent="0.25">
      <c r="A30" s="8" t="s">
        <v>54</v>
      </c>
      <c r="B30" s="9"/>
      <c r="C30" s="4">
        <f xml:space="preserve"> MAX(C4:C28)</f>
        <v>71.849999999999994</v>
      </c>
      <c r="D30" s="5">
        <f xml:space="preserve"> MAX(D4:D28)</f>
        <v>74</v>
      </c>
      <c r="E30" s="5"/>
      <c r="F30" s="6">
        <f xml:space="preserve"> MAX(F4:F28)</f>
        <v>4961.08</v>
      </c>
      <c r="G30" s="6">
        <f xml:space="preserve"> MAX(G4:G28)</f>
        <v>1121.3399999999999</v>
      </c>
      <c r="H30" s="6">
        <f xml:space="preserve"> MAX(H4:H28)</f>
        <v>6082.42</v>
      </c>
    </row>
    <row r="31" spans="1:8" x14ac:dyDescent="0.25">
      <c r="A31" s="8" t="s">
        <v>55</v>
      </c>
      <c r="B31" s="9"/>
      <c r="C31" s="4">
        <f xml:space="preserve"> MIN(C4:C28)</f>
        <v>12.85</v>
      </c>
      <c r="D31" s="5">
        <f xml:space="preserve"> MIN(D4:D28)</f>
        <v>12</v>
      </c>
      <c r="E31" s="5"/>
      <c r="F31" s="6">
        <f xml:space="preserve"> MIN(F4:F28)</f>
        <v>352.82</v>
      </c>
      <c r="G31" s="6">
        <f xml:space="preserve"> MIN(G4:G28)</f>
        <v>24.045000000000002</v>
      </c>
      <c r="H31" s="6">
        <f xml:space="preserve"> MIN(H4:H28)</f>
        <v>352.82</v>
      </c>
    </row>
    <row r="32" spans="1:8" x14ac:dyDescent="0.25">
      <c r="A32" s="8" t="s">
        <v>56</v>
      </c>
      <c r="B32" s="9"/>
      <c r="C32" s="4">
        <f xml:space="preserve"> AVERAGE(C4:C28)</f>
        <v>41.701600000000013</v>
      </c>
      <c r="D32" s="7">
        <f xml:space="preserve"> AVERAGE(D4:D28)</f>
        <v>44.92</v>
      </c>
      <c r="E32" s="7"/>
      <c r="F32" s="6">
        <f xml:space="preserve"> AVERAGE(F4:F28)</f>
        <v>1867.3348000000001</v>
      </c>
      <c r="G32" s="6">
        <f xml:space="preserve"> AVERAGE(G4:G28)</f>
        <v>388.65633333333335</v>
      </c>
      <c r="H32" s="6">
        <f xml:space="preserve"> AVERAGE(H4:H28)</f>
        <v>2100.5285999999996</v>
      </c>
    </row>
    <row r="33" spans="1:8" x14ac:dyDescent="0.25">
      <c r="A33" s="8" t="s">
        <v>57</v>
      </c>
      <c r="B33" s="10"/>
      <c r="C33" s="4">
        <f xml:space="preserve"> SUM(C4:C28)</f>
        <v>1042.5400000000004</v>
      </c>
      <c r="D33" s="3">
        <f xml:space="preserve"> SUM(D4:D28)</f>
        <v>1123</v>
      </c>
      <c r="E33" s="3"/>
      <c r="F33" s="6">
        <f xml:space="preserve"> SUM(F4:F28)</f>
        <v>46683.37</v>
      </c>
      <c r="G33" s="6">
        <f xml:space="preserve"> SUM(G4:G28)</f>
        <v>5829.8450000000003</v>
      </c>
      <c r="H33" s="6">
        <f xml:space="preserve"> SUM(H4:H28)</f>
        <v>52513.214999999997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DA62-69C5-4981-ACC3-5EDE74DC2AB7}">
  <sheetPr>
    <pageSetUpPr fitToPage="1"/>
  </sheetPr>
  <dimension ref="A1:AF33"/>
  <sheetViews>
    <sheetView tabSelected="1" zoomScale="85" zoomScaleNormal="85" workbookViewId="0">
      <selection activeCell="S11" sqref="S11"/>
    </sheetView>
  </sheetViews>
  <sheetFormatPr defaultRowHeight="15" x14ac:dyDescent="0.25"/>
  <cols>
    <col min="1" max="1" width="23.42578125" bestFit="1" customWidth="1"/>
    <col min="2" max="2" width="13.5703125" bestFit="1" customWidth="1"/>
    <col min="3" max="3" width="21" bestFit="1" customWidth="1"/>
    <col min="4" max="4" width="18.5703125" style="2" customWidth="1"/>
    <col min="5" max="5" width="17.42578125" bestFit="1" customWidth="1"/>
    <col min="6" max="6" width="10" bestFit="1" customWidth="1"/>
    <col min="7" max="7" width="9.5703125" bestFit="1" customWidth="1"/>
    <col min="8" max="9" width="10" bestFit="1" customWidth="1"/>
    <col min="10" max="10" width="12.85546875" bestFit="1" customWidth="1"/>
    <col min="11" max="11" width="13.140625" bestFit="1" customWidth="1"/>
    <col min="12" max="13" width="12.5703125" bestFit="1" customWidth="1"/>
    <col min="14" max="14" width="15.140625" bestFit="1" customWidth="1"/>
    <col min="15" max="15" width="14.28515625" bestFit="1" customWidth="1"/>
    <col min="16" max="17" width="14.42578125" bestFit="1" customWidth="1"/>
    <col min="18" max="19" width="14" bestFit="1" customWidth="1"/>
    <col min="20" max="20" width="15.85546875" bestFit="1" customWidth="1"/>
    <col min="21" max="21" width="12.85546875" bestFit="1" customWidth="1"/>
    <col min="22" max="23" width="13.140625" bestFit="1" customWidth="1"/>
    <col min="24" max="24" width="12.85546875" bestFit="1" customWidth="1"/>
    <col min="25" max="25" width="14" bestFit="1" customWidth="1"/>
    <col min="26" max="26" width="14.42578125" bestFit="1" customWidth="1"/>
    <col min="27" max="28" width="14" bestFit="1" customWidth="1"/>
    <col min="29" max="29" width="13.5703125" bestFit="1" customWidth="1"/>
    <col min="30" max="30" width="18.28515625" bestFit="1" customWidth="1"/>
    <col min="31" max="31" width="43.42578125" bestFit="1" customWidth="1"/>
    <col min="32" max="32" width="14.140625" bestFit="1" customWidth="1"/>
  </cols>
  <sheetData>
    <row r="1" spans="1:30" x14ac:dyDescent="0.25">
      <c r="A1" s="13" t="s">
        <v>64</v>
      </c>
    </row>
    <row r="2" spans="1:30" x14ac:dyDescent="0.25">
      <c r="E2" s="16" t="s">
        <v>3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30" ht="90" x14ac:dyDescent="0.25">
      <c r="A3" s="8" t="s">
        <v>0</v>
      </c>
      <c r="B3" s="8" t="s">
        <v>1</v>
      </c>
      <c r="C3" s="8" t="s">
        <v>91</v>
      </c>
      <c r="D3" s="30" t="s">
        <v>92</v>
      </c>
      <c r="E3" s="23">
        <v>44197</v>
      </c>
      <c r="F3" s="23">
        <f xml:space="preserve"> E3+7</f>
        <v>44204</v>
      </c>
      <c r="G3" s="23">
        <f xml:space="preserve"> F3+7</f>
        <v>44211</v>
      </c>
      <c r="H3" s="23">
        <f t="shared" ref="H3:I3" si="0" xml:space="preserve"> G3+7</f>
        <v>44218</v>
      </c>
      <c r="I3" s="23">
        <f t="shared" si="0"/>
        <v>44225</v>
      </c>
      <c r="J3" s="17" t="s">
        <v>65</v>
      </c>
      <c r="K3" s="17" t="s">
        <v>66</v>
      </c>
      <c r="L3" s="17" t="s">
        <v>67</v>
      </c>
      <c r="M3" s="17" t="s">
        <v>68</v>
      </c>
      <c r="N3" s="17" t="s">
        <v>69</v>
      </c>
      <c r="O3" s="19" t="s">
        <v>70</v>
      </c>
      <c r="P3" s="19" t="s">
        <v>71</v>
      </c>
      <c r="Q3" s="19" t="s">
        <v>72</v>
      </c>
      <c r="R3" s="19" t="s">
        <v>73</v>
      </c>
      <c r="S3" s="19" t="s">
        <v>74</v>
      </c>
      <c r="T3" s="27" t="s">
        <v>75</v>
      </c>
      <c r="U3" s="27" t="s">
        <v>76</v>
      </c>
      <c r="V3" s="27" t="s">
        <v>77</v>
      </c>
      <c r="W3" s="27" t="s">
        <v>78</v>
      </c>
      <c r="X3" s="27" t="s">
        <v>79</v>
      </c>
      <c r="Y3" s="21" t="s">
        <v>80</v>
      </c>
      <c r="Z3" s="21" t="s">
        <v>81</v>
      </c>
      <c r="AA3" s="21" t="s">
        <v>82</v>
      </c>
      <c r="AB3" s="21" t="s">
        <v>83</v>
      </c>
      <c r="AC3" s="21" t="s">
        <v>84</v>
      </c>
      <c r="AD3" s="25" t="s">
        <v>85</v>
      </c>
    </row>
    <row r="4" spans="1:30" x14ac:dyDescent="0.25">
      <c r="A4" s="3" t="s">
        <v>4</v>
      </c>
      <c r="B4" s="3" t="s">
        <v>29</v>
      </c>
      <c r="C4" s="3" t="str">
        <f>_xlfn.CONCAT(B4," ",A4)</f>
        <v>Michael Smith</v>
      </c>
      <c r="D4" s="29">
        <v>19.63</v>
      </c>
      <c r="E4" s="24">
        <v>64</v>
      </c>
      <c r="F4" s="24">
        <v>45</v>
      </c>
      <c r="G4" s="24">
        <v>68</v>
      </c>
      <c r="H4" s="24">
        <v>64</v>
      </c>
      <c r="I4" s="24">
        <v>66</v>
      </c>
      <c r="J4" s="18">
        <f>IF(E4-40&gt;0,E4-40,0)</f>
        <v>24</v>
      </c>
      <c r="K4" s="18">
        <f t="shared" ref="K4:N4" si="1">IF(F4-40&gt;0,F4-40,0)</f>
        <v>5</v>
      </c>
      <c r="L4" s="18">
        <f t="shared" si="1"/>
        <v>28</v>
      </c>
      <c r="M4" s="18">
        <f t="shared" si="1"/>
        <v>24</v>
      </c>
      <c r="N4" s="18">
        <f t="shared" si="1"/>
        <v>26</v>
      </c>
      <c r="O4" s="20">
        <f xml:space="preserve"> E4*$D4</f>
        <v>1256.32</v>
      </c>
      <c r="P4" s="20">
        <f t="shared" ref="P4:S4" si="2" xml:space="preserve"> F4*$D4</f>
        <v>883.34999999999991</v>
      </c>
      <c r="Q4" s="20">
        <f t="shared" si="2"/>
        <v>1334.84</v>
      </c>
      <c r="R4" s="20">
        <f t="shared" si="2"/>
        <v>1256.32</v>
      </c>
      <c r="S4" s="20">
        <f t="shared" si="2"/>
        <v>1295.58</v>
      </c>
      <c r="T4" s="28">
        <f xml:space="preserve"> IF(J4 &lt;&gt;0,0.5 * $D4 *J4,0)</f>
        <v>235.56</v>
      </c>
      <c r="U4" s="28">
        <f t="shared" ref="U4:X19" si="3" xml:space="preserve"> IF(K4 &lt;&gt;0,0.5 * $D4 *K4,0)</f>
        <v>49.074999999999996</v>
      </c>
      <c r="V4" s="28">
        <f t="shared" si="3"/>
        <v>274.82</v>
      </c>
      <c r="W4" s="28">
        <f t="shared" si="3"/>
        <v>235.56</v>
      </c>
      <c r="X4" s="28">
        <f t="shared" si="3"/>
        <v>255.19</v>
      </c>
      <c r="Y4" s="22">
        <f>IF(T4&lt;&gt;0,O4+T4,O4)</f>
        <v>1491.8799999999999</v>
      </c>
      <c r="Z4" s="22">
        <f t="shared" ref="Z4:Z28" si="4">IF(U4&lt;&gt;0,P4+U4,P4)</f>
        <v>932.42499999999995</v>
      </c>
      <c r="AA4" s="22">
        <f t="shared" ref="AA4:AA28" si="5">IF(V4&lt;&gt;0,Q4+V4,Q4)</f>
        <v>1609.6599999999999</v>
      </c>
      <c r="AB4" s="22">
        <f t="shared" ref="AB4:AB28" si="6">IF(W4&lt;&gt;0,R4+W4,R4)</f>
        <v>1491.8799999999999</v>
      </c>
      <c r="AC4" s="22">
        <f t="shared" ref="AC4:AC28" si="7">IF(X4&lt;&gt;0,S4+X4,S4)</f>
        <v>1550.77</v>
      </c>
      <c r="AD4" s="26">
        <f xml:space="preserve"> SUM(Y4:AC4)</f>
        <v>7076.6149999999998</v>
      </c>
    </row>
    <row r="5" spans="1:30" x14ac:dyDescent="0.25">
      <c r="A5" s="3" t="s">
        <v>5</v>
      </c>
      <c r="B5" s="3" t="s">
        <v>30</v>
      </c>
      <c r="C5" s="3" t="str">
        <f t="shared" ref="C5:C28" si="8">_xlfn.CONCAT(B5," ",A5)</f>
        <v>Christopher Johnson</v>
      </c>
      <c r="D5" s="29">
        <v>29.66</v>
      </c>
      <c r="E5" s="24">
        <v>34</v>
      </c>
      <c r="F5" s="24">
        <v>54</v>
      </c>
      <c r="G5" s="24">
        <v>28</v>
      </c>
      <c r="H5" s="24">
        <v>55</v>
      </c>
      <c r="I5" s="24">
        <v>58</v>
      </c>
      <c r="J5" s="18">
        <f t="shared" ref="J5:J28" si="9">IF(E5-40&gt;0,E5-40,0)</f>
        <v>0</v>
      </c>
      <c r="K5" s="18">
        <f t="shared" ref="K5:K28" si="10">IF(F5-40&gt;0,F5-40,0)</f>
        <v>14</v>
      </c>
      <c r="L5" s="18">
        <f t="shared" ref="L5:L28" si="11">IF(G5-40&gt;0,G5-40,0)</f>
        <v>0</v>
      </c>
      <c r="M5" s="18">
        <f t="shared" ref="M5:M28" si="12">IF(H5-40&gt;0,H5-40,0)</f>
        <v>15</v>
      </c>
      <c r="N5" s="18">
        <f t="shared" ref="N5:N28" si="13">IF(I5-40&gt;0,I5-40,0)</f>
        <v>18</v>
      </c>
      <c r="O5" s="20">
        <f t="shared" ref="O5:O28" si="14" xml:space="preserve"> E5*$D5</f>
        <v>1008.44</v>
      </c>
      <c r="P5" s="20">
        <f t="shared" ref="P5:P28" si="15" xml:space="preserve"> F5*$D5</f>
        <v>1601.64</v>
      </c>
      <c r="Q5" s="20">
        <f t="shared" ref="Q5:Q28" si="16" xml:space="preserve"> G5*$D5</f>
        <v>830.48</v>
      </c>
      <c r="R5" s="20">
        <f t="shared" ref="R5:R28" si="17" xml:space="preserve"> H5*$D5</f>
        <v>1631.3</v>
      </c>
      <c r="S5" s="20">
        <f t="shared" ref="S5:S28" si="18" xml:space="preserve"> I5*$D5</f>
        <v>1720.28</v>
      </c>
      <c r="T5" s="28">
        <f t="shared" ref="T5:T28" si="19" xml:space="preserve"> IF(J5 &lt;&gt;0,0.5 * $D5 *J5,0)</f>
        <v>0</v>
      </c>
      <c r="U5" s="28">
        <f t="shared" si="3"/>
        <v>207.62</v>
      </c>
      <c r="V5" s="28">
        <f t="shared" si="3"/>
        <v>0</v>
      </c>
      <c r="W5" s="28">
        <f t="shared" si="3"/>
        <v>222.45</v>
      </c>
      <c r="X5" s="28">
        <f t="shared" si="3"/>
        <v>266.94</v>
      </c>
      <c r="Y5" s="22">
        <f t="shared" ref="Y5:Y28" si="20">IF(T5&lt;&gt;0,O5+T5,O5)</f>
        <v>1008.44</v>
      </c>
      <c r="Z5" s="22">
        <f t="shared" si="4"/>
        <v>1809.2600000000002</v>
      </c>
      <c r="AA5" s="22">
        <f t="shared" si="5"/>
        <v>830.48</v>
      </c>
      <c r="AB5" s="22">
        <f>IF(W5&lt;&gt;0,R5+W5,R5)</f>
        <v>1853.75</v>
      </c>
      <c r="AC5" s="22">
        <f t="shared" si="7"/>
        <v>1987.22</v>
      </c>
      <c r="AD5" s="26">
        <f t="shared" ref="AD5:AD28" si="21" xml:space="preserve"> SUM(Y5:AC5)</f>
        <v>7489.1500000000005</v>
      </c>
    </row>
    <row r="6" spans="1:30" x14ac:dyDescent="0.25">
      <c r="A6" s="3" t="s">
        <v>6</v>
      </c>
      <c r="B6" s="3" t="s">
        <v>31</v>
      </c>
      <c r="C6" s="3" t="str">
        <f t="shared" si="8"/>
        <v>Jessica Williams</v>
      </c>
      <c r="D6" s="29">
        <v>31.84</v>
      </c>
      <c r="E6" s="24">
        <v>60</v>
      </c>
      <c r="F6" s="24">
        <v>48</v>
      </c>
      <c r="G6" s="24">
        <v>60</v>
      </c>
      <c r="H6" s="24">
        <v>34</v>
      </c>
      <c r="I6" s="24">
        <v>60</v>
      </c>
      <c r="J6" s="18">
        <f t="shared" si="9"/>
        <v>20</v>
      </c>
      <c r="K6" s="18">
        <f t="shared" si="10"/>
        <v>8</v>
      </c>
      <c r="L6" s="18">
        <f t="shared" si="11"/>
        <v>20</v>
      </c>
      <c r="M6" s="18">
        <f t="shared" si="12"/>
        <v>0</v>
      </c>
      <c r="N6" s="18">
        <f t="shared" si="13"/>
        <v>20</v>
      </c>
      <c r="O6" s="20">
        <f t="shared" si="14"/>
        <v>1910.4</v>
      </c>
      <c r="P6" s="20">
        <f t="shared" si="15"/>
        <v>1528.32</v>
      </c>
      <c r="Q6" s="20">
        <f t="shared" si="16"/>
        <v>1910.4</v>
      </c>
      <c r="R6" s="20">
        <f t="shared" si="17"/>
        <v>1082.56</v>
      </c>
      <c r="S6" s="20">
        <f t="shared" si="18"/>
        <v>1910.4</v>
      </c>
      <c r="T6" s="28">
        <f t="shared" si="19"/>
        <v>318.39999999999998</v>
      </c>
      <c r="U6" s="28">
        <f t="shared" si="3"/>
        <v>127.36</v>
      </c>
      <c r="V6" s="28">
        <f t="shared" si="3"/>
        <v>318.39999999999998</v>
      </c>
      <c r="W6" s="28">
        <f t="shared" si="3"/>
        <v>0</v>
      </c>
      <c r="X6" s="28">
        <f t="shared" si="3"/>
        <v>318.39999999999998</v>
      </c>
      <c r="Y6" s="22">
        <f t="shared" si="20"/>
        <v>2228.8000000000002</v>
      </c>
      <c r="Z6" s="22">
        <f t="shared" si="4"/>
        <v>1655.6799999999998</v>
      </c>
      <c r="AA6" s="22">
        <f t="shared" si="5"/>
        <v>2228.8000000000002</v>
      </c>
      <c r="AB6" s="22">
        <f t="shared" si="6"/>
        <v>1082.56</v>
      </c>
      <c r="AC6" s="22">
        <f t="shared" si="7"/>
        <v>2228.8000000000002</v>
      </c>
      <c r="AD6" s="26">
        <f t="shared" si="21"/>
        <v>9424.64</v>
      </c>
    </row>
    <row r="7" spans="1:30" x14ac:dyDescent="0.25">
      <c r="A7" s="3" t="s">
        <v>7</v>
      </c>
      <c r="B7" s="3" t="s">
        <v>32</v>
      </c>
      <c r="C7" s="3" t="str">
        <f t="shared" si="8"/>
        <v>Matthew  Brown</v>
      </c>
      <c r="D7" s="29">
        <v>30.15</v>
      </c>
      <c r="E7" s="24">
        <v>66</v>
      </c>
      <c r="F7" s="24">
        <v>62</v>
      </c>
      <c r="G7" s="24">
        <v>40</v>
      </c>
      <c r="H7" s="24">
        <v>74</v>
      </c>
      <c r="I7" s="24">
        <v>30</v>
      </c>
      <c r="J7" s="18">
        <f t="shared" si="9"/>
        <v>26</v>
      </c>
      <c r="K7" s="18">
        <f t="shared" si="10"/>
        <v>22</v>
      </c>
      <c r="L7" s="18">
        <f>IF(G7-40&gt;0,G7-40,0)</f>
        <v>0</v>
      </c>
      <c r="M7" s="18">
        <f t="shared" si="12"/>
        <v>34</v>
      </c>
      <c r="N7" s="18">
        <f t="shared" si="13"/>
        <v>0</v>
      </c>
      <c r="O7" s="20">
        <f t="shared" si="14"/>
        <v>1989.8999999999999</v>
      </c>
      <c r="P7" s="20">
        <f t="shared" si="15"/>
        <v>1869.3</v>
      </c>
      <c r="Q7" s="20">
        <f t="shared" si="16"/>
        <v>1206</v>
      </c>
      <c r="R7" s="20">
        <f t="shared" si="17"/>
        <v>2231.1</v>
      </c>
      <c r="S7" s="20">
        <f t="shared" si="18"/>
        <v>904.5</v>
      </c>
      <c r="T7" s="28">
        <f t="shared" si="19"/>
        <v>391.95</v>
      </c>
      <c r="U7" s="28">
        <f t="shared" si="3"/>
        <v>331.65</v>
      </c>
      <c r="V7" s="28">
        <f t="shared" si="3"/>
        <v>0</v>
      </c>
      <c r="W7" s="28">
        <f t="shared" si="3"/>
        <v>512.54999999999995</v>
      </c>
      <c r="X7" s="28">
        <f t="shared" si="3"/>
        <v>0</v>
      </c>
      <c r="Y7" s="22">
        <f t="shared" si="20"/>
        <v>2381.85</v>
      </c>
      <c r="Z7" s="22">
        <f t="shared" si="4"/>
        <v>2200.9499999999998</v>
      </c>
      <c r="AA7" s="22">
        <f t="shared" si="5"/>
        <v>1206</v>
      </c>
      <c r="AB7" s="22">
        <f>IF(W7&lt;&gt;0,R7+W7,R7)</f>
        <v>2743.6499999999996</v>
      </c>
      <c r="AC7" s="22">
        <f>IF(X7&lt;&gt;0,S7+X7,S7)</f>
        <v>904.5</v>
      </c>
      <c r="AD7" s="26">
        <f t="shared" si="21"/>
        <v>9436.9499999999989</v>
      </c>
    </row>
    <row r="8" spans="1:30" x14ac:dyDescent="0.25">
      <c r="A8" s="3" t="s">
        <v>12</v>
      </c>
      <c r="B8" s="3" t="s">
        <v>33</v>
      </c>
      <c r="C8" s="3" t="str">
        <f t="shared" si="8"/>
        <v>Ashley Jones</v>
      </c>
      <c r="D8" s="29">
        <v>63.33</v>
      </c>
      <c r="E8" s="24">
        <v>32</v>
      </c>
      <c r="F8" s="24">
        <v>55</v>
      </c>
      <c r="G8" s="24">
        <v>48</v>
      </c>
      <c r="H8" s="24">
        <v>52</v>
      </c>
      <c r="I8" s="24">
        <v>53</v>
      </c>
      <c r="J8" s="18">
        <f t="shared" si="9"/>
        <v>0</v>
      </c>
      <c r="K8" s="18">
        <f t="shared" si="10"/>
        <v>15</v>
      </c>
      <c r="L8" s="18">
        <f t="shared" si="11"/>
        <v>8</v>
      </c>
      <c r="M8" s="18">
        <f t="shared" si="12"/>
        <v>12</v>
      </c>
      <c r="N8" s="18">
        <f t="shared" si="13"/>
        <v>13</v>
      </c>
      <c r="O8" s="20">
        <f t="shared" si="14"/>
        <v>2026.56</v>
      </c>
      <c r="P8" s="20">
        <f t="shared" si="15"/>
        <v>3483.15</v>
      </c>
      <c r="Q8" s="20">
        <f t="shared" si="16"/>
        <v>3039.84</v>
      </c>
      <c r="R8" s="20">
        <f t="shared" si="17"/>
        <v>3293.16</v>
      </c>
      <c r="S8" s="20">
        <f t="shared" si="18"/>
        <v>3356.49</v>
      </c>
      <c r="T8" s="28">
        <f t="shared" si="19"/>
        <v>0</v>
      </c>
      <c r="U8" s="28">
        <f t="shared" si="3"/>
        <v>474.97499999999997</v>
      </c>
      <c r="V8" s="28">
        <f t="shared" si="3"/>
        <v>253.32</v>
      </c>
      <c r="W8" s="28">
        <f t="shared" si="3"/>
        <v>379.98</v>
      </c>
      <c r="X8" s="28">
        <f t="shared" si="3"/>
        <v>411.64499999999998</v>
      </c>
      <c r="Y8" s="22">
        <f t="shared" si="20"/>
        <v>2026.56</v>
      </c>
      <c r="Z8" s="22">
        <f t="shared" si="4"/>
        <v>3958.125</v>
      </c>
      <c r="AA8" s="22">
        <f t="shared" si="5"/>
        <v>3293.1600000000003</v>
      </c>
      <c r="AB8" s="22">
        <f t="shared" si="6"/>
        <v>3673.14</v>
      </c>
      <c r="AC8" s="22">
        <f t="shared" si="7"/>
        <v>3768.1349999999998</v>
      </c>
      <c r="AD8" s="26">
        <f t="shared" si="21"/>
        <v>16719.12</v>
      </c>
    </row>
    <row r="9" spans="1:30" x14ac:dyDescent="0.25">
      <c r="A9" s="3" t="s">
        <v>11</v>
      </c>
      <c r="B9" s="3" t="s">
        <v>34</v>
      </c>
      <c r="C9" s="3" t="str">
        <f t="shared" si="8"/>
        <v>Jennifer Garcia</v>
      </c>
      <c r="D9" s="29">
        <v>50.12</v>
      </c>
      <c r="E9" s="24">
        <v>37</v>
      </c>
      <c r="F9" s="24">
        <v>31</v>
      </c>
      <c r="G9" s="24">
        <v>62</v>
      </c>
      <c r="H9" s="24">
        <v>57</v>
      </c>
      <c r="I9" s="24">
        <v>65</v>
      </c>
      <c r="J9" s="18">
        <f t="shared" si="9"/>
        <v>0</v>
      </c>
      <c r="K9" s="18">
        <f t="shared" si="10"/>
        <v>0</v>
      </c>
      <c r="L9" s="18">
        <f t="shared" si="11"/>
        <v>22</v>
      </c>
      <c r="M9" s="18">
        <f t="shared" si="12"/>
        <v>17</v>
      </c>
      <c r="N9" s="18">
        <f t="shared" si="13"/>
        <v>25</v>
      </c>
      <c r="O9" s="20">
        <f t="shared" si="14"/>
        <v>1854.4399999999998</v>
      </c>
      <c r="P9" s="20">
        <f t="shared" si="15"/>
        <v>1553.72</v>
      </c>
      <c r="Q9" s="20">
        <f t="shared" si="16"/>
        <v>3107.44</v>
      </c>
      <c r="R9" s="20">
        <f t="shared" si="17"/>
        <v>2856.8399999999997</v>
      </c>
      <c r="S9" s="20">
        <f t="shared" si="18"/>
        <v>3257.7999999999997</v>
      </c>
      <c r="T9" s="28">
        <f t="shared" si="19"/>
        <v>0</v>
      </c>
      <c r="U9" s="28">
        <f t="shared" si="3"/>
        <v>0</v>
      </c>
      <c r="V9" s="28">
        <f t="shared" si="3"/>
        <v>551.31999999999994</v>
      </c>
      <c r="W9" s="28">
        <f t="shared" si="3"/>
        <v>426.02</v>
      </c>
      <c r="X9" s="28">
        <f t="shared" si="3"/>
        <v>626.5</v>
      </c>
      <c r="Y9" s="22">
        <f t="shared" si="20"/>
        <v>1854.4399999999998</v>
      </c>
      <c r="Z9" s="22">
        <f t="shared" si="4"/>
        <v>1553.72</v>
      </c>
      <c r="AA9" s="22">
        <f t="shared" si="5"/>
        <v>3658.76</v>
      </c>
      <c r="AB9" s="22">
        <f t="shared" si="6"/>
        <v>3282.8599999999997</v>
      </c>
      <c r="AC9" s="22">
        <f t="shared" si="7"/>
        <v>3884.2999999999997</v>
      </c>
      <c r="AD9" s="26">
        <f t="shared" si="21"/>
        <v>14234.079999999998</v>
      </c>
    </row>
    <row r="10" spans="1:30" x14ac:dyDescent="0.25">
      <c r="A10" s="3" t="s">
        <v>10</v>
      </c>
      <c r="B10" s="3" t="s">
        <v>35</v>
      </c>
      <c r="C10" s="3" t="str">
        <f t="shared" si="8"/>
        <v>Joshua Miller</v>
      </c>
      <c r="D10" s="29">
        <v>63.58</v>
      </c>
      <c r="E10" s="24">
        <v>36</v>
      </c>
      <c r="F10" s="24">
        <v>72</v>
      </c>
      <c r="G10" s="24">
        <v>39</v>
      </c>
      <c r="H10" s="24">
        <v>49</v>
      </c>
      <c r="I10" s="24">
        <v>36</v>
      </c>
      <c r="J10" s="18">
        <f t="shared" si="9"/>
        <v>0</v>
      </c>
      <c r="K10" s="18">
        <f t="shared" si="10"/>
        <v>32</v>
      </c>
      <c r="L10" s="18">
        <f t="shared" si="11"/>
        <v>0</v>
      </c>
      <c r="M10" s="18">
        <f t="shared" si="12"/>
        <v>9</v>
      </c>
      <c r="N10" s="18">
        <f t="shared" si="13"/>
        <v>0</v>
      </c>
      <c r="O10" s="20">
        <f t="shared" si="14"/>
        <v>2288.88</v>
      </c>
      <c r="P10" s="20">
        <f t="shared" si="15"/>
        <v>4577.76</v>
      </c>
      <c r="Q10" s="20">
        <f t="shared" si="16"/>
        <v>2479.62</v>
      </c>
      <c r="R10" s="20">
        <f t="shared" si="17"/>
        <v>3115.42</v>
      </c>
      <c r="S10" s="20">
        <f t="shared" si="18"/>
        <v>2288.88</v>
      </c>
      <c r="T10" s="28">
        <f t="shared" si="19"/>
        <v>0</v>
      </c>
      <c r="U10" s="28">
        <f t="shared" si="3"/>
        <v>1017.28</v>
      </c>
      <c r="V10" s="28">
        <f t="shared" si="3"/>
        <v>0</v>
      </c>
      <c r="W10" s="28">
        <f t="shared" si="3"/>
        <v>286.11</v>
      </c>
      <c r="X10" s="28">
        <f t="shared" si="3"/>
        <v>0</v>
      </c>
      <c r="Y10" s="22">
        <f t="shared" si="20"/>
        <v>2288.88</v>
      </c>
      <c r="Z10" s="22">
        <f t="shared" si="4"/>
        <v>5595.04</v>
      </c>
      <c r="AA10" s="22">
        <f t="shared" si="5"/>
        <v>2479.62</v>
      </c>
      <c r="AB10" s="22">
        <f t="shared" si="6"/>
        <v>3401.53</v>
      </c>
      <c r="AC10" s="22">
        <f t="shared" si="7"/>
        <v>2288.88</v>
      </c>
      <c r="AD10" s="26">
        <f t="shared" si="21"/>
        <v>16053.95</v>
      </c>
    </row>
    <row r="11" spans="1:30" x14ac:dyDescent="0.25">
      <c r="A11" s="3" t="s">
        <v>9</v>
      </c>
      <c r="B11" s="3" t="s">
        <v>36</v>
      </c>
      <c r="C11" s="3" t="str">
        <f t="shared" si="8"/>
        <v>Amanda Davis</v>
      </c>
      <c r="D11" s="29">
        <v>22.4</v>
      </c>
      <c r="E11" s="24">
        <v>29</v>
      </c>
      <c r="F11" s="24">
        <v>26</v>
      </c>
      <c r="G11" s="24">
        <v>36</v>
      </c>
      <c r="H11" s="24">
        <v>65</v>
      </c>
      <c r="I11" s="24">
        <v>45</v>
      </c>
      <c r="J11" s="18">
        <f t="shared" si="9"/>
        <v>0</v>
      </c>
      <c r="K11" s="18">
        <f t="shared" si="10"/>
        <v>0</v>
      </c>
      <c r="L11" s="18">
        <f t="shared" si="11"/>
        <v>0</v>
      </c>
      <c r="M11" s="18">
        <f t="shared" si="12"/>
        <v>25</v>
      </c>
      <c r="N11" s="18">
        <f t="shared" si="13"/>
        <v>5</v>
      </c>
      <c r="O11" s="20">
        <f t="shared" si="14"/>
        <v>649.59999999999991</v>
      </c>
      <c r="P11" s="20">
        <f t="shared" si="15"/>
        <v>582.4</v>
      </c>
      <c r="Q11" s="20">
        <f t="shared" si="16"/>
        <v>806.4</v>
      </c>
      <c r="R11" s="20">
        <f t="shared" si="17"/>
        <v>1456</v>
      </c>
      <c r="S11" s="20">
        <f t="shared" si="18"/>
        <v>1007.9999999999999</v>
      </c>
      <c r="T11" s="28">
        <f t="shared" si="19"/>
        <v>0</v>
      </c>
      <c r="U11" s="28">
        <f t="shared" si="3"/>
        <v>0</v>
      </c>
      <c r="V11" s="28">
        <f t="shared" si="3"/>
        <v>0</v>
      </c>
      <c r="W11" s="28">
        <f t="shared" si="3"/>
        <v>280</v>
      </c>
      <c r="X11" s="28">
        <f t="shared" si="3"/>
        <v>56</v>
      </c>
      <c r="Y11" s="22">
        <f t="shared" si="20"/>
        <v>649.59999999999991</v>
      </c>
      <c r="Z11" s="22">
        <f t="shared" si="4"/>
        <v>582.4</v>
      </c>
      <c r="AA11" s="22">
        <f t="shared" si="5"/>
        <v>806.4</v>
      </c>
      <c r="AB11" s="22">
        <f t="shared" si="6"/>
        <v>1736</v>
      </c>
      <c r="AC11" s="22">
        <f t="shared" si="7"/>
        <v>1064</v>
      </c>
      <c r="AD11" s="26">
        <f t="shared" si="21"/>
        <v>4838.3999999999996</v>
      </c>
    </row>
    <row r="12" spans="1:30" x14ac:dyDescent="0.25">
      <c r="A12" s="3" t="s">
        <v>14</v>
      </c>
      <c r="B12" s="3" t="s">
        <v>37</v>
      </c>
      <c r="C12" s="3" t="str">
        <f t="shared" si="8"/>
        <v>Daniel Rodriguez</v>
      </c>
      <c r="D12" s="29">
        <v>35.6</v>
      </c>
      <c r="E12" s="24">
        <v>42</v>
      </c>
      <c r="F12" s="24">
        <v>38</v>
      </c>
      <c r="G12" s="24">
        <v>31</v>
      </c>
      <c r="H12" s="24">
        <v>44</v>
      </c>
      <c r="I12" s="24">
        <v>69</v>
      </c>
      <c r="J12" s="18">
        <f t="shared" si="9"/>
        <v>2</v>
      </c>
      <c r="K12" s="18">
        <f t="shared" si="10"/>
        <v>0</v>
      </c>
      <c r="L12" s="18">
        <f t="shared" si="11"/>
        <v>0</v>
      </c>
      <c r="M12" s="18">
        <f t="shared" si="12"/>
        <v>4</v>
      </c>
      <c r="N12" s="18">
        <f t="shared" si="13"/>
        <v>29</v>
      </c>
      <c r="O12" s="20">
        <f t="shared" si="14"/>
        <v>1495.2</v>
      </c>
      <c r="P12" s="20">
        <f t="shared" si="15"/>
        <v>1352.8</v>
      </c>
      <c r="Q12" s="20">
        <f t="shared" si="16"/>
        <v>1103.6000000000001</v>
      </c>
      <c r="R12" s="20">
        <f t="shared" si="17"/>
        <v>1566.4</v>
      </c>
      <c r="S12" s="20">
        <f t="shared" si="18"/>
        <v>2456.4</v>
      </c>
      <c r="T12" s="28">
        <f t="shared" si="19"/>
        <v>35.6</v>
      </c>
      <c r="U12" s="28">
        <f t="shared" si="3"/>
        <v>0</v>
      </c>
      <c r="V12" s="28">
        <f t="shared" si="3"/>
        <v>0</v>
      </c>
      <c r="W12" s="28">
        <f t="shared" si="3"/>
        <v>71.2</v>
      </c>
      <c r="X12" s="28">
        <f t="shared" si="3"/>
        <v>516.20000000000005</v>
      </c>
      <c r="Y12" s="22">
        <f t="shared" si="20"/>
        <v>1530.8</v>
      </c>
      <c r="Z12" s="22">
        <f t="shared" si="4"/>
        <v>1352.8</v>
      </c>
      <c r="AA12" s="22">
        <f t="shared" si="5"/>
        <v>1103.6000000000001</v>
      </c>
      <c r="AB12" s="22">
        <f t="shared" si="6"/>
        <v>1637.6000000000001</v>
      </c>
      <c r="AC12" s="22">
        <f t="shared" si="7"/>
        <v>2972.6000000000004</v>
      </c>
      <c r="AD12" s="26">
        <f t="shared" si="21"/>
        <v>8597.4000000000015</v>
      </c>
    </row>
    <row r="13" spans="1:30" x14ac:dyDescent="0.25">
      <c r="A13" s="3" t="s">
        <v>13</v>
      </c>
      <c r="B13" s="3" t="s">
        <v>38</v>
      </c>
      <c r="C13" s="3" t="str">
        <f t="shared" si="8"/>
        <v>David Martinez</v>
      </c>
      <c r="D13" s="29">
        <v>43.25</v>
      </c>
      <c r="E13" s="24">
        <v>69</v>
      </c>
      <c r="F13" s="24">
        <v>35</v>
      </c>
      <c r="G13" s="24">
        <v>60</v>
      </c>
      <c r="H13" s="24">
        <v>65</v>
      </c>
      <c r="I13" s="24">
        <v>55</v>
      </c>
      <c r="J13" s="18">
        <f t="shared" si="9"/>
        <v>29</v>
      </c>
      <c r="K13" s="18">
        <f t="shared" si="10"/>
        <v>0</v>
      </c>
      <c r="L13" s="18">
        <f t="shared" si="11"/>
        <v>20</v>
      </c>
      <c r="M13" s="18">
        <f t="shared" si="12"/>
        <v>25</v>
      </c>
      <c r="N13" s="18">
        <f t="shared" si="13"/>
        <v>15</v>
      </c>
      <c r="O13" s="20">
        <f t="shared" si="14"/>
        <v>2984.25</v>
      </c>
      <c r="P13" s="20">
        <f t="shared" si="15"/>
        <v>1513.75</v>
      </c>
      <c r="Q13" s="20">
        <f t="shared" si="16"/>
        <v>2595</v>
      </c>
      <c r="R13" s="20">
        <f t="shared" si="17"/>
        <v>2811.25</v>
      </c>
      <c r="S13" s="20">
        <f t="shared" si="18"/>
        <v>2378.75</v>
      </c>
      <c r="T13" s="28">
        <f t="shared" si="19"/>
        <v>627.125</v>
      </c>
      <c r="U13" s="28">
        <f t="shared" si="3"/>
        <v>0</v>
      </c>
      <c r="V13" s="28">
        <f t="shared" si="3"/>
        <v>432.5</v>
      </c>
      <c r="W13" s="28">
        <f t="shared" si="3"/>
        <v>540.625</v>
      </c>
      <c r="X13" s="28">
        <f t="shared" si="3"/>
        <v>324.375</v>
      </c>
      <c r="Y13" s="22">
        <f t="shared" si="20"/>
        <v>3611.375</v>
      </c>
      <c r="Z13" s="22">
        <f t="shared" si="4"/>
        <v>1513.75</v>
      </c>
      <c r="AA13" s="22">
        <f t="shared" si="5"/>
        <v>3027.5</v>
      </c>
      <c r="AB13" s="22">
        <f t="shared" si="6"/>
        <v>3351.875</v>
      </c>
      <c r="AC13" s="22">
        <f t="shared" si="7"/>
        <v>2703.125</v>
      </c>
      <c r="AD13" s="26">
        <f t="shared" si="21"/>
        <v>14207.625</v>
      </c>
    </row>
    <row r="14" spans="1:30" x14ac:dyDescent="0.25">
      <c r="A14" s="3" t="s">
        <v>8</v>
      </c>
      <c r="B14" s="3" t="s">
        <v>39</v>
      </c>
      <c r="C14" s="3" t="str">
        <f t="shared" si="8"/>
        <v>James  Hernandez</v>
      </c>
      <c r="D14" s="29">
        <v>71.260000000000005</v>
      </c>
      <c r="E14" s="24">
        <v>74</v>
      </c>
      <c r="F14" s="24">
        <v>46</v>
      </c>
      <c r="G14" s="24">
        <v>69</v>
      </c>
      <c r="H14" s="24">
        <v>32</v>
      </c>
      <c r="I14" s="24">
        <v>44</v>
      </c>
      <c r="J14" s="18">
        <f t="shared" si="9"/>
        <v>34</v>
      </c>
      <c r="K14" s="18">
        <f t="shared" si="10"/>
        <v>6</v>
      </c>
      <c r="L14" s="18">
        <f t="shared" si="11"/>
        <v>29</v>
      </c>
      <c r="M14" s="18">
        <f t="shared" si="12"/>
        <v>0</v>
      </c>
      <c r="N14" s="18">
        <f t="shared" si="13"/>
        <v>4</v>
      </c>
      <c r="O14" s="20">
        <f t="shared" si="14"/>
        <v>5273.2400000000007</v>
      </c>
      <c r="P14" s="20">
        <f t="shared" si="15"/>
        <v>3277.96</v>
      </c>
      <c r="Q14" s="20">
        <f t="shared" si="16"/>
        <v>4916.9400000000005</v>
      </c>
      <c r="R14" s="20">
        <f t="shared" si="17"/>
        <v>2280.3200000000002</v>
      </c>
      <c r="S14" s="20">
        <f t="shared" si="18"/>
        <v>3135.44</v>
      </c>
      <c r="T14" s="28">
        <f t="shared" si="19"/>
        <v>1211.42</v>
      </c>
      <c r="U14" s="28">
        <f t="shared" si="3"/>
        <v>213.78000000000003</v>
      </c>
      <c r="V14" s="28">
        <f t="shared" si="3"/>
        <v>1033.27</v>
      </c>
      <c r="W14" s="28">
        <f t="shared" si="3"/>
        <v>0</v>
      </c>
      <c r="X14" s="28">
        <f t="shared" si="3"/>
        <v>142.52000000000001</v>
      </c>
      <c r="Y14" s="22">
        <f t="shared" si="20"/>
        <v>6484.6600000000008</v>
      </c>
      <c r="Z14" s="22">
        <f t="shared" si="4"/>
        <v>3491.7400000000002</v>
      </c>
      <c r="AA14" s="22">
        <f t="shared" si="5"/>
        <v>5950.2100000000009</v>
      </c>
      <c r="AB14" s="22">
        <f t="shared" si="6"/>
        <v>2280.3200000000002</v>
      </c>
      <c r="AC14" s="22">
        <f t="shared" si="7"/>
        <v>3277.96</v>
      </c>
      <c r="AD14" s="26">
        <f t="shared" si="21"/>
        <v>21484.890000000003</v>
      </c>
    </row>
    <row r="15" spans="1:30" x14ac:dyDescent="0.25">
      <c r="A15" s="3" t="s">
        <v>15</v>
      </c>
      <c r="B15" s="3" t="s">
        <v>40</v>
      </c>
      <c r="C15" s="3" t="str">
        <f t="shared" si="8"/>
        <v>Robert Lopez</v>
      </c>
      <c r="D15" s="29">
        <v>52.63</v>
      </c>
      <c r="E15" s="24">
        <v>40</v>
      </c>
      <c r="F15" s="24">
        <v>41</v>
      </c>
      <c r="G15" s="24">
        <v>33</v>
      </c>
      <c r="H15" s="24">
        <v>70</v>
      </c>
      <c r="I15" s="24">
        <v>63</v>
      </c>
      <c r="J15" s="18">
        <f t="shared" si="9"/>
        <v>0</v>
      </c>
      <c r="K15" s="18">
        <f t="shared" si="10"/>
        <v>1</v>
      </c>
      <c r="L15" s="18">
        <f t="shared" si="11"/>
        <v>0</v>
      </c>
      <c r="M15" s="18">
        <f t="shared" si="12"/>
        <v>30</v>
      </c>
      <c r="N15" s="18">
        <f t="shared" si="13"/>
        <v>23</v>
      </c>
      <c r="O15" s="20">
        <f t="shared" si="14"/>
        <v>2105.2000000000003</v>
      </c>
      <c r="P15" s="20">
        <f t="shared" si="15"/>
        <v>2157.83</v>
      </c>
      <c r="Q15" s="20">
        <f t="shared" si="16"/>
        <v>1736.7900000000002</v>
      </c>
      <c r="R15" s="20">
        <f t="shared" si="17"/>
        <v>3684.1000000000004</v>
      </c>
      <c r="S15" s="20">
        <f t="shared" si="18"/>
        <v>3315.69</v>
      </c>
      <c r="T15" s="28">
        <f t="shared" si="19"/>
        <v>0</v>
      </c>
      <c r="U15" s="28">
        <f t="shared" si="3"/>
        <v>26.315000000000001</v>
      </c>
      <c r="V15" s="28">
        <f t="shared" si="3"/>
        <v>0</v>
      </c>
      <c r="W15" s="28">
        <f t="shared" si="3"/>
        <v>789.45</v>
      </c>
      <c r="X15" s="28">
        <f t="shared" si="3"/>
        <v>605.245</v>
      </c>
      <c r="Y15" s="22">
        <f t="shared" si="20"/>
        <v>2105.2000000000003</v>
      </c>
      <c r="Z15" s="22">
        <f t="shared" si="4"/>
        <v>2184.145</v>
      </c>
      <c r="AA15" s="22">
        <f t="shared" si="5"/>
        <v>1736.7900000000002</v>
      </c>
      <c r="AB15" s="22">
        <f t="shared" si="6"/>
        <v>4473.55</v>
      </c>
      <c r="AC15" s="22">
        <f t="shared" si="7"/>
        <v>3920.9349999999999</v>
      </c>
      <c r="AD15" s="26">
        <f t="shared" si="21"/>
        <v>14420.62</v>
      </c>
    </row>
    <row r="16" spans="1:30" x14ac:dyDescent="0.25">
      <c r="A16" s="3" t="s">
        <v>16</v>
      </c>
      <c r="B16" s="3" t="s">
        <v>41</v>
      </c>
      <c r="C16" s="3" t="str">
        <f t="shared" si="8"/>
        <v>John Gonzalez</v>
      </c>
      <c r="D16" s="29">
        <v>43.45</v>
      </c>
      <c r="E16" s="24">
        <v>56</v>
      </c>
      <c r="F16" s="24">
        <v>30</v>
      </c>
      <c r="G16" s="24">
        <v>73</v>
      </c>
      <c r="H16" s="24">
        <v>50</v>
      </c>
      <c r="I16" s="24">
        <v>63</v>
      </c>
      <c r="J16" s="18">
        <f t="shared" si="9"/>
        <v>16</v>
      </c>
      <c r="K16" s="18">
        <f t="shared" si="10"/>
        <v>0</v>
      </c>
      <c r="L16" s="18">
        <f t="shared" si="11"/>
        <v>33</v>
      </c>
      <c r="M16" s="18">
        <f t="shared" si="12"/>
        <v>10</v>
      </c>
      <c r="N16" s="18">
        <f t="shared" si="13"/>
        <v>23</v>
      </c>
      <c r="O16" s="20">
        <f t="shared" si="14"/>
        <v>2433.2000000000003</v>
      </c>
      <c r="P16" s="20">
        <f t="shared" si="15"/>
        <v>1303.5</v>
      </c>
      <c r="Q16" s="20">
        <f t="shared" si="16"/>
        <v>3171.8500000000004</v>
      </c>
      <c r="R16" s="20">
        <f t="shared" si="17"/>
        <v>2172.5</v>
      </c>
      <c r="S16" s="20">
        <f t="shared" si="18"/>
        <v>2737.3500000000004</v>
      </c>
      <c r="T16" s="28">
        <f t="shared" si="19"/>
        <v>347.6</v>
      </c>
      <c r="U16" s="28">
        <f t="shared" si="3"/>
        <v>0</v>
      </c>
      <c r="V16" s="28">
        <f t="shared" si="3"/>
        <v>716.92500000000007</v>
      </c>
      <c r="W16" s="28">
        <f t="shared" si="3"/>
        <v>217.25</v>
      </c>
      <c r="X16" s="28">
        <f t="shared" si="3"/>
        <v>499.67500000000001</v>
      </c>
      <c r="Y16" s="22">
        <f t="shared" si="20"/>
        <v>2780.8</v>
      </c>
      <c r="Z16" s="22">
        <f t="shared" si="4"/>
        <v>1303.5</v>
      </c>
      <c r="AA16" s="22">
        <f t="shared" si="5"/>
        <v>3888.7750000000005</v>
      </c>
      <c r="AB16" s="22">
        <f t="shared" si="6"/>
        <v>2389.75</v>
      </c>
      <c r="AC16" s="22">
        <f t="shared" si="7"/>
        <v>3237.0250000000005</v>
      </c>
      <c r="AD16" s="26">
        <f t="shared" si="21"/>
        <v>13599.850000000002</v>
      </c>
    </row>
    <row r="17" spans="1:32" x14ac:dyDescent="0.25">
      <c r="A17" s="3" t="s">
        <v>17</v>
      </c>
      <c r="B17" s="3" t="s">
        <v>42</v>
      </c>
      <c r="C17" s="3" t="str">
        <f t="shared" si="8"/>
        <v>Joseph Wilson</v>
      </c>
      <c r="D17" s="29">
        <v>43.58</v>
      </c>
      <c r="E17" s="24">
        <v>66</v>
      </c>
      <c r="F17" s="24">
        <v>67</v>
      </c>
      <c r="G17" s="24">
        <v>36</v>
      </c>
      <c r="H17" s="24">
        <v>70</v>
      </c>
      <c r="I17" s="24">
        <v>26</v>
      </c>
      <c r="J17" s="18">
        <f t="shared" si="9"/>
        <v>26</v>
      </c>
      <c r="K17" s="18">
        <f t="shared" si="10"/>
        <v>27</v>
      </c>
      <c r="L17" s="18">
        <f t="shared" si="11"/>
        <v>0</v>
      </c>
      <c r="M17" s="18">
        <f t="shared" si="12"/>
        <v>30</v>
      </c>
      <c r="N17" s="18">
        <f t="shared" si="13"/>
        <v>0</v>
      </c>
      <c r="O17" s="20">
        <f t="shared" si="14"/>
        <v>2876.2799999999997</v>
      </c>
      <c r="P17" s="20">
        <f t="shared" si="15"/>
        <v>2919.8599999999997</v>
      </c>
      <c r="Q17" s="20">
        <f t="shared" si="16"/>
        <v>1568.8799999999999</v>
      </c>
      <c r="R17" s="20">
        <f t="shared" si="17"/>
        <v>3050.6</v>
      </c>
      <c r="S17" s="20">
        <f t="shared" si="18"/>
        <v>1133.08</v>
      </c>
      <c r="T17" s="28">
        <f t="shared" si="19"/>
        <v>566.54</v>
      </c>
      <c r="U17" s="28">
        <f t="shared" si="3"/>
        <v>588.32999999999993</v>
      </c>
      <c r="V17" s="28">
        <f t="shared" si="3"/>
        <v>0</v>
      </c>
      <c r="W17" s="28">
        <f t="shared" si="3"/>
        <v>653.69999999999993</v>
      </c>
      <c r="X17" s="28">
        <f t="shared" si="3"/>
        <v>0</v>
      </c>
      <c r="Y17" s="22">
        <f t="shared" si="20"/>
        <v>3442.8199999999997</v>
      </c>
      <c r="Z17" s="22">
        <f t="shared" si="4"/>
        <v>3508.1899999999996</v>
      </c>
      <c r="AA17" s="22">
        <f t="shared" si="5"/>
        <v>1568.8799999999999</v>
      </c>
      <c r="AB17" s="22">
        <f t="shared" si="6"/>
        <v>3704.2999999999997</v>
      </c>
      <c r="AC17" s="22">
        <f t="shared" si="7"/>
        <v>1133.08</v>
      </c>
      <c r="AD17" s="26">
        <f t="shared" si="21"/>
        <v>13357.269999999999</v>
      </c>
    </row>
    <row r="18" spans="1:32" x14ac:dyDescent="0.25">
      <c r="A18" s="3" t="s">
        <v>18</v>
      </c>
      <c r="B18" s="3" t="s">
        <v>43</v>
      </c>
      <c r="C18" s="3" t="str">
        <f t="shared" si="8"/>
        <v>Andrew Anderson</v>
      </c>
      <c r="D18" s="29">
        <v>33.869999999999997</v>
      </c>
      <c r="E18" s="24">
        <v>58</v>
      </c>
      <c r="F18" s="24">
        <v>66</v>
      </c>
      <c r="G18" s="24">
        <v>56</v>
      </c>
      <c r="H18" s="24">
        <v>53</v>
      </c>
      <c r="I18" s="24">
        <v>55</v>
      </c>
      <c r="J18" s="18">
        <f t="shared" si="9"/>
        <v>18</v>
      </c>
      <c r="K18" s="18">
        <f t="shared" si="10"/>
        <v>26</v>
      </c>
      <c r="L18" s="18">
        <f t="shared" si="11"/>
        <v>16</v>
      </c>
      <c r="M18" s="18">
        <f t="shared" si="12"/>
        <v>13</v>
      </c>
      <c r="N18" s="18">
        <f t="shared" si="13"/>
        <v>15</v>
      </c>
      <c r="O18" s="20">
        <f t="shared" si="14"/>
        <v>1964.4599999999998</v>
      </c>
      <c r="P18" s="20">
        <f t="shared" si="15"/>
        <v>2235.4199999999996</v>
      </c>
      <c r="Q18" s="20">
        <f t="shared" si="16"/>
        <v>1896.7199999999998</v>
      </c>
      <c r="R18" s="20">
        <f t="shared" si="17"/>
        <v>1795.11</v>
      </c>
      <c r="S18" s="20">
        <f t="shared" si="18"/>
        <v>1862.85</v>
      </c>
      <c r="T18" s="28">
        <f t="shared" si="19"/>
        <v>304.83</v>
      </c>
      <c r="U18" s="28">
        <f t="shared" si="3"/>
        <v>440.30999999999995</v>
      </c>
      <c r="V18" s="28">
        <f t="shared" si="3"/>
        <v>270.95999999999998</v>
      </c>
      <c r="W18" s="28">
        <f t="shared" si="3"/>
        <v>220.15499999999997</v>
      </c>
      <c r="X18" s="28">
        <f t="shared" si="3"/>
        <v>254.02499999999998</v>
      </c>
      <c r="Y18" s="22">
        <f t="shared" si="20"/>
        <v>2269.29</v>
      </c>
      <c r="Z18" s="22">
        <f t="shared" si="4"/>
        <v>2675.7299999999996</v>
      </c>
      <c r="AA18" s="22">
        <f t="shared" si="5"/>
        <v>2167.6799999999998</v>
      </c>
      <c r="AB18" s="22">
        <f t="shared" si="6"/>
        <v>2015.2649999999999</v>
      </c>
      <c r="AC18" s="22">
        <f t="shared" si="7"/>
        <v>2116.875</v>
      </c>
      <c r="AD18" s="26">
        <f t="shared" si="21"/>
        <v>11244.839999999998</v>
      </c>
    </row>
    <row r="19" spans="1:32" x14ac:dyDescent="0.25">
      <c r="A19" s="3" t="s">
        <v>19</v>
      </c>
      <c r="B19" s="3" t="s">
        <v>44</v>
      </c>
      <c r="C19" s="3" t="str">
        <f t="shared" si="8"/>
        <v>Ryan Thomas</v>
      </c>
      <c r="D19" s="29">
        <v>61.38</v>
      </c>
      <c r="E19" s="24">
        <v>67</v>
      </c>
      <c r="F19" s="24">
        <v>67</v>
      </c>
      <c r="G19" s="24">
        <v>63</v>
      </c>
      <c r="H19" s="24">
        <v>71</v>
      </c>
      <c r="I19" s="24">
        <v>56</v>
      </c>
      <c r="J19" s="18">
        <f t="shared" si="9"/>
        <v>27</v>
      </c>
      <c r="K19" s="18">
        <f t="shared" si="10"/>
        <v>27</v>
      </c>
      <c r="L19" s="18">
        <f t="shared" si="11"/>
        <v>23</v>
      </c>
      <c r="M19" s="18">
        <f t="shared" si="12"/>
        <v>31</v>
      </c>
      <c r="N19" s="18">
        <f t="shared" si="13"/>
        <v>16</v>
      </c>
      <c r="O19" s="20">
        <f t="shared" si="14"/>
        <v>4112.46</v>
      </c>
      <c r="P19" s="20">
        <f t="shared" si="15"/>
        <v>4112.46</v>
      </c>
      <c r="Q19" s="20">
        <f t="shared" si="16"/>
        <v>3866.94</v>
      </c>
      <c r="R19" s="20">
        <f t="shared" si="17"/>
        <v>4357.9800000000005</v>
      </c>
      <c r="S19" s="20">
        <f t="shared" si="18"/>
        <v>3437.28</v>
      </c>
      <c r="T19" s="28">
        <f t="shared" si="19"/>
        <v>828.63</v>
      </c>
      <c r="U19" s="28">
        <f t="shared" si="3"/>
        <v>828.63</v>
      </c>
      <c r="V19" s="28">
        <f t="shared" si="3"/>
        <v>705.87</v>
      </c>
      <c r="W19" s="28">
        <f t="shared" si="3"/>
        <v>951.39</v>
      </c>
      <c r="X19" s="28">
        <f t="shared" si="3"/>
        <v>491.04</v>
      </c>
      <c r="Y19" s="22">
        <f t="shared" si="20"/>
        <v>4941.09</v>
      </c>
      <c r="Z19" s="22">
        <f t="shared" si="4"/>
        <v>4941.09</v>
      </c>
      <c r="AA19" s="22">
        <f t="shared" si="5"/>
        <v>4572.8100000000004</v>
      </c>
      <c r="AB19" s="22">
        <f t="shared" si="6"/>
        <v>5309.3700000000008</v>
      </c>
      <c r="AC19" s="22">
        <f t="shared" si="7"/>
        <v>3928.32</v>
      </c>
      <c r="AD19" s="31">
        <f t="shared" si="21"/>
        <v>23692.68</v>
      </c>
    </row>
    <row r="20" spans="1:32" x14ac:dyDescent="0.25">
      <c r="A20" s="3" t="s">
        <v>20</v>
      </c>
      <c r="B20" s="3" t="s">
        <v>45</v>
      </c>
      <c r="C20" s="3" t="str">
        <f t="shared" si="8"/>
        <v>Brandon Taylor</v>
      </c>
      <c r="D20" s="29">
        <v>15.24</v>
      </c>
      <c r="E20" s="24">
        <v>63</v>
      </c>
      <c r="F20" s="24">
        <v>73</v>
      </c>
      <c r="G20" s="24">
        <v>35</v>
      </c>
      <c r="H20" s="24">
        <v>42</v>
      </c>
      <c r="I20" s="24">
        <v>59</v>
      </c>
      <c r="J20" s="18">
        <f t="shared" si="9"/>
        <v>23</v>
      </c>
      <c r="K20" s="18">
        <f t="shared" si="10"/>
        <v>33</v>
      </c>
      <c r="L20" s="18">
        <f t="shared" si="11"/>
        <v>0</v>
      </c>
      <c r="M20" s="18">
        <f t="shared" si="12"/>
        <v>2</v>
      </c>
      <c r="N20" s="18">
        <f t="shared" si="13"/>
        <v>19</v>
      </c>
      <c r="O20" s="20">
        <f t="shared" si="14"/>
        <v>960.12</v>
      </c>
      <c r="P20" s="20">
        <f t="shared" si="15"/>
        <v>1112.52</v>
      </c>
      <c r="Q20" s="20">
        <f t="shared" si="16"/>
        <v>533.4</v>
      </c>
      <c r="R20" s="20">
        <f t="shared" si="17"/>
        <v>640.08000000000004</v>
      </c>
      <c r="S20" s="20">
        <f t="shared" si="18"/>
        <v>899.16</v>
      </c>
      <c r="T20" s="28">
        <f t="shared" si="19"/>
        <v>175.26</v>
      </c>
      <c r="U20" s="28">
        <f t="shared" ref="U20:U28" si="22" xml:space="preserve"> IF(K20 &lt;&gt;0,0.5 * $D20 *K20,0)</f>
        <v>251.46</v>
      </c>
      <c r="V20" s="28">
        <f t="shared" ref="V20:V28" si="23" xml:space="preserve"> IF(L20 &lt;&gt;0,0.5 * $D20 *L20,0)</f>
        <v>0</v>
      </c>
      <c r="W20" s="28">
        <f t="shared" ref="W20:W28" si="24" xml:space="preserve"> IF(M20 &lt;&gt;0,0.5 * $D20 *M20,0)</f>
        <v>15.24</v>
      </c>
      <c r="X20" s="28">
        <f t="shared" ref="X20:X28" si="25" xml:space="preserve"> IF(N20 &lt;&gt;0,0.5 * $D20 *N20,0)</f>
        <v>144.78</v>
      </c>
      <c r="Y20" s="22">
        <f t="shared" si="20"/>
        <v>1135.3800000000001</v>
      </c>
      <c r="Z20" s="22">
        <f t="shared" si="4"/>
        <v>1363.98</v>
      </c>
      <c r="AA20" s="22">
        <f t="shared" si="5"/>
        <v>533.4</v>
      </c>
      <c r="AB20" s="22">
        <f t="shared" si="6"/>
        <v>655.32000000000005</v>
      </c>
      <c r="AC20" s="22">
        <f t="shared" si="7"/>
        <v>1043.94</v>
      </c>
      <c r="AD20" s="26">
        <f t="shared" si="21"/>
        <v>4732.0200000000004</v>
      </c>
    </row>
    <row r="21" spans="1:32" x14ac:dyDescent="0.25">
      <c r="A21" s="3" t="s">
        <v>21</v>
      </c>
      <c r="B21" s="3" t="s">
        <v>46</v>
      </c>
      <c r="C21" s="3" t="str">
        <f t="shared" si="8"/>
        <v>Jason Moore</v>
      </c>
      <c r="D21" s="29">
        <v>48.09</v>
      </c>
      <c r="E21" s="24">
        <v>73</v>
      </c>
      <c r="F21" s="24">
        <v>58</v>
      </c>
      <c r="G21" s="24">
        <v>55</v>
      </c>
      <c r="H21" s="24">
        <v>65</v>
      </c>
      <c r="I21" s="24">
        <v>49</v>
      </c>
      <c r="J21" s="18">
        <f t="shared" si="9"/>
        <v>33</v>
      </c>
      <c r="K21" s="18">
        <f t="shared" si="10"/>
        <v>18</v>
      </c>
      <c r="L21" s="18">
        <f t="shared" si="11"/>
        <v>15</v>
      </c>
      <c r="M21" s="18">
        <f t="shared" si="12"/>
        <v>25</v>
      </c>
      <c r="N21" s="18">
        <f t="shared" si="13"/>
        <v>9</v>
      </c>
      <c r="O21" s="20">
        <f t="shared" si="14"/>
        <v>3510.57</v>
      </c>
      <c r="P21" s="20">
        <f t="shared" si="15"/>
        <v>2789.2200000000003</v>
      </c>
      <c r="Q21" s="20">
        <f t="shared" si="16"/>
        <v>2644.9500000000003</v>
      </c>
      <c r="R21" s="20">
        <f t="shared" si="17"/>
        <v>3125.8500000000004</v>
      </c>
      <c r="S21" s="20">
        <f t="shared" si="18"/>
        <v>2356.4100000000003</v>
      </c>
      <c r="T21" s="28">
        <f t="shared" si="19"/>
        <v>793.48500000000001</v>
      </c>
      <c r="U21" s="28">
        <f t="shared" si="22"/>
        <v>432.81000000000006</v>
      </c>
      <c r="V21" s="28">
        <f t="shared" si="23"/>
        <v>360.67500000000001</v>
      </c>
      <c r="W21" s="28">
        <f t="shared" si="24"/>
        <v>601.125</v>
      </c>
      <c r="X21" s="28">
        <f t="shared" si="25"/>
        <v>216.40500000000003</v>
      </c>
      <c r="Y21" s="22">
        <f t="shared" si="20"/>
        <v>4304.0550000000003</v>
      </c>
      <c r="Z21" s="22">
        <f t="shared" si="4"/>
        <v>3222.03</v>
      </c>
      <c r="AA21" s="22">
        <f t="shared" si="5"/>
        <v>3005.6250000000005</v>
      </c>
      <c r="AB21" s="22">
        <f t="shared" si="6"/>
        <v>3726.9750000000004</v>
      </c>
      <c r="AC21" s="22">
        <f t="shared" si="7"/>
        <v>2572.8150000000005</v>
      </c>
      <c r="AD21" s="26">
        <f t="shared" si="21"/>
        <v>16831.5</v>
      </c>
    </row>
    <row r="22" spans="1:32" x14ac:dyDescent="0.25">
      <c r="A22" s="3" t="s">
        <v>22</v>
      </c>
      <c r="B22" s="3" t="s">
        <v>47</v>
      </c>
      <c r="C22" s="3" t="str">
        <f t="shared" si="8"/>
        <v>Justin Jackson</v>
      </c>
      <c r="D22" s="29">
        <v>15.84</v>
      </c>
      <c r="E22" s="24">
        <v>42</v>
      </c>
      <c r="F22" s="24">
        <v>48</v>
      </c>
      <c r="G22" s="24">
        <v>53</v>
      </c>
      <c r="H22" s="24">
        <v>39</v>
      </c>
      <c r="I22" s="24">
        <v>68</v>
      </c>
      <c r="J22" s="18">
        <f t="shared" si="9"/>
        <v>2</v>
      </c>
      <c r="K22" s="18">
        <f t="shared" si="10"/>
        <v>8</v>
      </c>
      <c r="L22" s="18">
        <f t="shared" si="11"/>
        <v>13</v>
      </c>
      <c r="M22" s="18">
        <f t="shared" si="12"/>
        <v>0</v>
      </c>
      <c r="N22" s="18">
        <f t="shared" si="13"/>
        <v>28</v>
      </c>
      <c r="O22" s="20">
        <f t="shared" si="14"/>
        <v>665.28</v>
      </c>
      <c r="P22" s="20">
        <f t="shared" si="15"/>
        <v>760.31999999999994</v>
      </c>
      <c r="Q22" s="20">
        <f t="shared" si="16"/>
        <v>839.52</v>
      </c>
      <c r="R22" s="20">
        <f t="shared" si="17"/>
        <v>617.76</v>
      </c>
      <c r="S22" s="20">
        <f t="shared" si="18"/>
        <v>1077.1199999999999</v>
      </c>
      <c r="T22" s="28">
        <f t="shared" si="19"/>
        <v>15.84</v>
      </c>
      <c r="U22" s="28">
        <f t="shared" si="22"/>
        <v>63.36</v>
      </c>
      <c r="V22" s="28">
        <f t="shared" si="23"/>
        <v>102.96</v>
      </c>
      <c r="W22" s="28">
        <f t="shared" si="24"/>
        <v>0</v>
      </c>
      <c r="X22" s="28">
        <f t="shared" si="25"/>
        <v>221.76</v>
      </c>
      <c r="Y22" s="22">
        <f t="shared" si="20"/>
        <v>681.12</v>
      </c>
      <c r="Z22" s="22">
        <f t="shared" si="4"/>
        <v>823.68</v>
      </c>
      <c r="AA22" s="22">
        <f t="shared" si="5"/>
        <v>942.48</v>
      </c>
      <c r="AB22" s="22">
        <f t="shared" si="6"/>
        <v>617.76</v>
      </c>
      <c r="AC22" s="22">
        <f t="shared" si="7"/>
        <v>1298.8799999999999</v>
      </c>
      <c r="AD22" s="26">
        <f t="shared" si="21"/>
        <v>4363.92</v>
      </c>
    </row>
    <row r="23" spans="1:32" x14ac:dyDescent="0.25">
      <c r="A23" s="3" t="s">
        <v>23</v>
      </c>
      <c r="B23" s="3" t="s">
        <v>48</v>
      </c>
      <c r="C23" s="3" t="str">
        <f t="shared" si="8"/>
        <v>Sarah Martin</v>
      </c>
      <c r="D23" s="29">
        <v>63.23</v>
      </c>
      <c r="E23" s="24">
        <v>72</v>
      </c>
      <c r="F23" s="24">
        <v>66</v>
      </c>
      <c r="G23" s="24">
        <v>51</v>
      </c>
      <c r="H23" s="24">
        <v>72</v>
      </c>
      <c r="I23" s="24">
        <v>42</v>
      </c>
      <c r="J23" s="18">
        <f t="shared" si="9"/>
        <v>32</v>
      </c>
      <c r="K23" s="18">
        <f t="shared" si="10"/>
        <v>26</v>
      </c>
      <c r="L23" s="18">
        <f t="shared" si="11"/>
        <v>11</v>
      </c>
      <c r="M23" s="18">
        <f t="shared" si="12"/>
        <v>32</v>
      </c>
      <c r="N23" s="18">
        <f t="shared" si="13"/>
        <v>2</v>
      </c>
      <c r="O23" s="20">
        <f t="shared" si="14"/>
        <v>4552.5599999999995</v>
      </c>
      <c r="P23" s="20">
        <f t="shared" si="15"/>
        <v>4173.1799999999994</v>
      </c>
      <c r="Q23" s="20">
        <f t="shared" si="16"/>
        <v>3224.73</v>
      </c>
      <c r="R23" s="20">
        <f t="shared" si="17"/>
        <v>4552.5599999999995</v>
      </c>
      <c r="S23" s="20">
        <f t="shared" si="18"/>
        <v>2655.66</v>
      </c>
      <c r="T23" s="28">
        <f t="shared" si="19"/>
        <v>1011.68</v>
      </c>
      <c r="U23" s="28">
        <f t="shared" si="22"/>
        <v>821.99</v>
      </c>
      <c r="V23" s="28">
        <f t="shared" si="23"/>
        <v>347.76499999999999</v>
      </c>
      <c r="W23" s="28">
        <f t="shared" si="24"/>
        <v>1011.68</v>
      </c>
      <c r="X23" s="28">
        <f t="shared" si="25"/>
        <v>63.23</v>
      </c>
      <c r="Y23" s="22">
        <f t="shared" si="20"/>
        <v>5564.24</v>
      </c>
      <c r="Z23" s="22">
        <f t="shared" si="4"/>
        <v>4995.1699999999992</v>
      </c>
      <c r="AA23" s="22">
        <f t="shared" si="5"/>
        <v>3572.4949999999999</v>
      </c>
      <c r="AB23" s="22">
        <f t="shared" si="6"/>
        <v>5564.24</v>
      </c>
      <c r="AC23" s="22">
        <f t="shared" si="7"/>
        <v>2718.89</v>
      </c>
      <c r="AD23" s="26">
        <f t="shared" si="21"/>
        <v>22415.034999999996</v>
      </c>
    </row>
    <row r="24" spans="1:32" x14ac:dyDescent="0.25">
      <c r="A24" s="3" t="s">
        <v>24</v>
      </c>
      <c r="B24" s="3" t="s">
        <v>49</v>
      </c>
      <c r="C24" s="3" t="str">
        <f t="shared" si="8"/>
        <v>William Lee</v>
      </c>
      <c r="D24" s="29">
        <v>12.85</v>
      </c>
      <c r="E24" s="24">
        <v>29</v>
      </c>
      <c r="F24" s="24">
        <v>59</v>
      </c>
      <c r="G24" s="24">
        <v>35</v>
      </c>
      <c r="H24" s="24">
        <v>35</v>
      </c>
      <c r="I24" s="24">
        <v>25</v>
      </c>
      <c r="J24" s="18">
        <f t="shared" si="9"/>
        <v>0</v>
      </c>
      <c r="K24" s="18">
        <f t="shared" si="10"/>
        <v>19</v>
      </c>
      <c r="L24" s="18">
        <f t="shared" si="11"/>
        <v>0</v>
      </c>
      <c r="M24" s="18">
        <f t="shared" si="12"/>
        <v>0</v>
      </c>
      <c r="N24" s="18">
        <f t="shared" si="13"/>
        <v>0</v>
      </c>
      <c r="O24" s="20">
        <f t="shared" si="14"/>
        <v>372.65</v>
      </c>
      <c r="P24" s="20">
        <f t="shared" si="15"/>
        <v>758.15</v>
      </c>
      <c r="Q24" s="20">
        <f t="shared" si="16"/>
        <v>449.75</v>
      </c>
      <c r="R24" s="20">
        <f t="shared" si="17"/>
        <v>449.75</v>
      </c>
      <c r="S24" s="20">
        <f t="shared" si="18"/>
        <v>321.25</v>
      </c>
      <c r="T24" s="28">
        <f t="shared" si="19"/>
        <v>0</v>
      </c>
      <c r="U24" s="28">
        <f t="shared" si="22"/>
        <v>122.075</v>
      </c>
      <c r="V24" s="28">
        <f t="shared" si="23"/>
        <v>0</v>
      </c>
      <c r="W24" s="28">
        <f t="shared" si="24"/>
        <v>0</v>
      </c>
      <c r="X24" s="28">
        <f t="shared" si="25"/>
        <v>0</v>
      </c>
      <c r="Y24" s="22">
        <f t="shared" si="20"/>
        <v>372.65</v>
      </c>
      <c r="Z24" s="22">
        <f t="shared" si="4"/>
        <v>880.22500000000002</v>
      </c>
      <c r="AA24" s="22">
        <f t="shared" si="5"/>
        <v>449.75</v>
      </c>
      <c r="AB24" s="22">
        <f t="shared" si="6"/>
        <v>449.75</v>
      </c>
      <c r="AC24" s="22">
        <f t="shared" si="7"/>
        <v>321.25</v>
      </c>
      <c r="AD24" s="32">
        <f t="shared" si="21"/>
        <v>2473.625</v>
      </c>
    </row>
    <row r="25" spans="1:32" x14ac:dyDescent="0.25">
      <c r="A25" s="3" t="s">
        <v>25</v>
      </c>
      <c r="B25" s="3" t="s">
        <v>50</v>
      </c>
      <c r="C25" s="3" t="str">
        <f t="shared" si="8"/>
        <v>Jonathan Perez</v>
      </c>
      <c r="D25" s="29">
        <v>71.849999999999994</v>
      </c>
      <c r="E25" s="24">
        <v>35</v>
      </c>
      <c r="F25" s="24">
        <v>32</v>
      </c>
      <c r="G25" s="24">
        <v>67</v>
      </c>
      <c r="H25" s="24">
        <v>70</v>
      </c>
      <c r="I25" s="24">
        <v>54</v>
      </c>
      <c r="J25" s="18">
        <f t="shared" si="9"/>
        <v>0</v>
      </c>
      <c r="K25" s="18">
        <f t="shared" si="10"/>
        <v>0</v>
      </c>
      <c r="L25" s="18">
        <f t="shared" si="11"/>
        <v>27</v>
      </c>
      <c r="M25" s="18">
        <f t="shared" si="12"/>
        <v>30</v>
      </c>
      <c r="N25" s="18">
        <f t="shared" si="13"/>
        <v>14</v>
      </c>
      <c r="O25" s="20">
        <f t="shared" si="14"/>
        <v>2514.75</v>
      </c>
      <c r="P25" s="20">
        <f t="shared" si="15"/>
        <v>2299.1999999999998</v>
      </c>
      <c r="Q25" s="20">
        <f t="shared" si="16"/>
        <v>4813.95</v>
      </c>
      <c r="R25" s="20">
        <f t="shared" si="17"/>
        <v>5029.5</v>
      </c>
      <c r="S25" s="20">
        <f t="shared" si="18"/>
        <v>3879.8999999999996</v>
      </c>
      <c r="T25" s="28">
        <f t="shared" si="19"/>
        <v>0</v>
      </c>
      <c r="U25" s="28">
        <f t="shared" si="22"/>
        <v>0</v>
      </c>
      <c r="V25" s="28">
        <f t="shared" si="23"/>
        <v>969.97499999999991</v>
      </c>
      <c r="W25" s="28">
        <f t="shared" si="24"/>
        <v>1077.75</v>
      </c>
      <c r="X25" s="28">
        <f t="shared" si="25"/>
        <v>502.94999999999993</v>
      </c>
      <c r="Y25" s="22">
        <f t="shared" si="20"/>
        <v>2514.75</v>
      </c>
      <c r="Z25" s="22">
        <f t="shared" si="4"/>
        <v>2299.1999999999998</v>
      </c>
      <c r="AA25" s="22">
        <f t="shared" si="5"/>
        <v>5783.9249999999993</v>
      </c>
      <c r="AB25" s="22">
        <f t="shared" si="6"/>
        <v>6107.25</v>
      </c>
      <c r="AC25" s="22">
        <f t="shared" si="7"/>
        <v>4382.8499999999995</v>
      </c>
      <c r="AD25" s="26">
        <f t="shared" si="21"/>
        <v>21087.974999999999</v>
      </c>
    </row>
    <row r="26" spans="1:32" x14ac:dyDescent="0.25">
      <c r="A26" s="3" t="s">
        <v>26</v>
      </c>
      <c r="B26" s="3" t="s">
        <v>51</v>
      </c>
      <c r="C26" s="3" t="str">
        <f t="shared" si="8"/>
        <v>Stephanie Thompson</v>
      </c>
      <c r="D26" s="29">
        <v>67.959999999999994</v>
      </c>
      <c r="E26" s="24">
        <v>68</v>
      </c>
      <c r="F26" s="24">
        <v>33</v>
      </c>
      <c r="G26" s="24">
        <v>70</v>
      </c>
      <c r="H26" s="24">
        <v>59</v>
      </c>
      <c r="I26" s="24">
        <v>34</v>
      </c>
      <c r="J26" s="18">
        <f t="shared" si="9"/>
        <v>28</v>
      </c>
      <c r="K26" s="18">
        <f t="shared" si="10"/>
        <v>0</v>
      </c>
      <c r="L26" s="18">
        <f t="shared" si="11"/>
        <v>30</v>
      </c>
      <c r="M26" s="18">
        <f t="shared" si="12"/>
        <v>19</v>
      </c>
      <c r="N26" s="18">
        <f t="shared" si="13"/>
        <v>0</v>
      </c>
      <c r="O26" s="20">
        <f t="shared" si="14"/>
        <v>4621.28</v>
      </c>
      <c r="P26" s="20">
        <f t="shared" si="15"/>
        <v>2242.6799999999998</v>
      </c>
      <c r="Q26" s="20">
        <f t="shared" si="16"/>
        <v>4757.2</v>
      </c>
      <c r="R26" s="20">
        <f t="shared" si="17"/>
        <v>4009.6399999999994</v>
      </c>
      <c r="S26" s="20">
        <f t="shared" si="18"/>
        <v>2310.64</v>
      </c>
      <c r="T26" s="28">
        <f t="shared" si="19"/>
        <v>951.43999999999994</v>
      </c>
      <c r="U26" s="28">
        <f t="shared" si="22"/>
        <v>0</v>
      </c>
      <c r="V26" s="28">
        <f t="shared" si="23"/>
        <v>1019.3999999999999</v>
      </c>
      <c r="W26" s="28">
        <f t="shared" si="24"/>
        <v>645.61999999999989</v>
      </c>
      <c r="X26" s="28">
        <f t="shared" si="25"/>
        <v>0</v>
      </c>
      <c r="Y26" s="22">
        <f t="shared" si="20"/>
        <v>5572.7199999999993</v>
      </c>
      <c r="Z26" s="22">
        <f t="shared" si="4"/>
        <v>2242.6799999999998</v>
      </c>
      <c r="AA26" s="22">
        <f t="shared" si="5"/>
        <v>5776.5999999999995</v>
      </c>
      <c r="AB26" s="22">
        <f t="shared" si="6"/>
        <v>4655.2599999999993</v>
      </c>
      <c r="AC26" s="22">
        <f t="shared" si="7"/>
        <v>2310.64</v>
      </c>
      <c r="AD26" s="26">
        <f t="shared" si="21"/>
        <v>20557.899999999998</v>
      </c>
    </row>
    <row r="27" spans="1:32" x14ac:dyDescent="0.25">
      <c r="A27" s="3" t="s">
        <v>27</v>
      </c>
      <c r="B27" s="3" t="s">
        <v>52</v>
      </c>
      <c r="C27" s="3" t="str">
        <f t="shared" si="8"/>
        <v>Brian White</v>
      </c>
      <c r="D27" s="29">
        <v>15.34</v>
      </c>
      <c r="E27" s="24">
        <v>48</v>
      </c>
      <c r="F27" s="24">
        <v>44</v>
      </c>
      <c r="G27" s="24">
        <v>39</v>
      </c>
      <c r="H27" s="24">
        <v>32</v>
      </c>
      <c r="I27" s="24">
        <v>39</v>
      </c>
      <c r="J27" s="18">
        <f t="shared" si="9"/>
        <v>8</v>
      </c>
      <c r="K27" s="18">
        <f t="shared" si="10"/>
        <v>4</v>
      </c>
      <c r="L27" s="18">
        <f t="shared" si="11"/>
        <v>0</v>
      </c>
      <c r="M27" s="18">
        <f t="shared" si="12"/>
        <v>0</v>
      </c>
      <c r="N27" s="18">
        <f t="shared" si="13"/>
        <v>0</v>
      </c>
      <c r="O27" s="20">
        <f t="shared" si="14"/>
        <v>736.31999999999994</v>
      </c>
      <c r="P27" s="20">
        <f t="shared" si="15"/>
        <v>674.96</v>
      </c>
      <c r="Q27" s="20">
        <f t="shared" si="16"/>
        <v>598.26</v>
      </c>
      <c r="R27" s="20">
        <f t="shared" si="17"/>
        <v>490.88</v>
      </c>
      <c r="S27" s="20">
        <f t="shared" si="18"/>
        <v>598.26</v>
      </c>
      <c r="T27" s="28">
        <f t="shared" si="19"/>
        <v>61.36</v>
      </c>
      <c r="U27" s="28">
        <f t="shared" si="22"/>
        <v>30.68</v>
      </c>
      <c r="V27" s="28">
        <f t="shared" si="23"/>
        <v>0</v>
      </c>
      <c r="W27" s="28">
        <f t="shared" si="24"/>
        <v>0</v>
      </c>
      <c r="X27" s="28">
        <f t="shared" si="25"/>
        <v>0</v>
      </c>
      <c r="Y27" s="22">
        <f t="shared" si="20"/>
        <v>797.68</v>
      </c>
      <c r="Z27" s="22">
        <f t="shared" si="4"/>
        <v>705.64</v>
      </c>
      <c r="AA27" s="22">
        <f t="shared" si="5"/>
        <v>598.26</v>
      </c>
      <c r="AB27" s="22">
        <f t="shared" si="6"/>
        <v>490.88</v>
      </c>
      <c r="AC27" s="22">
        <f t="shared" si="7"/>
        <v>598.26</v>
      </c>
      <c r="AD27" s="26">
        <f t="shared" si="21"/>
        <v>3190.7200000000003</v>
      </c>
    </row>
    <row r="28" spans="1:32" x14ac:dyDescent="0.25">
      <c r="A28" s="3" t="s">
        <v>28</v>
      </c>
      <c r="B28" s="3" t="s">
        <v>53</v>
      </c>
      <c r="C28" s="3" t="str">
        <f t="shared" si="8"/>
        <v>Nicole Harris</v>
      </c>
      <c r="D28" s="29">
        <v>36.409999999999997</v>
      </c>
      <c r="E28" s="24">
        <v>42</v>
      </c>
      <c r="F28" s="24">
        <v>62</v>
      </c>
      <c r="G28" s="24">
        <v>63</v>
      </c>
      <c r="H28" s="24">
        <v>45</v>
      </c>
      <c r="I28" s="24">
        <v>27</v>
      </c>
      <c r="J28" s="18">
        <f t="shared" si="9"/>
        <v>2</v>
      </c>
      <c r="K28" s="18">
        <f t="shared" si="10"/>
        <v>22</v>
      </c>
      <c r="L28" s="18">
        <f t="shared" si="11"/>
        <v>23</v>
      </c>
      <c r="M28" s="18">
        <f t="shared" si="12"/>
        <v>5</v>
      </c>
      <c r="N28" s="18">
        <f t="shared" si="13"/>
        <v>0</v>
      </c>
      <c r="O28" s="20">
        <f t="shared" si="14"/>
        <v>1529.2199999999998</v>
      </c>
      <c r="P28" s="20">
        <f t="shared" si="15"/>
        <v>2257.4199999999996</v>
      </c>
      <c r="Q28" s="20">
        <f t="shared" si="16"/>
        <v>2293.83</v>
      </c>
      <c r="R28" s="20">
        <f t="shared" si="17"/>
        <v>1638.4499999999998</v>
      </c>
      <c r="S28" s="20">
        <f t="shared" si="18"/>
        <v>983.06999999999994</v>
      </c>
      <c r="T28" s="28">
        <f t="shared" si="19"/>
        <v>36.409999999999997</v>
      </c>
      <c r="U28" s="28">
        <f t="shared" si="22"/>
        <v>400.51</v>
      </c>
      <c r="V28" s="28">
        <f t="shared" si="23"/>
        <v>418.71499999999997</v>
      </c>
      <c r="W28" s="28">
        <f t="shared" si="24"/>
        <v>91.024999999999991</v>
      </c>
      <c r="X28" s="28">
        <f t="shared" si="25"/>
        <v>0</v>
      </c>
      <c r="Y28" s="22">
        <f t="shared" si="20"/>
        <v>1565.6299999999999</v>
      </c>
      <c r="Z28" s="22">
        <f t="shared" si="4"/>
        <v>2657.9299999999994</v>
      </c>
      <c r="AA28" s="22">
        <f t="shared" si="5"/>
        <v>2712.5450000000001</v>
      </c>
      <c r="AB28" s="22">
        <f t="shared" si="6"/>
        <v>1729.4749999999999</v>
      </c>
      <c r="AC28" s="22">
        <f t="shared" si="7"/>
        <v>983.06999999999994</v>
      </c>
      <c r="AD28" s="26">
        <f t="shared" si="21"/>
        <v>9648.65</v>
      </c>
    </row>
    <row r="29" spans="1:32" x14ac:dyDescent="0.25">
      <c r="B29" s="1"/>
    </row>
    <row r="30" spans="1:32" x14ac:dyDescent="0.25">
      <c r="B30" s="9"/>
      <c r="C30" s="8" t="s">
        <v>54</v>
      </c>
      <c r="D30" s="29">
        <f t="shared" ref="D30:S30" si="26" xml:space="preserve"> MAX(D4:D28)</f>
        <v>71.849999999999994</v>
      </c>
      <c r="E30" s="24">
        <f t="shared" si="26"/>
        <v>74</v>
      </c>
      <c r="F30" s="24">
        <f t="shared" si="26"/>
        <v>73</v>
      </c>
      <c r="G30" s="24">
        <f t="shared" si="26"/>
        <v>73</v>
      </c>
      <c r="H30" s="24">
        <f t="shared" si="26"/>
        <v>74</v>
      </c>
      <c r="I30" s="24">
        <f t="shared" si="26"/>
        <v>69</v>
      </c>
      <c r="J30" s="18">
        <f t="shared" si="26"/>
        <v>34</v>
      </c>
      <c r="K30" s="18">
        <f t="shared" si="26"/>
        <v>33</v>
      </c>
      <c r="L30" s="18">
        <f t="shared" si="26"/>
        <v>33</v>
      </c>
      <c r="M30" s="18">
        <f t="shared" si="26"/>
        <v>34</v>
      </c>
      <c r="N30" s="18">
        <f t="shared" si="26"/>
        <v>29</v>
      </c>
      <c r="O30" s="20">
        <f t="shared" si="26"/>
        <v>5273.2400000000007</v>
      </c>
      <c r="P30" s="20">
        <f t="shared" si="26"/>
        <v>4577.76</v>
      </c>
      <c r="Q30" s="20">
        <f t="shared" si="26"/>
        <v>4916.9400000000005</v>
      </c>
      <c r="R30" s="20">
        <f t="shared" si="26"/>
        <v>5029.5</v>
      </c>
      <c r="S30" s="20">
        <f t="shared" si="26"/>
        <v>3879.8999999999996</v>
      </c>
      <c r="T30" s="28">
        <f t="shared" ref="T30:W30" si="27" xml:space="preserve"> MAX(T4:T28)</f>
        <v>1211.42</v>
      </c>
      <c r="U30" s="28">
        <f t="shared" si="27"/>
        <v>1017.28</v>
      </c>
      <c r="V30" s="28">
        <f t="shared" si="27"/>
        <v>1033.27</v>
      </c>
      <c r="W30" s="28">
        <f t="shared" si="27"/>
        <v>1077.75</v>
      </c>
      <c r="X30" s="28">
        <f xml:space="preserve"> MAX(X4:X28)</f>
        <v>626.5</v>
      </c>
      <c r="Y30" s="22">
        <f t="shared" ref="Y30:AB30" si="28" xml:space="preserve"> MAX(Y4:Y28)</f>
        <v>6484.6600000000008</v>
      </c>
      <c r="Z30" s="22">
        <f t="shared" si="28"/>
        <v>5595.04</v>
      </c>
      <c r="AA30" s="22">
        <f t="shared" si="28"/>
        <v>5950.2100000000009</v>
      </c>
      <c r="AB30" s="22">
        <f t="shared" si="28"/>
        <v>6107.25</v>
      </c>
      <c r="AC30" s="22">
        <f t="shared" ref="AC30:AD30" si="29" xml:space="preserve"> MAX(AC4:AC28)</f>
        <v>4382.8499999999995</v>
      </c>
      <c r="AD30" s="31">
        <f t="shared" si="29"/>
        <v>23692.68</v>
      </c>
      <c r="AE30" s="3" t="s">
        <v>87</v>
      </c>
      <c r="AF30" s="31" t="str">
        <f xml:space="preserve"> C19</f>
        <v>Ryan Thomas</v>
      </c>
    </row>
    <row r="31" spans="1:32" x14ac:dyDescent="0.25">
      <c r="B31" s="9"/>
      <c r="C31" s="8" t="s">
        <v>55</v>
      </c>
      <c r="D31" s="29">
        <f t="shared" ref="D31:S31" si="30" xml:space="preserve"> MIN(D4:D28)</f>
        <v>12.85</v>
      </c>
      <c r="E31" s="24">
        <f t="shared" si="30"/>
        <v>29</v>
      </c>
      <c r="F31" s="24">
        <f t="shared" si="30"/>
        <v>26</v>
      </c>
      <c r="G31" s="24">
        <f t="shared" si="30"/>
        <v>28</v>
      </c>
      <c r="H31" s="24">
        <f t="shared" si="30"/>
        <v>32</v>
      </c>
      <c r="I31" s="24">
        <f t="shared" si="30"/>
        <v>25</v>
      </c>
      <c r="J31" s="18">
        <f t="shared" si="30"/>
        <v>0</v>
      </c>
      <c r="K31" s="18">
        <f t="shared" si="30"/>
        <v>0</v>
      </c>
      <c r="L31" s="18">
        <f t="shared" si="30"/>
        <v>0</v>
      </c>
      <c r="M31" s="18">
        <f t="shared" si="30"/>
        <v>0</v>
      </c>
      <c r="N31" s="18">
        <f t="shared" si="30"/>
        <v>0</v>
      </c>
      <c r="O31" s="20">
        <f t="shared" si="30"/>
        <v>372.65</v>
      </c>
      <c r="P31" s="20">
        <f t="shared" si="30"/>
        <v>582.4</v>
      </c>
      <c r="Q31" s="20">
        <f t="shared" si="30"/>
        <v>449.75</v>
      </c>
      <c r="R31" s="20">
        <f t="shared" si="30"/>
        <v>449.75</v>
      </c>
      <c r="S31" s="20">
        <f t="shared" si="30"/>
        <v>321.25</v>
      </c>
      <c r="T31" s="28">
        <f t="shared" ref="T31:W31" si="31" xml:space="preserve"> MIN(T4:T28)</f>
        <v>0</v>
      </c>
      <c r="U31" s="28">
        <f t="shared" si="31"/>
        <v>0</v>
      </c>
      <c r="V31" s="28">
        <f t="shared" si="31"/>
        <v>0</v>
      </c>
      <c r="W31" s="28">
        <f t="shared" si="31"/>
        <v>0</v>
      </c>
      <c r="X31" s="28">
        <f xml:space="preserve"> MIN(X4:X28)</f>
        <v>0</v>
      </c>
      <c r="Y31" s="22">
        <f t="shared" ref="Y31:AB31" si="32" xml:space="preserve"> MIN(Y4:Y28)</f>
        <v>372.65</v>
      </c>
      <c r="Z31" s="22">
        <f t="shared" si="32"/>
        <v>582.4</v>
      </c>
      <c r="AA31" s="22">
        <f t="shared" si="32"/>
        <v>449.75</v>
      </c>
      <c r="AB31" s="22">
        <f t="shared" si="32"/>
        <v>449.75</v>
      </c>
      <c r="AC31" s="22">
        <f t="shared" ref="AC31:AD31" si="33" xml:space="preserve"> MIN(AC4:AC28)</f>
        <v>321.25</v>
      </c>
      <c r="AD31" s="32">
        <f t="shared" si="33"/>
        <v>2473.625</v>
      </c>
      <c r="AE31" s="3" t="s">
        <v>88</v>
      </c>
      <c r="AF31" s="32" t="str">
        <f>C24</f>
        <v>William Lee</v>
      </c>
    </row>
    <row r="32" spans="1:32" x14ac:dyDescent="0.25">
      <c r="B32" s="9"/>
      <c r="C32" s="8" t="s">
        <v>56</v>
      </c>
      <c r="D32" s="29">
        <f t="shared" ref="D32:S32" si="34" xml:space="preserve"> AVERAGE(D4:D28)</f>
        <v>41.701600000000013</v>
      </c>
      <c r="E32" s="24">
        <f t="shared" si="34"/>
        <v>52.08</v>
      </c>
      <c r="F32" s="24">
        <f t="shared" si="34"/>
        <v>50.32</v>
      </c>
      <c r="G32" s="24">
        <f t="shared" si="34"/>
        <v>50.8</v>
      </c>
      <c r="H32" s="24">
        <f t="shared" si="34"/>
        <v>54.56</v>
      </c>
      <c r="I32" s="24">
        <f t="shared" si="34"/>
        <v>49.64</v>
      </c>
      <c r="J32" s="18">
        <f t="shared" si="34"/>
        <v>14</v>
      </c>
      <c r="K32" s="18">
        <f t="shared" si="34"/>
        <v>12.52</v>
      </c>
      <c r="L32" s="18">
        <f t="shared" si="34"/>
        <v>12.72</v>
      </c>
      <c r="M32" s="18">
        <f t="shared" si="34"/>
        <v>15.68</v>
      </c>
      <c r="N32" s="18">
        <f t="shared" si="34"/>
        <v>12.16</v>
      </c>
      <c r="O32" s="20">
        <f t="shared" si="34"/>
        <v>2227.6632</v>
      </c>
      <c r="P32" s="20">
        <f t="shared" si="34"/>
        <v>2080.8347999999996</v>
      </c>
      <c r="Q32" s="20">
        <f t="shared" si="34"/>
        <v>2229.0931999999998</v>
      </c>
      <c r="R32" s="20">
        <f t="shared" si="34"/>
        <v>2367.8171999999995</v>
      </c>
      <c r="S32" s="20">
        <f t="shared" si="34"/>
        <v>2051.2096000000006</v>
      </c>
      <c r="T32" s="28">
        <f t="shared" ref="T32:W32" si="35" xml:space="preserve"> AVERAGE(T4:T28)</f>
        <v>316.52519999999998</v>
      </c>
      <c r="U32" s="28">
        <f t="shared" si="35"/>
        <v>257.1284</v>
      </c>
      <c r="V32" s="28">
        <f t="shared" si="35"/>
        <v>311.07499999999999</v>
      </c>
      <c r="W32" s="28">
        <f t="shared" si="35"/>
        <v>369.15519999999998</v>
      </c>
      <c r="X32" s="28">
        <f xml:space="preserve"> AVERAGE(X4:X28)</f>
        <v>236.67519999999996</v>
      </c>
      <c r="Y32" s="22">
        <f t="shared" ref="Y32:AB32" si="36" xml:space="preserve"> AVERAGE(Y4:Y28)</f>
        <v>2544.1884</v>
      </c>
      <c r="Z32" s="22">
        <f t="shared" si="36"/>
        <v>2337.9631999999997</v>
      </c>
      <c r="AA32" s="22">
        <f t="shared" si="36"/>
        <v>2540.1682000000001</v>
      </c>
      <c r="AB32" s="22">
        <f t="shared" si="36"/>
        <v>2736.9724000000006</v>
      </c>
      <c r="AC32" s="22">
        <f t="shared" ref="AC32:AD32" si="37" xml:space="preserve"> AVERAGE(AC4:AC28)</f>
        <v>2287.8848000000003</v>
      </c>
      <c r="AD32" s="26">
        <f t="shared" si="37"/>
        <v>12447.177</v>
      </c>
      <c r="AE32" s="3" t="s">
        <v>89</v>
      </c>
    </row>
    <row r="33" spans="2:31" x14ac:dyDescent="0.25">
      <c r="B33" s="10"/>
      <c r="C33" s="8" t="s">
        <v>86</v>
      </c>
      <c r="D33" s="29">
        <f t="shared" ref="D33:S33" si="38" xml:space="preserve"> SUM(D4:D28)</f>
        <v>1042.5400000000004</v>
      </c>
      <c r="E33" s="24">
        <f t="shared" si="38"/>
        <v>1302</v>
      </c>
      <c r="F33" s="24">
        <f t="shared" si="38"/>
        <v>1258</v>
      </c>
      <c r="G33" s="24">
        <f t="shared" si="38"/>
        <v>1270</v>
      </c>
      <c r="H33" s="24">
        <f t="shared" si="38"/>
        <v>1364</v>
      </c>
      <c r="I33" s="24">
        <f t="shared" si="38"/>
        <v>1241</v>
      </c>
      <c r="J33" s="18">
        <f t="shared" si="38"/>
        <v>350</v>
      </c>
      <c r="K33" s="18">
        <f t="shared" si="38"/>
        <v>313</v>
      </c>
      <c r="L33" s="18">
        <f t="shared" si="38"/>
        <v>318</v>
      </c>
      <c r="M33" s="18">
        <f t="shared" si="38"/>
        <v>392</v>
      </c>
      <c r="N33" s="18">
        <f t="shared" si="38"/>
        <v>304</v>
      </c>
      <c r="O33" s="20">
        <f t="shared" si="38"/>
        <v>55691.58</v>
      </c>
      <c r="P33" s="20">
        <f t="shared" si="38"/>
        <v>52020.869999999988</v>
      </c>
      <c r="Q33" s="20">
        <f t="shared" si="38"/>
        <v>55727.329999999994</v>
      </c>
      <c r="R33" s="20">
        <f t="shared" si="38"/>
        <v>59195.429999999993</v>
      </c>
      <c r="S33" s="20">
        <f t="shared" si="38"/>
        <v>51280.240000000013</v>
      </c>
      <c r="T33" s="28">
        <f t="shared" ref="T33:W33" si="39" xml:space="preserve"> SUM(T4:T28)</f>
        <v>7913.1299999999992</v>
      </c>
      <c r="U33" s="28">
        <f t="shared" si="39"/>
        <v>6428.21</v>
      </c>
      <c r="V33" s="28">
        <f t="shared" si="39"/>
        <v>7776.875</v>
      </c>
      <c r="W33" s="28">
        <f t="shared" si="39"/>
        <v>9228.8799999999992</v>
      </c>
      <c r="X33" s="28">
        <f xml:space="preserve"> SUM(X4:X28)</f>
        <v>5916.8799999999992</v>
      </c>
      <c r="Y33" s="22">
        <f t="shared" ref="Y33:AB33" si="40" xml:space="preserve"> SUM(Y4:Y28)</f>
        <v>63604.71</v>
      </c>
      <c r="Z33" s="22">
        <f t="shared" si="40"/>
        <v>58449.079999999994</v>
      </c>
      <c r="AA33" s="22">
        <f t="shared" si="40"/>
        <v>63504.205000000002</v>
      </c>
      <c r="AB33" s="22">
        <f t="shared" si="40"/>
        <v>68424.310000000012</v>
      </c>
      <c r="AC33" s="22">
        <f t="shared" ref="AC33:AD33" si="41" xml:space="preserve"> SUM(AC4:AC28)</f>
        <v>57197.120000000003</v>
      </c>
      <c r="AD33" s="26">
        <f t="shared" si="41"/>
        <v>311179.42499999999</v>
      </c>
      <c r="AE33" s="3" t="s">
        <v>90</v>
      </c>
    </row>
  </sheetData>
  <pageMargins left="0.7" right="0.7" top="0.75" bottom="0.75" header="0.3" footer="0.3"/>
  <pageSetup paperSize="9" scale="2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Employee Payroll 1</vt:lpstr>
      <vt:lpstr>Employee Payroll 2</vt:lpstr>
      <vt:lpstr>Employee Payroll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 Mathad</dc:creator>
  <cp:lastModifiedBy>Deepa Mathad</cp:lastModifiedBy>
  <cp:lastPrinted>2021-09-20T16:29:52Z</cp:lastPrinted>
  <dcterms:created xsi:type="dcterms:W3CDTF">2021-09-20T11:43:58Z</dcterms:created>
  <dcterms:modified xsi:type="dcterms:W3CDTF">2021-09-20T16:32:01Z</dcterms:modified>
</cp:coreProperties>
</file>