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-15" yWindow="-15" windowWidth="28830" windowHeight="7305" activeTab="9"/>
  </bookViews>
  <sheets>
    <sheet name="ConfigData" sheetId="2" r:id="rId1"/>
    <sheet name="Database" sheetId="3" r:id="rId2"/>
    <sheet name="MQ BPM4" sheetId="1" r:id="rId3"/>
    <sheet name="MQ UKFF" sheetId="4" r:id="rId4"/>
    <sheet name="MQ FGC" sheetId="6" r:id="rId5"/>
    <sheet name="HTTP" sheetId="5" r:id="rId6"/>
    <sheet name="MQ Triggers" sheetId="7" r:id="rId7"/>
    <sheet name="ManagedFileTransfer" sheetId="8" r:id="rId8"/>
    <sheet name="Subscribers" sheetId="9" r:id="rId9"/>
    <sheet name="Command Line" sheetId="10" r:id="rId10"/>
  </sheets>
  <calcPr calcId="145621"/>
</workbook>
</file>

<file path=xl/calcChain.xml><?xml version="1.0" encoding="utf-8"?>
<calcChain xmlns="http://schemas.openxmlformats.org/spreadsheetml/2006/main">
  <c r="E22" i="6" l="1"/>
  <c r="E21" i="6"/>
  <c r="B22" i="6"/>
  <c r="B21" i="6"/>
  <c r="E19" i="6" l="1"/>
  <c r="H22" i="7"/>
  <c r="H21" i="7"/>
  <c r="H20" i="7"/>
  <c r="F22" i="7"/>
  <c r="E22" i="7"/>
  <c r="C22" i="7"/>
  <c r="F21" i="7"/>
  <c r="E21" i="7"/>
  <c r="C21" i="7"/>
  <c r="D21" i="7" s="1"/>
  <c r="F20" i="7"/>
  <c r="E20" i="7"/>
  <c r="C20" i="7"/>
  <c r="D4" i="10"/>
  <c r="E4" i="10" s="1"/>
  <c r="E2" i="10"/>
  <c r="C10" i="10"/>
  <c r="C9" i="10"/>
  <c r="C8" i="10"/>
  <c r="C7" i="10"/>
  <c r="C6" i="10"/>
  <c r="C5" i="10"/>
  <c r="C4" i="10"/>
  <c r="C3" i="10"/>
  <c r="C2" i="10"/>
  <c r="B10" i="10"/>
  <c r="B9" i="10"/>
  <c r="B8" i="10"/>
  <c r="B7" i="10"/>
  <c r="B6" i="10"/>
  <c r="B5" i="10"/>
  <c r="B4" i="10"/>
  <c r="B3" i="10"/>
  <c r="B2" i="10"/>
  <c r="D3" i="10"/>
  <c r="E3" i="10" s="1"/>
  <c r="D20" i="7" l="1"/>
  <c r="D22" i="7"/>
  <c r="D5" i="10"/>
  <c r="D6" i="10" s="1"/>
  <c r="D7" i="10" s="1"/>
  <c r="D8" i="10" s="1"/>
  <c r="D9" i="10" s="1"/>
  <c r="D10" i="10" s="1"/>
  <c r="E5" i="10"/>
  <c r="F19" i="3"/>
  <c r="D19" i="3"/>
  <c r="E6" i="10" l="1"/>
  <c r="F19" i="4"/>
  <c r="E19" i="4"/>
  <c r="B19" i="4"/>
  <c r="E7" i="10" l="1"/>
  <c r="D7" i="9"/>
  <c r="E12" i="6"/>
  <c r="F12" i="6"/>
  <c r="B12" i="6"/>
  <c r="E8" i="10" l="1"/>
  <c r="F17" i="3"/>
  <c r="D17" i="3"/>
  <c r="E17" i="6"/>
  <c r="B17" i="6"/>
  <c r="E9" i="10" l="1"/>
  <c r="E18" i="7"/>
  <c r="C18" i="7"/>
  <c r="D18" i="7" s="1"/>
  <c r="H18" i="7" l="1"/>
  <c r="E10" i="10"/>
  <c r="E15" i="6"/>
  <c r="E14" i="6"/>
  <c r="B15" i="6"/>
  <c r="B14" i="6"/>
  <c r="F15" i="3" l="1"/>
  <c r="D15" i="3"/>
  <c r="E10" i="6" l="1"/>
  <c r="E9" i="6"/>
  <c r="E8" i="6"/>
  <c r="B9" i="6"/>
  <c r="B10" i="6"/>
  <c r="B8" i="6"/>
  <c r="E16" i="7" l="1"/>
  <c r="C16" i="7"/>
  <c r="D16" i="7" s="1"/>
  <c r="H16" i="7" l="1"/>
  <c r="C11" i="7"/>
  <c r="C10" i="7"/>
  <c r="H10" i="7" s="1"/>
  <c r="C9" i="7"/>
  <c r="C8" i="7"/>
  <c r="H8" i="7" s="1"/>
  <c r="C7" i="7"/>
  <c r="H7" i="7" s="1"/>
  <c r="H11" i="7"/>
  <c r="H9" i="7"/>
  <c r="E15" i="7"/>
  <c r="C15" i="7"/>
  <c r="D15" i="7" s="1"/>
  <c r="E14" i="7"/>
  <c r="C14" i="7"/>
  <c r="D14" i="7" s="1"/>
  <c r="E13" i="7"/>
  <c r="C13" i="7"/>
  <c r="D13" i="7" s="1"/>
  <c r="H13" i="7" l="1"/>
  <c r="H14" i="7"/>
  <c r="H15" i="7"/>
  <c r="F13" i="3"/>
  <c r="D13" i="3"/>
  <c r="F12" i="3"/>
  <c r="D12" i="3"/>
  <c r="D5" i="9"/>
  <c r="D3" i="9"/>
  <c r="E7" i="6"/>
  <c r="E6" i="6"/>
  <c r="C7" i="6"/>
  <c r="B7" i="6"/>
  <c r="B6" i="6"/>
  <c r="F9" i="3" l="1"/>
  <c r="D9" i="3"/>
  <c r="F8" i="3" l="1"/>
  <c r="D8" i="3"/>
  <c r="F4" i="3" l="1"/>
  <c r="D4" i="3"/>
  <c r="C24" i="8" l="1"/>
  <c r="C23" i="8"/>
  <c r="C5" i="8"/>
  <c r="F4" i="6"/>
  <c r="E4" i="6"/>
  <c r="B3" i="6"/>
  <c r="B4" i="6"/>
  <c r="F6" i="3" l="1"/>
  <c r="D6" i="3"/>
  <c r="B12" i="4" l="1"/>
  <c r="B11" i="4"/>
  <c r="B10" i="4"/>
  <c r="B9" i="4"/>
  <c r="B8" i="4"/>
  <c r="B7" i="4"/>
  <c r="B6" i="4"/>
  <c r="B5" i="4"/>
  <c r="B4" i="4"/>
  <c r="B3" i="4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2" i="1"/>
  <c r="B16" i="4" l="1"/>
  <c r="B17" i="4"/>
  <c r="B14" i="4"/>
  <c r="F16" i="4" l="1"/>
  <c r="F17" i="4" l="1"/>
  <c r="F3" i="6"/>
  <c r="C5" i="7"/>
  <c r="H5" i="7" s="1"/>
  <c r="C4" i="7"/>
  <c r="H4" i="7" s="1"/>
  <c r="F12" i="4"/>
  <c r="F11" i="4"/>
  <c r="F10" i="4"/>
  <c r="F9" i="4"/>
  <c r="F8" i="4"/>
  <c r="F7" i="4"/>
  <c r="F6" i="4"/>
  <c r="F5" i="4"/>
  <c r="F4" i="4"/>
  <c r="F3" i="4"/>
  <c r="F14" i="4"/>
  <c r="A1" i="5"/>
  <c r="A2" i="5"/>
  <c r="H3" i="2"/>
  <c r="E3" i="6" s="1"/>
  <c r="F3" i="3"/>
  <c r="D3" i="3"/>
  <c r="F2" i="3"/>
  <c r="D2" i="3"/>
  <c r="E11" i="4" l="1"/>
  <c r="E3" i="4"/>
  <c r="E16" i="4"/>
  <c r="E17" i="4"/>
  <c r="E9" i="4"/>
  <c r="E14" i="4"/>
  <c r="A2" i="1"/>
  <c r="E8" i="4"/>
  <c r="E7" i="4"/>
  <c r="E10" i="4"/>
  <c r="E12" i="4"/>
  <c r="E6" i="4"/>
  <c r="E4" i="4"/>
  <c r="E5" i="4"/>
  <c r="G18" i="1" l="1"/>
  <c r="G11" i="1"/>
  <c r="G15" i="1"/>
  <c r="G4" i="1"/>
  <c r="G8" i="1"/>
  <c r="G12" i="1"/>
  <c r="G16" i="1"/>
  <c r="G10" i="1"/>
  <c r="G14" i="1"/>
  <c r="G5" i="1"/>
  <c r="G9" i="1"/>
  <c r="G13" i="1"/>
  <c r="G17" i="1"/>
  <c r="G2" i="1"/>
  <c r="G6" i="1"/>
  <c r="G7" i="1"/>
  <c r="G19" i="1"/>
</calcChain>
</file>

<file path=xl/sharedStrings.xml><?xml version="1.0" encoding="utf-8"?>
<sst xmlns="http://schemas.openxmlformats.org/spreadsheetml/2006/main" count="231" uniqueCount="184">
  <si>
    <t>Queue Name</t>
  </si>
  <si>
    <t>MaxMsgL</t>
  </si>
  <si>
    <t>MaxDepth</t>
  </si>
  <si>
    <t>Description</t>
  </si>
  <si>
    <t>BPM4.SVC.FRAMEWORK.STARTUP</t>
  </si>
  <si>
    <t>BPM4.SVC.REGISTER</t>
  </si>
  <si>
    <t>BPM4.ROUTING</t>
  </si>
  <si>
    <t>BPM4.SVC.NOTIFY</t>
  </si>
  <si>
    <t>BPM4.PUBLISHED.EVENTS.ALL</t>
  </si>
  <si>
    <t>BPM4.SVC.BPMEVENTQ</t>
  </si>
  <si>
    <t>BPM4.SVC.STAFFDIR</t>
  </si>
  <si>
    <t>BPM4.SVC.TXRX.MAINTENANCE</t>
  </si>
  <si>
    <t>BPM4.BPM.SERVICE.RESPONSE</t>
  </si>
  <si>
    <t>BPM4.BPM.SERVICE.REQUEST</t>
  </si>
  <si>
    <t>BPM4.SVC.DEFAULT</t>
  </si>
  <si>
    <t>BPM4.SVC.SYSINFO</t>
  </si>
  <si>
    <t>BPM4.ERROR</t>
  </si>
  <si>
    <t>BPM4.CACHE</t>
  </si>
  <si>
    <t>DEFINE CHANNEL(BPM.WMB.LOCAL) CHLTYPE(SVRCONN) MONCHL(QMGR) MCAUSER('wmbadmin') DESCR('')  REPLACE</t>
  </si>
  <si>
    <t>Command</t>
  </si>
  <si>
    <t>Notify Service</t>
  </si>
  <si>
    <t>UKFF.SVC.NOTIFY</t>
  </si>
  <si>
    <t>Staff Directory Service</t>
  </si>
  <si>
    <t>UKFF.SVC.STAFFDIR</t>
  </si>
  <si>
    <t>UKFF.SVC.FINANCE</t>
  </si>
  <si>
    <t>UKFF.SVC.AVAILABILITY</t>
  </si>
  <si>
    <t>UKFF.SVC.CALENDAR</t>
  </si>
  <si>
    <t>UKFF.SVC.REFERENCE</t>
  </si>
  <si>
    <t>UKFF.SERVICE.RESPONSE</t>
  </si>
  <si>
    <t>Finance Service</t>
  </si>
  <si>
    <t>Availability Service</t>
  </si>
  <si>
    <t>Calendar Service</t>
  </si>
  <si>
    <t>Reference Service</t>
  </si>
  <si>
    <t>Response Queue</t>
  </si>
  <si>
    <t>Queue Suffix</t>
  </si>
  <si>
    <t>Broker Name</t>
  </si>
  <si>
    <t>Name</t>
  </si>
  <si>
    <t>CMTEST</t>
  </si>
  <si>
    <t>User</t>
  </si>
  <si>
    <t>Password</t>
  </si>
  <si>
    <t>TESTDB</t>
  </si>
  <si>
    <t>.TEST</t>
  </si>
  <si>
    <t>Queue Manager</t>
  </si>
  <si>
    <t>BOTHRESH</t>
  </si>
  <si>
    <t>jm08_cmt</t>
  </si>
  <si>
    <t>ESBCONF</t>
  </si>
  <si>
    <t>wmbadmin</t>
  </si>
  <si>
    <t>b0z2kh95</t>
  </si>
  <si>
    <t>UKFF.SVC.STAFF</t>
  </si>
  <si>
    <t>Staff Service</t>
  </si>
  <si>
    <t>UKFF.BPM.SERVICE.RESPONSE</t>
  </si>
  <si>
    <t>UKFF.SVC.CONTACT</t>
  </si>
  <si>
    <t>Contact Service</t>
  </si>
  <si>
    <t>BOQNAME</t>
  </si>
  <si>
    <t>HTTP</t>
  </si>
  <si>
    <t>statsnx</t>
  </si>
  <si>
    <t>FGC.SVC.BUSINESSLOGIC</t>
  </si>
  <si>
    <t>Business Logic Service</t>
  </si>
  <si>
    <t>BPM4.SVC.REGISTER.LOCAL.REPLY</t>
  </si>
  <si>
    <t>Queue Prefix</t>
  </si>
  <si>
    <t>The UUID should be generated in DEV first</t>
  </si>
  <si>
    <t>TRG</t>
  </si>
  <si>
    <t>EA938F900E757A39E040007F01001B22</t>
  </si>
  <si>
    <t>Invalid Transaction Report for Government Procurement Cards</t>
  </si>
  <si>
    <t>EC185528119388BCE040007F01004D73</t>
  </si>
  <si>
    <t>Used to instruct WMB to generate a number of UUIDs</t>
  </si>
  <si>
    <t>EDCF96F73298DCD6E040007F01002A78</t>
  </si>
  <si>
    <t>Used to trigger the export of data to a Dream CSV import file</t>
  </si>
  <si>
    <t>UKFF4.SVC.STAFF</t>
  </si>
  <si>
    <t>UKFF v4</t>
  </si>
  <si>
    <t>Unified staff service queue for UKFFv4</t>
  </si>
  <si>
    <t>F3B0761D73C7BE83E040007F01006A57</t>
  </si>
  <si>
    <t>Gets and reports on BPM instances in an error state.</t>
  </si>
  <si>
    <t>Initiator queue for scheduler, put from cron job</t>
  </si>
  <si>
    <t>Standard queue for triming cron history.</t>
  </si>
  <si>
    <t>CRON</t>
  </si>
  <si>
    <t>CRONHIST</t>
  </si>
  <si>
    <t>Scheduler</t>
  </si>
  <si>
    <t>Trigger queues</t>
  </si>
  <si>
    <t>F3D9AACA7497D170E040007F0100653C</t>
  </si>
  <si>
    <t>Received task notification email.</t>
  </si>
  <si>
    <t>MESSAGE_STORE</t>
  </si>
  <si>
    <t>Message store for request-reply patterns.</t>
  </si>
  <si>
    <t>UKFF4.SVC.CONTACT</t>
  </si>
  <si>
    <t>fgc0002t</t>
  </si>
  <si>
    <t>brk0002t</t>
  </si>
  <si>
    <t>QhQ9vMufAoSXNOcQ1lsW</t>
  </si>
  <si>
    <t>START LISTENER(DEFAULT.TCP)</t>
  </si>
  <si>
    <t>DEFINE LISTENER(DEFAULT.TCP) TRPTYPE(TCP) CONTROL(QMGR) PORT(1430) REPLACE</t>
  </si>
  <si>
    <t>Contact Service for UKFFv4</t>
  </si>
  <si>
    <t>ALTER CHANNEL(SYSTEM.BKR.CONFIG) CHLTYPE(SVRCONN) MCAUSER('wmbadmin')</t>
  </si>
  <si>
    <t>STEP_TEST</t>
  </si>
  <si>
    <t>STEP</t>
  </si>
  <si>
    <t>h53ks!f</t>
  </si>
  <si>
    <t>BPM.EVENTMESSAGE</t>
  </si>
  <si>
    <t>Event messages sent to BPM</t>
  </si>
  <si>
    <t>Directory</t>
  </si>
  <si>
    <t>/tmp/mft</t>
  </si>
  <si>
    <t>Base directory path</t>
  </si>
  <si>
    <t>tst/gpc</t>
  </si>
  <si>
    <t>bpmdbusr</t>
  </si>
  <si>
    <t>BPMDBT01</t>
  </si>
  <si>
    <t>STATSNX_TEST</t>
  </si>
  <si>
    <t>This is the legacy connection</t>
  </si>
  <si>
    <t>This is the preferred method of connection going forward</t>
  </si>
  <si>
    <t>STEP_SS</t>
  </si>
  <si>
    <t>SQL Server</t>
  </si>
  <si>
    <t>Stepusert999</t>
  </si>
  <si>
    <t>step_usert</t>
  </si>
  <si>
    <t>Subscription Name</t>
  </si>
  <si>
    <t>Topic</t>
  </si>
  <si>
    <t>Destination</t>
  </si>
  <si>
    <t>MQ Command</t>
  </si>
  <si>
    <t>Non-Emergency Incident Reporting</t>
  </si>
  <si>
    <t>/FGC/Mobilising/Table/STS_INCIDENTS</t>
  </si>
  <si>
    <t>FGC.INCIDENTREP</t>
  </si>
  <si>
    <t xml:space="preserve">On-Call Incident Payments </t>
  </si>
  <si>
    <t>OCP.INCIDENTS.SUB</t>
  </si>
  <si>
    <t>Incident details published from the mobilisation system.</t>
  </si>
  <si>
    <t>OCP.SVC.CRUD</t>
  </si>
  <si>
    <t>CRUD Service for OnCall Payments</t>
  </si>
  <si>
    <t>STATSNX_LIVE</t>
  </si>
  <si>
    <t>R3ms09_1</t>
  </si>
  <si>
    <t>008121A9CA484115E050007F010005BF</t>
  </si>
  <si>
    <t>Trigger to create On-Call Payments at Training Centre (OCP)</t>
  </si>
  <si>
    <t>01233579C0FA0EF3E050007F01002A55</t>
  </si>
  <si>
    <t>Trigger to perform an erroneous payments check. (OCP)</t>
  </si>
  <si>
    <t>bed586a0-2d18-11e4-80ec-0a5223b90000</t>
  </si>
  <si>
    <t>Trigger to create the payments export file. (OCP)</t>
  </si>
  <si>
    <t>Name Length</t>
  </si>
  <si>
    <t>UUID</t>
  </si>
  <si>
    <t>MQ Define Command</t>
  </si>
  <si>
    <t>33ff6c22-39a6-11e4-baca-0a5223b90000</t>
  </si>
  <si>
    <t>Trigger to create Drill Night Payments (OCP)</t>
  </si>
  <si>
    <t>/FGC/Mobilising/Table/#</t>
  </si>
  <si>
    <t>OCP.SVC.EXPORTPAYCLAIMS</t>
  </si>
  <si>
    <t>OCP.SVC.ERRPAYCHECK</t>
  </si>
  <si>
    <t>OCP.SVC.PAYROLLCUTOFF</t>
  </si>
  <si>
    <t>Service to perform an export of pay claims</t>
  </si>
  <si>
    <t>Service to check pay claims and hold those in error</t>
  </si>
  <si>
    <t>Service for Payroll to perform a cutoff of pending claims</t>
  </si>
  <si>
    <t>ICCS</t>
  </si>
  <si>
    <t>XLSTOXML.IN</t>
  </si>
  <si>
    <t>Request queue to transform an Excel (XLS) to an XML document</t>
  </si>
  <si>
    <t>XLSTOXML.OUT</t>
  </si>
  <si>
    <t>Response queue to transform an Excel (XLS) to an XML document</t>
  </si>
  <si>
    <t>33ff6dc6-39a6-11e4-baca-0a5223b90000</t>
  </si>
  <si>
    <t>Trigger to validate meter readings.</t>
  </si>
  <si>
    <t>Meter Readings/Carbon Footprint</t>
  </si>
  <si>
    <t>On Call Payments</t>
  </si>
  <si>
    <t>METERREADINGS.SVC.CRUD</t>
  </si>
  <si>
    <t>CRUD Service for Meter Readings/Carbon Footprint</t>
  </si>
  <si>
    <t>METER_READINGS</t>
  </si>
  <si>
    <t>STATSNX.SUB</t>
  </si>
  <si>
    <t>STATSNX Subscriber</t>
  </si>
  <si>
    <t>The following subscriber feeds the queue that in turn will generate UKFF_INCIDENT requests.</t>
  </si>
  <si>
    <t>UKFF.SVC.INCIDENT</t>
  </si>
  <si>
    <t>Incident Service</t>
  </si>
  <si>
    <t>GartanRDS</t>
  </si>
  <si>
    <t>Execution Groups</t>
  </si>
  <si>
    <t>Event Monitoring On</t>
  </si>
  <si>
    <t>Event Monitoring Off</t>
  </si>
  <si>
    <t xml:space="preserve">jvmDebugPort </t>
  </si>
  <si>
    <t>backgroundservices</t>
  </si>
  <si>
    <t>bpm4</t>
  </si>
  <si>
    <t>fgc</t>
  </si>
  <si>
    <t>meterreadings</t>
  </si>
  <si>
    <t>oncallpayments</t>
  </si>
  <si>
    <t>remsdaq</t>
  </si>
  <si>
    <t>ukffv1</t>
  </si>
  <si>
    <t>ukffv4</t>
  </si>
  <si>
    <t>ukffwsg</t>
  </si>
  <si>
    <t>RESOURCELINK.CHANGES</t>
  </si>
  <si>
    <t>ResourceLink Changes</t>
  </si>
  <si>
    <t>33ff6e3e-39a6-11e4-baca-0a5223b90000</t>
  </si>
  <si>
    <t>Trigger to perform sync operation between HR system and UKFF</t>
  </si>
  <si>
    <t>33ff6eb6-39a6-11e4-baca-0a5223b90000</t>
  </si>
  <si>
    <t>Trigger to perform publish operation from Active Directory.</t>
  </si>
  <si>
    <t>33ff6f9c-39a6-11e4-baca-0a5223b90000</t>
  </si>
  <si>
    <t>Trigger to poll ResourceLink for staff changes.</t>
  </si>
  <si>
    <t>AUDITLOG</t>
  </si>
  <si>
    <t>Audit Logging Queue</t>
  </si>
  <si>
    <t>EVENTMONITORING</t>
  </si>
  <si>
    <t>Event Monitoring Queue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</si>
</sst>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0061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0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2">
    <xf numFmtId="0" fontId="0" fillId="0" borderId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1" fillId="6" borderId="5" applyNumberFormat="0" applyFont="0" applyAlignment="0" applyProtection="0"/>
    <xf numFmtId="0" fontId="7" fillId="0" borderId="0" applyNumberFormat="0" applyFill="0" applyBorder="0" applyAlignment="0" applyProtection="0"/>
    <xf numFmtId="0" fontId="8" fillId="7" borderId="0" applyNumberFormat="0" applyBorder="0" applyAlignment="0" applyProtection="0"/>
    <xf numFmtId="0" fontId="11" fillId="8" borderId="1" applyNumberFormat="0" applyAlignment="0" applyProtection="0"/>
    <xf numFmtId="0" fontId="13" fillId="9" borderId="0" applyNumberFormat="0" applyBorder="0" applyAlignment="0" applyProtection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0" fontId="4" fillId="5" borderId="2" xfId="3"/>
    <xf numFmtId="0" fontId="2" fillId="3" borderId="0" xfId="1"/>
    <xf numFmtId="0" fontId="0" fillId="0" borderId="0" xfId="0" applyAlignment="1">
      <alignment vertical="center"/>
    </xf>
    <xf numFmtId="0" fontId="0" fillId="6" borderId="5" xfId="6" applyFont="1"/>
    <xf numFmtId="0" fontId="3" fillId="4" borderId="1" xfId="2"/>
    <xf numFmtId="0" fontId="5" fillId="2" borderId="3" xfId="4" applyFill="1"/>
    <xf numFmtId="0" fontId="5" fillId="0" borderId="3" xfId="4"/>
    <xf numFmtId="0" fontId="5" fillId="2" borderId="3" xfId="4" applyFill="1" applyAlignment="1">
      <alignment textRotation="180"/>
    </xf>
    <xf numFmtId="0" fontId="6" fillId="0" borderId="4" xfId="5"/>
    <xf numFmtId="0" fontId="5" fillId="2" borderId="3" xfId="4" applyFill="1" applyAlignment="1">
      <alignment textRotation="90"/>
    </xf>
    <xf numFmtId="0" fontId="7" fillId="0" borderId="0" xfId="7"/>
    <xf numFmtId="0" fontId="8" fillId="7" borderId="0" xfId="8"/>
    <xf numFmtId="0" fontId="9" fillId="0" borderId="0" xfId="0" applyFont="1"/>
    <xf numFmtId="0" fontId="10" fillId="4" borderId="1" xfId="2" applyFont="1"/>
    <xf numFmtId="0" fontId="0" fillId="0" borderId="0" xfId="0" applyFont="1"/>
    <xf numFmtId="0" fontId="3" fillId="4" borderId="1" xfId="2" applyFont="1"/>
    <xf numFmtId="0" fontId="11" fillId="8" borderId="1" xfId="9" quotePrefix="1"/>
    <xf numFmtId="0" fontId="12" fillId="6" borderId="5" xfId="6" applyFont="1"/>
    <xf numFmtId="0" fontId="13" fillId="9" borderId="0" xfId="10"/>
    <xf numFmtId="0" fontId="6" fillId="4" borderId="4" xfId="5" applyFill="1"/>
    <xf numFmtId="0" fontId="6" fillId="0" borderId="0" xfId="11"/>
  </cellXfs>
  <cellStyles count="12">
    <cellStyle name="Accent2" xfId="1" builtinId="33"/>
    <cellStyle name="Bad" xfId="10" builtinId="27"/>
    <cellStyle name="Calculation" xfId="2" builtinId="22"/>
    <cellStyle name="Check Cell" xfId="3" builtinId="23"/>
    <cellStyle name="Good" xfId="8" builtinId="26"/>
    <cellStyle name="Heading 1" xfId="4" builtinId="16"/>
    <cellStyle name="Heading 3" xfId="5" builtinId="18"/>
    <cellStyle name="Heading 4" xfId="11" builtinId="19"/>
    <cellStyle name="Input" xfId="9" builtinId="20"/>
    <cellStyle name="Normal" xfId="0" builtinId="0"/>
    <cellStyle name="Note" xfId="6" builtinId="10"/>
    <cellStyle name="Title" xfId="7" builtinId="1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"/>
  <sheetViews>
    <sheetView workbookViewId="0">
      <selection activeCell="D5" sqref="D5"/>
    </sheetView>
  </sheetViews>
  <sheetFormatPr defaultRowHeight="15" x14ac:dyDescent="0.25"/>
  <cols>
    <col min="2" max="2" width="15.28515625" bestFit="1" customWidth="1"/>
    <col min="4" max="4" width="9.85546875" bestFit="1" customWidth="1"/>
    <col min="5" max="5" width="10.28515625" bestFit="1" customWidth="1"/>
    <col min="7" max="7" width="10.42578125" bestFit="1" customWidth="1"/>
    <col min="8" max="8" width="16.85546875" bestFit="1" customWidth="1"/>
  </cols>
  <sheetData>
    <row r="1" spans="2:8" ht="15.75" thickBot="1" x14ac:dyDescent="0.3"/>
    <row r="2" spans="2:8" ht="16.5" thickTop="1" thickBot="1" x14ac:dyDescent="0.3">
      <c r="B2" t="s">
        <v>34</v>
      </c>
      <c r="D2" s="1" t="s">
        <v>41</v>
      </c>
    </row>
    <row r="3" spans="2:8" ht="16.5" thickTop="1" thickBot="1" x14ac:dyDescent="0.3">
      <c r="B3" t="s">
        <v>42</v>
      </c>
      <c r="D3" s="1" t="s">
        <v>84</v>
      </c>
      <c r="E3" t="s">
        <v>43</v>
      </c>
      <c r="F3" s="1">
        <v>3</v>
      </c>
      <c r="G3" t="s">
        <v>53</v>
      </c>
      <c r="H3" s="1" t="str">
        <f>CONCATENATE(D3,".BORQQ")</f>
        <v>fgc0002t.BORQQ</v>
      </c>
    </row>
    <row r="4" spans="2:8" ht="16.5" thickTop="1" thickBot="1" x14ac:dyDescent="0.3">
      <c r="B4" t="s">
        <v>35</v>
      </c>
      <c r="D4" s="1" t="s">
        <v>85</v>
      </c>
    </row>
    <row r="5" spans="2:8" ht="16.5" thickTop="1" thickBot="1" x14ac:dyDescent="0.3">
      <c r="B5" t="s">
        <v>54</v>
      </c>
      <c r="D5" s="1">
        <v>8085</v>
      </c>
    </row>
    <row r="6" spans="2:8" ht="15.75" thickTop="1" x14ac:dyDescent="0.25"/>
  </sheetData>
  <phoneticPr fontId="0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topLeftCell="B1" workbookViewId="0">
      <selection activeCell="B1" sqref="A1:E10"/>
    </sheetView>
  </sheetViews>
  <sheetFormatPr defaultRowHeight="15" x14ac:dyDescent="0.25"/>
  <cols>
    <col min="1" max="1" width="22.85546875" bestFit="1" customWidth="1"/>
    <col min="2" max="3" width="67.140625" bestFit="1" customWidth="1"/>
    <col min="4" max="4" width="19.42578125" bestFit="1" customWidth="1"/>
    <col min="5" max="5" width="97" bestFit="1" customWidth="1"/>
  </cols>
  <sheetData>
    <row r="1" spans="1:5" s="7" customFormat="1" ht="20.25" thickBot="1" x14ac:dyDescent="0.35">
      <c r="A1" s="7" t="s">
        <v>159</v>
      </c>
      <c r="B1" s="7" t="s">
        <v>160</v>
      </c>
      <c r="C1" s="7" t="s">
        <v>161</v>
      </c>
      <c r="D1" s="7" t="s">
        <v>162</v>
      </c>
    </row>
    <row r="2" spans="1:5" ht="15.75" thickTop="1" x14ac:dyDescent="0.25">
      <c r="A2" t="s">
        <v>163</v>
      </c>
      <c r="B2" t="str">
        <f>CONCATENATE("mqsichangeflowmonitoring"," ",ConfigData!$D$4," -e ",A2," -j -c active")</f>
        <v>mqsichangeflowmonitoring brk0002t -e backgroundservices -j -c active</v>
      </c>
      <c r="C2" t="str">
        <f>CONCATENATE("mqsichangeflowmonitoring"," ",ConfigData!$D$4," -e ",A2," -j -c inactive")</f>
        <v>mqsichangeflowmonitoring brk0002t -e backgroundservices -j -c inactive</v>
      </c>
      <c r="D2">
        <v>62000</v>
      </c>
      <c r="E2" t="str">
        <f>CONCATENATE("mqsichangeproperties"," ",ConfigData!$D$4," -e ",A2," -o ComIbmJVMManager -n jvmDebugPort -v ",D2)</f>
        <v>mqsichangeproperties brk0002t -e backgroundservices -o ComIbmJVMManager -n jvmDebugPort -v 62000</v>
      </c>
    </row>
    <row r="3" spans="1:5" x14ac:dyDescent="0.25">
      <c r="A3" t="s">
        <v>164</v>
      </c>
      <c r="B3" t="str">
        <f>CONCATENATE("mqsichangeflowmonitoring"," ",ConfigData!$D$4," -e ",A3," -j -c active")</f>
        <v>mqsichangeflowmonitoring brk0002t -e bpm4 -j -c active</v>
      </c>
      <c r="C3" t="str">
        <f>CONCATENATE("mqsichangeflowmonitoring"," ",ConfigData!$D$4," -e ",A3," -j -c inactive")</f>
        <v>mqsichangeflowmonitoring brk0002t -e bpm4 -j -c inactive</v>
      </c>
      <c r="D3">
        <f t="shared" ref="D3:D10" si="0">D2+1</f>
        <v>62001</v>
      </c>
      <c r="E3" t="str">
        <f>CONCATENATE("mqsichangeproperties"," ",ConfigData!$D$4," -e ",A3," -o ComIbmJVMManager -n jvmDebugPort -v ",D3)</f>
        <v>mqsichangeproperties brk0002t -e bpm4 -o ComIbmJVMManager -n jvmDebugPort -v 62001</v>
      </c>
    </row>
    <row r="4" spans="1:5" x14ac:dyDescent="0.25">
      <c r="A4" t="s">
        <v>165</v>
      </c>
      <c r="B4" t="str">
        <f>CONCATENATE("mqsichangeflowmonitoring"," ",ConfigData!$D$4," -e ",A4," -j -c active")</f>
        <v>mqsichangeflowmonitoring brk0002t -e fgc -j -c active</v>
      </c>
      <c r="C4" t="str">
        <f>CONCATENATE("mqsichangeflowmonitoring"," ",ConfigData!$D$4," -e ",A4," -j -c inactive")</f>
        <v>mqsichangeflowmonitoring brk0002t -e fgc -j -c inactive</v>
      </c>
      <c r="D4">
        <f t="shared" si="0"/>
        <v>62002</v>
      </c>
      <c r="E4" t="str">
        <f>CONCATENATE("mqsichangeproperties"," ",ConfigData!$D$4," -e ",A4," -o ComIbmJVMManager -n jvmDebugPort -v ",D4)</f>
        <v>mqsichangeproperties brk0002t -e fgc -o ComIbmJVMManager -n jvmDebugPort -v 62002</v>
      </c>
    </row>
    <row r="5" spans="1:5" x14ac:dyDescent="0.25">
      <c r="A5" t="s">
        <v>166</v>
      </c>
      <c r="B5" t="str">
        <f>CONCATENATE("mqsichangeflowmonitoring"," ",ConfigData!$D$4," -e ",A5," -j -c active")</f>
        <v>mqsichangeflowmonitoring brk0002t -e meterreadings -j -c active</v>
      </c>
      <c r="C5" t="str">
        <f>CONCATENATE("mqsichangeflowmonitoring"," ",ConfigData!$D$4," -e ",A5," -j -c inactive")</f>
        <v>mqsichangeflowmonitoring brk0002t -e meterreadings -j -c inactive</v>
      </c>
      <c r="D5">
        <f t="shared" si="0"/>
        <v>62003</v>
      </c>
      <c r="E5" t="str">
        <f>CONCATENATE("mqsichangeproperties"," ",ConfigData!$D$4," -e ",A5," -o ComIbmJVMManager -n jvmDebugPort -v ",D5)</f>
        <v>mqsichangeproperties brk0002t -e meterreadings -o ComIbmJVMManager -n jvmDebugPort -v 62003</v>
      </c>
    </row>
    <row r="6" spans="1:5" x14ac:dyDescent="0.25">
      <c r="A6" t="s">
        <v>167</v>
      </c>
      <c r="B6" t="str">
        <f>CONCATENATE("mqsichangeflowmonitoring"," ",ConfigData!$D$4," -e ",A6," -j -c active")</f>
        <v>mqsichangeflowmonitoring brk0002t -e oncallpayments -j -c active</v>
      </c>
      <c r="C6" t="str">
        <f>CONCATENATE("mqsichangeflowmonitoring"," ",ConfigData!$D$4," -e ",A6," -j -c inactive")</f>
        <v>mqsichangeflowmonitoring brk0002t -e oncallpayments -j -c inactive</v>
      </c>
      <c r="D6">
        <f t="shared" si="0"/>
        <v>62004</v>
      </c>
      <c r="E6" t="str">
        <f>CONCATENATE("mqsichangeproperties"," ",ConfigData!$D$4," -e ",A6," -o ComIbmJVMManager -n jvmDebugPort -v ",D6)</f>
        <v>mqsichangeproperties brk0002t -e oncallpayments -o ComIbmJVMManager -n jvmDebugPort -v 62004</v>
      </c>
    </row>
    <row r="7" spans="1:5" x14ac:dyDescent="0.25">
      <c r="A7" t="s">
        <v>168</v>
      </c>
      <c r="B7" t="str">
        <f>CONCATENATE("mqsichangeflowmonitoring"," ",ConfigData!$D$4," -e ",A7," -j -c active")</f>
        <v>mqsichangeflowmonitoring brk0002t -e remsdaq -j -c active</v>
      </c>
      <c r="C7" t="str">
        <f>CONCATENATE("mqsichangeflowmonitoring"," ",ConfigData!$D$4," -e ",A7," -j -c inactive")</f>
        <v>mqsichangeflowmonitoring brk0002t -e remsdaq -j -c inactive</v>
      </c>
      <c r="D7">
        <f t="shared" si="0"/>
        <v>62005</v>
      </c>
      <c r="E7" t="str">
        <f>CONCATENATE("mqsichangeproperties"," ",ConfigData!$D$4," -e ",A7," -o ComIbmJVMManager -n jvmDebugPort -v ",D7)</f>
        <v>mqsichangeproperties brk0002t -e remsdaq -o ComIbmJVMManager -n jvmDebugPort -v 62005</v>
      </c>
    </row>
    <row r="8" spans="1:5" x14ac:dyDescent="0.25">
      <c r="A8" t="s">
        <v>169</v>
      </c>
      <c r="B8" t="str">
        <f>CONCATENATE("mqsichangeflowmonitoring"," ",ConfigData!$D$4," -e ",A8," -j -c active")</f>
        <v>mqsichangeflowmonitoring brk0002t -e ukffv1 -j -c active</v>
      </c>
      <c r="C8" t="str">
        <f>CONCATENATE("mqsichangeflowmonitoring"," ",ConfigData!$D$4," -e ",A8," -j -c inactive")</f>
        <v>mqsichangeflowmonitoring brk0002t -e ukffv1 -j -c inactive</v>
      </c>
      <c r="D8">
        <f t="shared" si="0"/>
        <v>62006</v>
      </c>
      <c r="E8" t="str">
        <f>CONCATENATE("mqsichangeproperties"," ",ConfigData!$D$4," -e ",A8," -o ComIbmJVMManager -n jvmDebugPort -v ",D8)</f>
        <v>mqsichangeproperties brk0002t -e ukffv1 -o ComIbmJVMManager -n jvmDebugPort -v 62006</v>
      </c>
    </row>
    <row r="9" spans="1:5" x14ac:dyDescent="0.25">
      <c r="A9" t="s">
        <v>170</v>
      </c>
      <c r="B9" t="str">
        <f>CONCATENATE("mqsichangeflowmonitoring"," ",ConfigData!$D$4," -e ",A9," -j -c active")</f>
        <v>mqsichangeflowmonitoring brk0002t -e ukffv4 -j -c active</v>
      </c>
      <c r="C9" t="str">
        <f>CONCATENATE("mqsichangeflowmonitoring"," ",ConfigData!$D$4," -e ",A9," -j -c inactive")</f>
        <v>mqsichangeflowmonitoring brk0002t -e ukffv4 -j -c inactive</v>
      </c>
      <c r="D9">
        <f t="shared" si="0"/>
        <v>62007</v>
      </c>
      <c r="E9" t="str">
        <f>CONCATENATE("mqsichangeproperties"," ",ConfigData!$D$4," -e ",A9," -o ComIbmJVMManager -n jvmDebugPort -v ",D9)</f>
        <v>mqsichangeproperties brk0002t -e ukffv4 -o ComIbmJVMManager -n jvmDebugPort -v 62007</v>
      </c>
    </row>
    <row r="10" spans="1:5" x14ac:dyDescent="0.25">
      <c r="A10" t="s">
        <v>171</v>
      </c>
      <c r="B10" t="str">
        <f>CONCATENATE("mqsichangeflowmonitoring"," ",ConfigData!$D$4," -e ",A10," -j -c active")</f>
        <v>mqsichangeflowmonitoring brk0002t -e ukffwsg -j -c active</v>
      </c>
      <c r="C10" t="str">
        <f>CONCATENATE("mqsichangeflowmonitoring"," ",ConfigData!$D$4," -e ",A10," -j -c inactive")</f>
        <v>mqsichangeflowmonitoring brk0002t -e ukffwsg -j -c inactive</v>
      </c>
      <c r="D10">
        <f t="shared" si="0"/>
        <v>62008</v>
      </c>
      <c r="E10" t="str">
        <f>CONCATENATE("mqsichangeproperties"," ",ConfigData!$D$4," -e ",A10," -o ComIbmJVMManager -n jvmDebugPort -v ",D10)</f>
        <v>mqsichangeproperties brk0002t -e ukffwsg -o ComIbmJVMManager -n jvmDebugPort -v 62008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opLeftCell="A7" workbookViewId="0">
      <selection activeCell="F19" sqref="F19"/>
    </sheetView>
  </sheetViews>
  <sheetFormatPr defaultRowHeight="15" x14ac:dyDescent="0.25"/>
  <cols>
    <col min="1" max="1" width="53" bestFit="1" customWidth="1"/>
    <col min="2" max="2" width="11" bestFit="1" customWidth="1"/>
    <col min="3" max="3" width="25" bestFit="1" customWidth="1"/>
    <col min="4" max="4" width="75.85546875" bestFit="1" customWidth="1"/>
    <col min="6" max="6" width="35.5703125" bestFit="1" customWidth="1"/>
  </cols>
  <sheetData>
    <row r="1" spans="1:8" s="2" customFormat="1" x14ac:dyDescent="0.25">
      <c r="A1" s="2" t="s">
        <v>36</v>
      </c>
      <c r="B1" s="2" t="s">
        <v>38</v>
      </c>
      <c r="C1" s="2" t="s">
        <v>39</v>
      </c>
      <c r="D1" s="2" t="s">
        <v>19</v>
      </c>
    </row>
    <row r="2" spans="1:8" s="12" customFormat="1" x14ac:dyDescent="0.25">
      <c r="A2" s="12" t="s">
        <v>40</v>
      </c>
      <c r="B2" s="12" t="s">
        <v>37</v>
      </c>
      <c r="C2" s="12" t="s">
        <v>44</v>
      </c>
      <c r="D2" s="12" t="str">
        <f>CONCATENATE( "mqsisetdbparms ",ConfigData!$D$4," -n ",A2," -u ",B2," -p ",C2)</f>
        <v>mqsisetdbparms brk0002t -n TESTDB -u CMTEST -p jm08_cmt</v>
      </c>
      <c r="F2" s="12" t="str">
        <f>CONCATENATE( "mqsicvp ",ConfigData!$D$4," -n ",A2)</f>
        <v>mqsicvp brk0002t -n TESTDB</v>
      </c>
    </row>
    <row r="3" spans="1:8" s="12" customFormat="1" x14ac:dyDescent="0.25">
      <c r="A3" s="12" t="s">
        <v>45</v>
      </c>
      <c r="B3" s="12" t="s">
        <v>46</v>
      </c>
      <c r="C3" s="12" t="s">
        <v>86</v>
      </c>
      <c r="D3" s="12" t="str">
        <f>CONCATENATE( "mqsisetdbparms ",ConfigData!$D$4," -n ",A3," -u ",B3," -p ",C3)</f>
        <v>mqsisetdbparms brk0002t -n ESBCONF -u wmbadmin -p QhQ9vMufAoSXNOcQ1lsW</v>
      </c>
      <c r="F3" s="12" t="str">
        <f>CONCATENATE( "mqsicvp ",ConfigData!$D$4," -n ",A3)</f>
        <v>mqsicvp brk0002t -n ESBCONF</v>
      </c>
    </row>
    <row r="4" spans="1:8" s="12" customFormat="1" x14ac:dyDescent="0.25">
      <c r="A4" s="12" t="s">
        <v>101</v>
      </c>
      <c r="B4" s="12" t="s">
        <v>100</v>
      </c>
      <c r="C4" s="12" t="s">
        <v>47</v>
      </c>
      <c r="D4" s="12" t="str">
        <f>CONCATENATE( "mqsisetdbparms ",ConfigData!$D$4," -n ",A4," -u ",B4," -p ",C4)</f>
        <v>mqsisetdbparms brk0002t -n BPMDBT01 -u bpmdbusr -p b0z2kh95</v>
      </c>
      <c r="F4" s="12" t="str">
        <f>CONCATENATE( "mqsicvp ",ConfigData!$D$4," -n ",A4)</f>
        <v>mqsicvp brk0002t -n BPMDBT01</v>
      </c>
    </row>
    <row r="5" spans="1:8" s="18" customFormat="1" x14ac:dyDescent="0.25">
      <c r="A5" s="18" t="s">
        <v>103</v>
      </c>
    </row>
    <row r="6" spans="1:8" s="19" customFormat="1" x14ac:dyDescent="0.25">
      <c r="A6" s="19" t="s">
        <v>91</v>
      </c>
      <c r="B6" s="19" t="s">
        <v>92</v>
      </c>
      <c r="C6" s="19" t="s">
        <v>93</v>
      </c>
      <c r="D6" s="19" t="str">
        <f>CONCATENATE( "mqsisetdbparms ",ConfigData!$D$4," -n ",A6," -u ",B6," -p ",C6)</f>
        <v>mqsisetdbparms brk0002t -n STEP_TEST -u STEP -p h53ks!f</v>
      </c>
      <c r="F6" s="19" t="str">
        <f>CONCATENATE( "mqsicvp ",ConfigData!$D$4," -n ",A6)</f>
        <v>mqsicvp brk0002t -n STEP_TEST</v>
      </c>
    </row>
    <row r="7" spans="1:8" s="18" customFormat="1" x14ac:dyDescent="0.25">
      <c r="A7" s="18" t="s">
        <v>104</v>
      </c>
    </row>
    <row r="8" spans="1:8" s="12" customFormat="1" x14ac:dyDescent="0.25">
      <c r="A8" s="12" t="s">
        <v>92</v>
      </c>
      <c r="B8" s="12" t="s">
        <v>92</v>
      </c>
      <c r="C8" s="12" t="s">
        <v>93</v>
      </c>
      <c r="D8" s="12" t="str">
        <f>CONCATENATE( "mqsisetdbparms ",ConfigData!$D$4," -n ",A8," -u ",B8," -p ",C8)</f>
        <v>mqsisetdbparms brk0002t -n STEP -u STEP -p h53ks!f</v>
      </c>
      <c r="F8" s="12" t="str">
        <f>CONCATENATE( "mqsicvp ",ConfigData!$D$4," -n ",A8)</f>
        <v>mqsicvp brk0002t -n STEP</v>
      </c>
    </row>
    <row r="9" spans="1:8" s="12" customFormat="1" x14ac:dyDescent="0.25">
      <c r="A9" s="12" t="s">
        <v>105</v>
      </c>
      <c r="B9" s="12" t="s">
        <v>108</v>
      </c>
      <c r="C9" s="12" t="s">
        <v>107</v>
      </c>
      <c r="D9" s="12" t="str">
        <f>CONCATENATE( "mqsisetdbparms ",ConfigData!$D$4," -n ",A9," -u ",B9," -p ",C9)</f>
        <v>mqsisetdbparms brk0002t -n STEP_SS -u step_usert -p Stepusert999</v>
      </c>
      <c r="F9" s="12" t="str">
        <f>CONCATENATE( "mqsicvp ",ConfigData!$D$4," -n ",A9)</f>
        <v>mqsicvp brk0002t -n STEP_SS</v>
      </c>
      <c r="H9" s="12" t="s">
        <v>106</v>
      </c>
    </row>
    <row r="12" spans="1:8" s="12" customFormat="1" x14ac:dyDescent="0.25">
      <c r="A12" s="12" t="s">
        <v>102</v>
      </c>
      <c r="B12" s="12" t="s">
        <v>55</v>
      </c>
      <c r="C12" s="12" t="s">
        <v>55</v>
      </c>
      <c r="D12" s="12" t="str">
        <f>CONCATENATE( "mqsisetdbparms ",ConfigData!$D$4," -n ",A12," -u ",B12," -p ",C12)</f>
        <v>mqsisetdbparms brk0002t -n STATSNX_TEST -u statsnx -p statsnx</v>
      </c>
      <c r="F12" s="12" t="str">
        <f>CONCATENATE( "mqsicvp ",ConfigData!$D$4," -n ",A12)</f>
        <v>mqsicvp brk0002t -n STATSNX_TEST</v>
      </c>
    </row>
    <row r="13" spans="1:8" s="12" customFormat="1" x14ac:dyDescent="0.25">
      <c r="A13" s="12" t="s">
        <v>121</v>
      </c>
      <c r="B13" s="12" t="s">
        <v>55</v>
      </c>
      <c r="C13" s="12" t="s">
        <v>122</v>
      </c>
      <c r="D13" s="12" t="str">
        <f>CONCATENATE( "mqsisetdbparms ",ConfigData!$D$4," -n ",A13," -u ",B13," -p ",C13)</f>
        <v>mqsisetdbparms brk0002t -n STATSNX_LIVE -u statsnx -p R3ms09_1</v>
      </c>
      <c r="F13" s="12" t="str">
        <f>CONCATENATE( "mqsicvp ",ConfigData!$D$4," -n ",A13)</f>
        <v>mqsicvp brk0002t -n STATSNX_LIVE</v>
      </c>
    </row>
    <row r="15" spans="1:8" s="12" customFormat="1" x14ac:dyDescent="0.25">
      <c r="A15" s="12" t="s">
        <v>141</v>
      </c>
      <c r="B15" s="12" t="s">
        <v>108</v>
      </c>
      <c r="C15" s="12" t="s">
        <v>107</v>
      </c>
      <c r="D15" s="12" t="str">
        <f>CONCATENATE( "mqsisetdbparms ",ConfigData!$D$4," -n ",A15," -u ",B15," -p ",C15)</f>
        <v>mqsisetdbparms brk0002t -n ICCS -u step_usert -p Stepusert999</v>
      </c>
      <c r="F15" s="12" t="str">
        <f>CONCATENATE( "mqsicvp ",ConfigData!$D$4," -n ",A15)</f>
        <v>mqsicvp brk0002t -n ICCS</v>
      </c>
    </row>
    <row r="17" spans="1:8" x14ac:dyDescent="0.25">
      <c r="A17" s="12" t="s">
        <v>152</v>
      </c>
      <c r="B17" s="12" t="s">
        <v>108</v>
      </c>
      <c r="C17" s="12" t="s">
        <v>107</v>
      </c>
      <c r="D17" s="12" t="str">
        <f>CONCATENATE( "mqsisetdbparms ",ConfigData!$D$4," -n ",A17," -u ",B17," -p ",C17)</f>
        <v>mqsisetdbparms brk0002t -n METER_READINGS -u step_usert -p Stepusert999</v>
      </c>
      <c r="E17" s="12"/>
      <c r="F17" s="12" t="str">
        <f>CONCATENATE( "mqsicvp ",ConfigData!$D$4," -n ",A17)</f>
        <v>mqsicvp brk0002t -n METER_READINGS</v>
      </c>
    </row>
    <row r="19" spans="1:8" s="12" customFormat="1" x14ac:dyDescent="0.25">
      <c r="A19" s="12" t="s">
        <v>158</v>
      </c>
      <c r="B19" s="12" t="s">
        <v>108</v>
      </c>
      <c r="C19" s="12" t="s">
        <v>107</v>
      </c>
      <c r="D19" s="12" t="str">
        <f>CONCATENATE( "mqsisetdbparms ",ConfigData!$D$4," -n ",A19," -u ",B19," -p ",C19)</f>
        <v>mqsisetdbparms brk0002t -n GartanRDS -u step_usert -p Stepusert999</v>
      </c>
      <c r="F19" s="12" t="str">
        <f>CONCATENATE( "mqsicvp ",ConfigData!$D$4," -n ",A19)</f>
        <v>mqsicvp brk0002t -n GartanRDS</v>
      </c>
      <c r="H19" s="12" t="s">
        <v>106</v>
      </c>
    </row>
  </sheetData>
  <phoneticPr fontId="0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G5" sqref="G5"/>
    </sheetView>
  </sheetViews>
  <sheetFormatPr defaultRowHeight="15" x14ac:dyDescent="0.25"/>
  <cols>
    <col min="1" max="1" width="31.42578125" bestFit="1" customWidth="1"/>
    <col min="3" max="3" width="10.140625" bestFit="1" customWidth="1"/>
    <col min="4" max="4" width="11.140625" bestFit="1" customWidth="1"/>
    <col min="7" max="7" width="107.7109375" bestFit="1" customWidth="1"/>
  </cols>
  <sheetData>
    <row r="1" spans="1:7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G1" s="2" t="s">
        <v>19</v>
      </c>
    </row>
    <row r="2" spans="1:7" x14ac:dyDescent="0.25">
      <c r="A2" t="str">
        <f>ConfigData!$H$3</f>
        <v>fgc0002t.BORQQ</v>
      </c>
      <c r="B2">
        <f>4*2^20</f>
        <v>4194304</v>
      </c>
      <c r="C2">
        <v>100000</v>
      </c>
      <c r="G2" t="str">
        <f>CONCATENATE("DEFINE QL(",A2,") MAXMSGL(",B2,") MAXDEPTH(",C2,") DESCR('",D2,"') REPLACE")</f>
        <v>DEFINE QL(fgc0002t.BORQQ) MAXMSGL(4194304) MAXDEPTH(100000) DESCR('') REPLACE</v>
      </c>
    </row>
    <row r="4" spans="1:7" x14ac:dyDescent="0.25">
      <c r="A4" t="s">
        <v>4</v>
      </c>
      <c r="B4">
        <f>4*2^20</f>
        <v>4194304</v>
      </c>
      <c r="C4">
        <v>100000</v>
      </c>
      <c r="G4" t="str">
        <f>CONCATENATE("DEFINE QL(",A4,ConfigData!$D$2,") MAXMSGL(",B4,") MAXDEPTH(",C4,") DESCR('",D4,"') BOQNAME(",$A$2,") BOTHRESH(",ConfigData!$F$3,") REPLACE")</f>
        <v>DEFINE QL(BPM4.SVC.FRAMEWORK.STARTUP.TEST) MAXMSGL(4194304) MAXDEPTH(100000) DESCR('') BOQNAME(fgc0002t.BORQQ) BOTHRESH(3) REPLACE</v>
      </c>
    </row>
    <row r="5" spans="1:7" x14ac:dyDescent="0.25">
      <c r="A5" t="s">
        <v>5</v>
      </c>
      <c r="B5">
        <f t="shared" ref="B5:B19" si="0">4*2^20</f>
        <v>4194304</v>
      </c>
      <c r="C5">
        <v>100000</v>
      </c>
      <c r="G5" t="str">
        <f>CONCATENATE("DEFINE QL(",A5,ConfigData!$D$2,") MAXMSGL(",B5,") MAXDEPTH(",C5,") DESCR('",D5,"') BOQNAME(",$A$2,") BOTHRESH(",ConfigData!$F$3,") REPLACE")</f>
        <v>DEFINE QL(BPM4.SVC.REGISTER.TEST) MAXMSGL(4194304) MAXDEPTH(100000) DESCR('') BOQNAME(fgc0002t.BORQQ) BOTHRESH(3) REPLACE</v>
      </c>
    </row>
    <row r="6" spans="1:7" x14ac:dyDescent="0.25">
      <c r="A6" t="s">
        <v>6</v>
      </c>
      <c r="B6">
        <f t="shared" si="0"/>
        <v>4194304</v>
      </c>
      <c r="C6">
        <v>100000</v>
      </c>
      <c r="G6" t="str">
        <f>CONCATENATE("DEFINE QL(",A6,ConfigData!$D$2,") MAXMSGL(",B6,") MAXDEPTH(",C6,") DESCR('",D6,"') BOQNAME(",$A$2,") BOTHRESH(",ConfigData!$F$3,") REPLACE")</f>
        <v>DEFINE QL(BPM4.ROUTING.TEST) MAXMSGL(4194304) MAXDEPTH(100000) DESCR('') BOQNAME(fgc0002t.BORQQ) BOTHRESH(3) REPLACE</v>
      </c>
    </row>
    <row r="7" spans="1:7" x14ac:dyDescent="0.25">
      <c r="A7" t="s">
        <v>5</v>
      </c>
      <c r="B7">
        <f t="shared" si="0"/>
        <v>4194304</v>
      </c>
      <c r="C7">
        <v>100000</v>
      </c>
      <c r="G7" t="str">
        <f>CONCATENATE("DEFINE QL(",A7,ConfigData!$D$2,") MAXMSGL(",B7,") MAXDEPTH(",C7,") DESCR('",D7,"') BOQNAME(",$A$2,") BOTHRESH(",ConfigData!$F$3,") REPLACE")</f>
        <v>DEFINE QL(BPM4.SVC.REGISTER.TEST) MAXMSGL(4194304) MAXDEPTH(100000) DESCR('') BOQNAME(fgc0002t.BORQQ) BOTHRESH(3) REPLACE</v>
      </c>
    </row>
    <row r="8" spans="1:7" x14ac:dyDescent="0.25">
      <c r="A8" t="s">
        <v>7</v>
      </c>
      <c r="B8">
        <f t="shared" si="0"/>
        <v>4194304</v>
      </c>
      <c r="C8">
        <v>100000</v>
      </c>
      <c r="G8" t="str">
        <f>CONCATENATE("DEFINE QL(",A8,ConfigData!$D$2,") MAXMSGL(",B8,") MAXDEPTH(",C8,") DESCR('",D8,"') BOQNAME(",$A$2,") BOTHRESH(",ConfigData!$F$3,") REPLACE")</f>
        <v>DEFINE QL(BPM4.SVC.NOTIFY.TEST) MAXMSGL(4194304) MAXDEPTH(100000) DESCR('') BOQNAME(fgc0002t.BORQQ) BOTHRESH(3) REPLACE</v>
      </c>
    </row>
    <row r="9" spans="1:7" x14ac:dyDescent="0.25">
      <c r="A9" t="s">
        <v>8</v>
      </c>
      <c r="B9">
        <f t="shared" si="0"/>
        <v>4194304</v>
      </c>
      <c r="C9">
        <v>100000</v>
      </c>
      <c r="G9" t="str">
        <f>CONCATENATE("DEFINE QL(",A9,ConfigData!$D$2,") MAXMSGL(",B9,") MAXDEPTH(",C9,") DESCR('",D9,"') BOQNAME(",$A$2,") BOTHRESH(",ConfigData!$F$3,") REPLACE")</f>
        <v>DEFINE QL(BPM4.PUBLISHED.EVENTS.ALL.TEST) MAXMSGL(4194304) MAXDEPTH(100000) DESCR('') BOQNAME(fgc0002t.BORQQ) BOTHRESH(3) REPLACE</v>
      </c>
    </row>
    <row r="10" spans="1:7" x14ac:dyDescent="0.25">
      <c r="A10" t="s">
        <v>9</v>
      </c>
      <c r="B10">
        <f t="shared" si="0"/>
        <v>4194304</v>
      </c>
      <c r="C10">
        <v>100000</v>
      </c>
      <c r="G10" t="str">
        <f>CONCATENATE("DEFINE QL(",A10,ConfigData!$D$2,") MAXMSGL(",B10,") MAXDEPTH(",C10,") DESCR('",D10,"') BOQNAME(",$A$2,") BOTHRESH(",ConfigData!$F$3,") REPLACE")</f>
        <v>DEFINE QL(BPM4.SVC.BPMEVENTQ.TEST) MAXMSGL(4194304) MAXDEPTH(100000) DESCR('') BOQNAME(fgc0002t.BORQQ) BOTHRESH(3) REPLACE</v>
      </c>
    </row>
    <row r="11" spans="1:7" x14ac:dyDescent="0.25">
      <c r="A11" t="s">
        <v>10</v>
      </c>
      <c r="B11">
        <f t="shared" si="0"/>
        <v>4194304</v>
      </c>
      <c r="C11">
        <v>100000</v>
      </c>
      <c r="G11" t="str">
        <f>CONCATENATE("DEFINE QL(",A11,ConfigData!$D$2,") MAXMSGL(",B11,") MAXDEPTH(",C11,") DESCR('",D11,"') BOQNAME(",$A$2,") BOTHRESH(",ConfigData!$F$3,") REPLACE")</f>
        <v>DEFINE QL(BPM4.SVC.STAFFDIR.TEST) MAXMSGL(4194304) MAXDEPTH(100000) DESCR('') BOQNAME(fgc0002t.BORQQ) BOTHRESH(3) REPLACE</v>
      </c>
    </row>
    <row r="12" spans="1:7" x14ac:dyDescent="0.25">
      <c r="A12" t="s">
        <v>11</v>
      </c>
      <c r="B12">
        <f t="shared" si="0"/>
        <v>4194304</v>
      </c>
      <c r="C12">
        <v>100000</v>
      </c>
      <c r="G12" t="str">
        <f>CONCATENATE("DEFINE QL(",A12,ConfigData!$D$2,") MAXMSGL(",B12,") MAXDEPTH(",C12,") DESCR('",D12,"') BOQNAME(",$A$2,") BOTHRESH(",ConfigData!$F$3,") REPLACE")</f>
        <v>DEFINE QL(BPM4.SVC.TXRX.MAINTENANCE.TEST) MAXMSGL(4194304) MAXDEPTH(100000) DESCR('') BOQNAME(fgc0002t.BORQQ) BOTHRESH(3) REPLACE</v>
      </c>
    </row>
    <row r="13" spans="1:7" x14ac:dyDescent="0.25">
      <c r="A13" t="s">
        <v>12</v>
      </c>
      <c r="B13">
        <f t="shared" si="0"/>
        <v>4194304</v>
      </c>
      <c r="C13">
        <v>100000</v>
      </c>
      <c r="G13" t="str">
        <f>CONCATENATE("DEFINE QL(",A13,ConfigData!$D$2,") MAXMSGL(",B13,") MAXDEPTH(",C13,") DESCR('",D13,"') BOQNAME(",$A$2,") BOTHRESH(",ConfigData!$F$3,") REPLACE")</f>
        <v>DEFINE QL(BPM4.BPM.SERVICE.RESPONSE.TEST) MAXMSGL(4194304) MAXDEPTH(100000) DESCR('') BOQNAME(fgc0002t.BORQQ) BOTHRESH(3) REPLACE</v>
      </c>
    </row>
    <row r="14" spans="1:7" x14ac:dyDescent="0.25">
      <c r="A14" t="s">
        <v>13</v>
      </c>
      <c r="B14">
        <f t="shared" si="0"/>
        <v>4194304</v>
      </c>
      <c r="C14">
        <v>100000</v>
      </c>
      <c r="G14" t="str">
        <f>CONCATENATE("DEFINE QL(",A14,ConfigData!$D$2,") MAXMSGL(",B14,") MAXDEPTH(",C14,") DESCR('",D14,"') BOQNAME(",$A$2,") BOTHRESH(",ConfigData!$F$3,") REPLACE")</f>
        <v>DEFINE QL(BPM4.BPM.SERVICE.REQUEST.TEST) MAXMSGL(4194304) MAXDEPTH(100000) DESCR('') BOQNAME(fgc0002t.BORQQ) BOTHRESH(3) REPLACE</v>
      </c>
    </row>
    <row r="15" spans="1:7" x14ac:dyDescent="0.25">
      <c r="A15" t="s">
        <v>14</v>
      </c>
      <c r="B15">
        <f t="shared" si="0"/>
        <v>4194304</v>
      </c>
      <c r="C15">
        <v>100000</v>
      </c>
      <c r="G15" t="str">
        <f>CONCATENATE("DEFINE QL(",A15,ConfigData!$D$2,") MAXMSGL(",B15,") MAXDEPTH(",C15,") DESCR('",D15,"') BOQNAME(",$A$2,") BOTHRESH(",ConfigData!$F$3,") REPLACE")</f>
        <v>DEFINE QL(BPM4.SVC.DEFAULT.TEST) MAXMSGL(4194304) MAXDEPTH(100000) DESCR('') BOQNAME(fgc0002t.BORQQ) BOTHRESH(3) REPLACE</v>
      </c>
    </row>
    <row r="16" spans="1:7" x14ac:dyDescent="0.25">
      <c r="A16" t="s">
        <v>15</v>
      </c>
      <c r="B16">
        <f t="shared" si="0"/>
        <v>4194304</v>
      </c>
      <c r="C16">
        <v>100000</v>
      </c>
      <c r="G16" t="str">
        <f>CONCATENATE("DEFINE QL(",A16,ConfigData!$D$2,") MAXMSGL(",B16,") MAXDEPTH(",C16,") DESCR('",D16,"') BOQNAME(",$A$2,") BOTHRESH(",ConfigData!$F$3,") REPLACE")</f>
        <v>DEFINE QL(BPM4.SVC.SYSINFO.TEST) MAXMSGL(4194304) MAXDEPTH(100000) DESCR('') BOQNAME(fgc0002t.BORQQ) BOTHRESH(3) REPLACE</v>
      </c>
    </row>
    <row r="17" spans="1:7" x14ac:dyDescent="0.25">
      <c r="A17" t="s">
        <v>16</v>
      </c>
      <c r="B17">
        <f t="shared" si="0"/>
        <v>4194304</v>
      </c>
      <c r="C17">
        <v>100000</v>
      </c>
      <c r="G17" t="str">
        <f>CONCATENATE("DEFINE QL(",A17,ConfigData!$D$2,") MAXMSGL(",B17,") MAXDEPTH(",C17,") DESCR('",D17,"') BOQNAME(",$A$2,") BOTHRESH(",ConfigData!$F$3,") REPLACE")</f>
        <v>DEFINE QL(BPM4.ERROR.TEST) MAXMSGL(4194304) MAXDEPTH(100000) DESCR('') BOQNAME(fgc0002t.BORQQ) BOTHRESH(3) REPLACE</v>
      </c>
    </row>
    <row r="18" spans="1:7" x14ac:dyDescent="0.25">
      <c r="A18" t="s">
        <v>17</v>
      </c>
      <c r="B18">
        <f t="shared" si="0"/>
        <v>4194304</v>
      </c>
      <c r="C18">
        <v>100000</v>
      </c>
      <c r="G18" t="str">
        <f>CONCATENATE("DEFINE QL(",A18,ConfigData!$D$2,") MAXMSGL(",B18,") MAXDEPTH(",C18,") DESCR('",D18,"') BOQNAME(",$A$2,") BOTHRESH(",ConfigData!$F$3,") REPLACE")</f>
        <v>DEFINE QL(BPM4.CACHE.TEST) MAXMSGL(4194304) MAXDEPTH(100000) DESCR('') BOQNAME(fgc0002t.BORQQ) BOTHRESH(3) REPLACE</v>
      </c>
    </row>
    <row r="19" spans="1:7" x14ac:dyDescent="0.25">
      <c r="A19" t="s">
        <v>58</v>
      </c>
      <c r="B19">
        <f t="shared" si="0"/>
        <v>4194304</v>
      </c>
      <c r="C19">
        <v>100000</v>
      </c>
      <c r="G19" t="str">
        <f>CONCATENATE("DEFINE QL(",A19,ConfigData!$D$2,") MAXMSGL(",B19,") MAXDEPTH(",C19,") DESCR('",D19,"') BOQNAME(",$A$2,") BOTHRESH(",ConfigData!$F$3,") REPLACE")</f>
        <v>DEFINE QL(BPM4.SVC.REGISTER.LOCAL.REPLY.TEST) MAXMSGL(4194304) MAXDEPTH(100000) DESCR('') BOQNAME(fgc0002t.BORQQ) BOTHRESH(3) REPLACE</v>
      </c>
    </row>
    <row r="31" spans="1:7" x14ac:dyDescent="0.25">
      <c r="G31" t="s">
        <v>18</v>
      </c>
    </row>
    <row r="32" spans="1:7" x14ac:dyDescent="0.25">
      <c r="G32" s="3" t="s">
        <v>88</v>
      </c>
    </row>
    <row r="33" spans="7:7" x14ac:dyDescent="0.25">
      <c r="G33" t="s">
        <v>87</v>
      </c>
    </row>
    <row r="35" spans="7:7" x14ac:dyDescent="0.25">
      <c r="G35" t="s">
        <v>90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12" sqref="E12"/>
    </sheetView>
  </sheetViews>
  <sheetFormatPr defaultRowHeight="15" x14ac:dyDescent="0.25"/>
  <cols>
    <col min="1" max="1" width="28" bestFit="1" customWidth="1"/>
    <col min="2" max="2" width="10" bestFit="1" customWidth="1"/>
    <col min="3" max="3" width="7" bestFit="1" customWidth="1"/>
    <col min="4" max="4" width="38.7109375" bestFit="1" customWidth="1"/>
    <col min="5" max="5" width="167.5703125" style="5" bestFit="1" customWidth="1"/>
    <col min="6" max="6" width="50.7109375" style="5" bestFit="1" customWidth="1"/>
  </cols>
  <sheetData>
    <row r="1" spans="1:6" s="6" customFormat="1" ht="74.25" thickBot="1" x14ac:dyDescent="0.35">
      <c r="A1" s="6" t="s">
        <v>0</v>
      </c>
      <c r="B1" s="8" t="s">
        <v>1</v>
      </c>
      <c r="C1" s="8" t="s">
        <v>2</v>
      </c>
      <c r="D1" s="6" t="s">
        <v>3</v>
      </c>
      <c r="E1" s="6" t="s">
        <v>19</v>
      </c>
    </row>
    <row r="2" spans="1:6" ht="15.75" thickTop="1" x14ac:dyDescent="0.25"/>
    <row r="3" spans="1:6" x14ac:dyDescent="0.25">
      <c r="A3" t="s">
        <v>48</v>
      </c>
      <c r="B3">
        <f t="shared" ref="B3:B12" si="0">4*2^20</f>
        <v>4194304</v>
      </c>
      <c r="C3">
        <v>5000</v>
      </c>
      <c r="D3" t="s">
        <v>49</v>
      </c>
      <c r="E3" s="5" t="str">
        <f>CONCATENATE("DEFINE QL(",A3,ConfigData!$D$2,") MAXMSGL(",B3,") MAXDEPTH(",C3,") DESCR('",D3,"') BOQNAME(",ConfigData!$H$3,") BOTHRESH(",ConfigData!$F$3,") REPLACE")</f>
        <v>DEFINE QL(UKFF.SVC.STAFF.TEST) MAXMSGL(4194304) MAXDEPTH(5000) DESCR('Staff Service') BOQNAME(fgc0002t.BORQQ) BOTHRESH(3) REPLACE</v>
      </c>
      <c r="F3" s="5" t="str">
        <f>CONCATENATE("DELETE QLOCAL(",A3,ConfigData!$D$2,") PURGE")</f>
        <v>DELETE QLOCAL(UKFF.SVC.STAFF.TEST) PURGE</v>
      </c>
    </row>
    <row r="4" spans="1:6" x14ac:dyDescent="0.25">
      <c r="A4" t="s">
        <v>51</v>
      </c>
      <c r="B4">
        <f t="shared" si="0"/>
        <v>4194304</v>
      </c>
      <c r="C4">
        <v>5000</v>
      </c>
      <c r="D4" t="s">
        <v>52</v>
      </c>
      <c r="E4" s="5" t="str">
        <f>CONCATENATE("DEFINE QL(",A4,ConfigData!$D$2,") MAXMSGL(",B4,") MAXDEPTH(",C4,") DESCR('",D4,"') BOQNAME(",ConfigData!$H$3,") BOTHRESH(",ConfigData!$F$3,") REPLACE")</f>
        <v>DEFINE QL(UKFF.SVC.CONTACT.TEST) MAXMSGL(4194304) MAXDEPTH(5000) DESCR('Contact Service') BOQNAME(fgc0002t.BORQQ) BOTHRESH(3) REPLACE</v>
      </c>
      <c r="F4" s="5" t="str">
        <f>CONCATENATE("DELETE QLOCAL(",A4,ConfigData!$D$2,") PURGE")</f>
        <v>DELETE QLOCAL(UKFF.SVC.CONTACT.TEST) PURGE</v>
      </c>
    </row>
    <row r="5" spans="1:6" x14ac:dyDescent="0.25">
      <c r="A5" t="s">
        <v>21</v>
      </c>
      <c r="B5">
        <f t="shared" si="0"/>
        <v>4194304</v>
      </c>
      <c r="C5">
        <v>5000</v>
      </c>
      <c r="D5" t="s">
        <v>20</v>
      </c>
      <c r="E5" s="5" t="str">
        <f>CONCATENATE("DEFINE QL(",A5,ConfigData!$D$2,") MAXMSGL(",B5,") MAXDEPTH(",C5,") DESCR('",D5,"') BOQNAME(",ConfigData!$H$3,") BOTHRESH(",ConfigData!$F$3,") REPLACE")</f>
        <v>DEFINE QL(UKFF.SVC.NOTIFY.TEST) MAXMSGL(4194304) MAXDEPTH(5000) DESCR('Notify Service') BOQNAME(fgc0002t.BORQQ) BOTHRESH(3) REPLACE</v>
      </c>
      <c r="F5" s="5" t="str">
        <f>CONCATENATE("DELETE QLOCAL(",A5,ConfigData!$D$2,") PURGE")</f>
        <v>DELETE QLOCAL(UKFF.SVC.NOTIFY.TEST) PURGE</v>
      </c>
    </row>
    <row r="6" spans="1:6" x14ac:dyDescent="0.25">
      <c r="A6" t="s">
        <v>23</v>
      </c>
      <c r="B6">
        <f t="shared" si="0"/>
        <v>4194304</v>
      </c>
      <c r="C6">
        <v>5000</v>
      </c>
      <c r="D6" t="s">
        <v>22</v>
      </c>
      <c r="E6" s="5" t="str">
        <f>CONCATENATE("DEFINE QL(",A6,ConfigData!$D$2,") MAXMSGL(",B6,") MAXDEPTH(",C6,") DESCR('",D6,"') BOQNAME(",ConfigData!$H$3,") BOTHRESH(",ConfigData!$F$3,") REPLACE")</f>
        <v>DEFINE QL(UKFF.SVC.STAFFDIR.TEST) MAXMSGL(4194304) MAXDEPTH(5000) DESCR('Staff Directory Service') BOQNAME(fgc0002t.BORQQ) BOTHRESH(3) REPLACE</v>
      </c>
      <c r="F6" s="5" t="str">
        <f>CONCATENATE("DELETE QLOCAL(",A6,ConfigData!$D$2,") PURGE")</f>
        <v>DELETE QLOCAL(UKFF.SVC.STAFFDIR.TEST) PURGE</v>
      </c>
    </row>
    <row r="7" spans="1:6" x14ac:dyDescent="0.25">
      <c r="A7" t="s">
        <v>24</v>
      </c>
      <c r="B7">
        <f t="shared" si="0"/>
        <v>4194304</v>
      </c>
      <c r="C7">
        <v>5000</v>
      </c>
      <c r="D7" t="s">
        <v>29</v>
      </c>
      <c r="E7" s="5" t="str">
        <f>CONCATENATE("DEFINE QL(",A7,ConfigData!$D$2,") MAXMSGL(",B7,") MAXDEPTH(",C7,") DESCR('",D7,"') BOQNAME(",ConfigData!$H$3,") BOTHRESH(",ConfigData!$F$3,") REPLACE")</f>
        <v>DEFINE QL(UKFF.SVC.FINANCE.TEST) MAXMSGL(4194304) MAXDEPTH(5000) DESCR('Finance Service') BOQNAME(fgc0002t.BORQQ) BOTHRESH(3) REPLACE</v>
      </c>
      <c r="F7" s="5" t="str">
        <f>CONCATENATE("DELETE QLOCAL(",A7,ConfigData!$D$2,") PURGE")</f>
        <v>DELETE QLOCAL(UKFF.SVC.FINANCE.TEST) PURGE</v>
      </c>
    </row>
    <row r="8" spans="1:6" x14ac:dyDescent="0.25">
      <c r="A8" t="s">
        <v>25</v>
      </c>
      <c r="B8">
        <f t="shared" si="0"/>
        <v>4194304</v>
      </c>
      <c r="C8">
        <v>5000</v>
      </c>
      <c r="D8" t="s">
        <v>30</v>
      </c>
      <c r="E8" s="5" t="str">
        <f>CONCATENATE("DEFINE QL(",A8,ConfigData!$D$2,") MAXMSGL(",B8,") MAXDEPTH(",C8,") DESCR('",D8,"') BOQNAME(",ConfigData!$H$3,") BOTHRESH(",ConfigData!$F$3,") REPLACE")</f>
        <v>DEFINE QL(UKFF.SVC.AVAILABILITY.TEST) MAXMSGL(4194304) MAXDEPTH(5000) DESCR('Availability Service') BOQNAME(fgc0002t.BORQQ) BOTHRESH(3) REPLACE</v>
      </c>
      <c r="F8" s="5" t="str">
        <f>CONCATENATE("DELETE QLOCAL(",A8,ConfigData!$D$2,") PURGE")</f>
        <v>DELETE QLOCAL(UKFF.SVC.AVAILABILITY.TEST) PURGE</v>
      </c>
    </row>
    <row r="9" spans="1:6" x14ac:dyDescent="0.25">
      <c r="A9" t="s">
        <v>26</v>
      </c>
      <c r="B9">
        <f t="shared" si="0"/>
        <v>4194304</v>
      </c>
      <c r="C9">
        <v>5000</v>
      </c>
      <c r="D9" t="s">
        <v>31</v>
      </c>
      <c r="E9" s="5" t="str">
        <f>CONCATENATE("DEFINE QL(",A9,ConfigData!$D$2,") MAXMSGL(",B9,") MAXDEPTH(",C9,") DESCR('",D9,"') BOQNAME(",ConfigData!$H$3,") BOTHRESH(",ConfigData!$F$3,") REPLACE")</f>
        <v>DEFINE QL(UKFF.SVC.CALENDAR.TEST) MAXMSGL(4194304) MAXDEPTH(5000) DESCR('Calendar Service') BOQNAME(fgc0002t.BORQQ) BOTHRESH(3) REPLACE</v>
      </c>
      <c r="F9" s="5" t="str">
        <f>CONCATENATE("DELETE QLOCAL(",A9,ConfigData!$D$2,") PURGE")</f>
        <v>DELETE QLOCAL(UKFF.SVC.CALENDAR.TEST) PURGE</v>
      </c>
    </row>
    <row r="10" spans="1:6" x14ac:dyDescent="0.25">
      <c r="A10" t="s">
        <v>27</v>
      </c>
      <c r="B10">
        <f t="shared" si="0"/>
        <v>4194304</v>
      </c>
      <c r="C10">
        <v>5000</v>
      </c>
      <c r="D10" t="s">
        <v>32</v>
      </c>
      <c r="E10" s="5" t="str">
        <f>CONCATENATE("DEFINE QL(",A10,ConfigData!$D$2,") MAXMSGL(",B10,") MAXDEPTH(",C10,") DESCR('",D10,"') BOQNAME(",ConfigData!$H$3,") BOTHRESH(",ConfigData!$F$3,") REPLACE")</f>
        <v>DEFINE QL(UKFF.SVC.REFERENCE.TEST) MAXMSGL(4194304) MAXDEPTH(5000) DESCR('Reference Service') BOQNAME(fgc0002t.BORQQ) BOTHRESH(3) REPLACE</v>
      </c>
      <c r="F10" s="5" t="str">
        <f>CONCATENATE("DELETE QLOCAL(",A10,ConfigData!$D$2,") PURGE")</f>
        <v>DELETE QLOCAL(UKFF.SVC.REFERENCE.TEST) PURGE</v>
      </c>
    </row>
    <row r="11" spans="1:6" x14ac:dyDescent="0.25">
      <c r="A11" t="s">
        <v>28</v>
      </c>
      <c r="B11">
        <f t="shared" si="0"/>
        <v>4194304</v>
      </c>
      <c r="C11">
        <v>5000</v>
      </c>
      <c r="D11" t="s">
        <v>33</v>
      </c>
      <c r="E11" s="5" t="str">
        <f>CONCATENATE("DEFINE QL(",A11,ConfigData!$D$2,") MAXMSGL(",B11,") MAXDEPTH(",C11,") DESCR('",D11,"') BOQNAME(",ConfigData!$H$3,") BOTHRESH(",ConfigData!$F$3,") REPLACE")</f>
        <v>DEFINE QL(UKFF.SERVICE.RESPONSE.TEST) MAXMSGL(4194304) MAXDEPTH(5000) DESCR('Response Queue') BOQNAME(fgc0002t.BORQQ) BOTHRESH(3) REPLACE</v>
      </c>
      <c r="F11" s="5" t="str">
        <f>CONCATENATE("DELETE QLOCAL(",A11,ConfigData!$D$2,") PURGE")</f>
        <v>DELETE QLOCAL(UKFF.SERVICE.RESPONSE.TEST) PURGE</v>
      </c>
    </row>
    <row r="12" spans="1:6" x14ac:dyDescent="0.25">
      <c r="A12" t="s">
        <v>50</v>
      </c>
      <c r="B12">
        <f t="shared" si="0"/>
        <v>4194304</v>
      </c>
      <c r="C12">
        <v>100000</v>
      </c>
      <c r="D12" t="s">
        <v>33</v>
      </c>
      <c r="E12" s="5" t="str">
        <f>CONCATENATE("DEFINE QL(",A12,ConfigData!$D$2,") MAXMSGL(",B12,") MAXDEPTH(",C12,") DESCR('",D12,"') BOQNAME(",ConfigData!$H$3,") BOTHRESH(",ConfigData!$F$3,") REPLACE")</f>
        <v>DEFINE QL(UKFF.BPM.SERVICE.RESPONSE.TEST) MAXMSGL(4194304) MAXDEPTH(100000) DESCR('Response Queue') BOQNAME(fgc0002t.BORQQ) BOTHRESH(3) REPLACE</v>
      </c>
      <c r="F12" s="5" t="str">
        <f>CONCATENATE("DELETE QLOCAL(",A12,ConfigData!$D$2,") PURGE")</f>
        <v>DELETE QLOCAL(UKFF.BPM.SERVICE.RESPONSE.TEST) PURGE</v>
      </c>
    </row>
    <row r="13" spans="1:6" s="7" customFormat="1" ht="20.25" thickBot="1" x14ac:dyDescent="0.35">
      <c r="A13" s="7" t="s">
        <v>69</v>
      </c>
    </row>
    <row r="14" spans="1:6" ht="15.75" thickTop="1" x14ac:dyDescent="0.25">
      <c r="A14" t="s">
        <v>68</v>
      </c>
      <c r="B14">
        <f>4*2^20</f>
        <v>4194304</v>
      </c>
      <c r="C14">
        <v>5000</v>
      </c>
      <c r="D14" t="s">
        <v>70</v>
      </c>
      <c r="E14" s="5" t="str">
        <f>CONCATENATE("DEFINE QL(",A14,ConfigData!$D$2,") MAXMSGL(",B14,") MAXDEPTH(",C14,") DESCR('",D14,"') BOQNAME(",ConfigData!$H$3,") BOTHRESH(",ConfigData!$F$3,") REPLACE")</f>
        <v>DEFINE QL(UKFF4.SVC.STAFF.TEST) MAXMSGL(4194304) MAXDEPTH(5000) DESCR('Unified staff service queue for UKFFv4') BOQNAME(fgc0002t.BORQQ) BOTHRESH(3) REPLACE</v>
      </c>
      <c r="F14" s="5" t="str">
        <f>CONCATENATE("DELETE QLOCAL(",A14,ConfigData!$D$2,") PURGE")</f>
        <v>DELETE QLOCAL(UKFF4.SVC.STAFF.TEST) PURGE</v>
      </c>
    </row>
    <row r="16" spans="1:6" x14ac:dyDescent="0.25">
      <c r="A16" t="s">
        <v>83</v>
      </c>
      <c r="B16">
        <f>4*2^20</f>
        <v>4194304</v>
      </c>
      <c r="C16">
        <v>5000</v>
      </c>
      <c r="D16" t="s">
        <v>89</v>
      </c>
      <c r="E16" s="5" t="str">
        <f>CONCATENATE("DEFINE QL(",A16,ConfigData!$D$2,") MAXMSGL(",B16,") MAXDEPTH(",C16,") DESCR('",D16,"') BOQNAME(",ConfigData!$H$3,") BOTHRESH(",ConfigData!$F$3,") REPLACE")</f>
        <v>DEFINE QL(UKFF4.SVC.CONTACT.TEST) MAXMSGL(4194304) MAXDEPTH(5000) DESCR('Contact Service for UKFFv4') BOQNAME(fgc0002t.BORQQ) BOTHRESH(3) REPLACE</v>
      </c>
      <c r="F16" s="5" t="str">
        <f>CONCATENATE("DELETE QLOCAL(",A16,ConfigData!$D$2,") PURGE")</f>
        <v>DELETE QLOCAL(UKFF4.SVC.CONTACT.TEST) PURGE</v>
      </c>
    </row>
    <row r="17" spans="1:6" x14ac:dyDescent="0.25">
      <c r="A17" t="s">
        <v>81</v>
      </c>
      <c r="B17">
        <f>100*2^20</f>
        <v>104857600</v>
      </c>
      <c r="C17">
        <v>100000</v>
      </c>
      <c r="D17" t="s">
        <v>82</v>
      </c>
      <c r="E17" s="5" t="str">
        <f>CONCATENATE("DEFINE QL(",A17,ConfigData!$D$2,") MAXMSGL(",B17,") MAXDEPTH(",C17,") DESCR('",D17,"') BOQNAME(",ConfigData!$H$3,") BOTHRESH(",ConfigData!$F$3,") REPLACE")</f>
        <v>DEFINE QL(MESSAGE_STORE.TEST) MAXMSGL(104857600) MAXDEPTH(100000) DESCR('Message store for request-reply patterns.') BOQNAME(fgc0002t.BORQQ) BOTHRESH(3) REPLACE</v>
      </c>
      <c r="F17" s="5" t="str">
        <f>CONCATENATE("DELETE QLOCAL(",A17,ConfigData!$D$2,") PURGE")</f>
        <v>DELETE QLOCAL(MESSAGE_STORE.TEST) PURGE</v>
      </c>
    </row>
    <row r="19" spans="1:6" x14ac:dyDescent="0.25">
      <c r="A19" t="s">
        <v>156</v>
      </c>
      <c r="B19">
        <f t="shared" ref="B19" si="1">4*2^20</f>
        <v>4194304</v>
      </c>
      <c r="C19">
        <v>5000</v>
      </c>
      <c r="D19" t="s">
        <v>157</v>
      </c>
      <c r="E19" s="5" t="str">
        <f>CONCATENATE("DEFINE QL(",A19,ConfigData!$D$2,") MAXMSGL(",B19,") MAXDEPTH(",C19,") DESCR('",D19,"') BOQNAME(",ConfigData!$H$3,") BOTHRESH(",ConfigData!$F$3,") REPLACE")</f>
        <v>DEFINE QL(UKFF.SVC.INCIDENT.TEST) MAXMSGL(4194304) MAXDEPTH(5000) DESCR('Incident Service') BOQNAME(fgc0002t.BORQQ) BOTHRESH(3) REPLACE</v>
      </c>
      <c r="F19" s="5" t="str">
        <f>CONCATENATE("DELETE QLOCAL(",A19,ConfigData!$D$2,") PURGE")</f>
        <v>DELETE QLOCAL(UKFF.SVC.INCIDENT.TEST) PURGE</v>
      </c>
    </row>
  </sheetData>
  <phoneticPr fontId="0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opLeftCell="B1" workbookViewId="0">
      <selection activeCell="E21" sqref="E21:E22"/>
    </sheetView>
  </sheetViews>
  <sheetFormatPr defaultRowHeight="15" x14ac:dyDescent="0.25"/>
  <cols>
    <col min="1" max="1" width="31.42578125" bestFit="1" customWidth="1"/>
    <col min="2" max="2" width="10" bestFit="1" customWidth="1"/>
    <col min="3" max="3" width="10.140625" bestFit="1" customWidth="1"/>
    <col min="4" max="4" width="52.42578125" bestFit="1" customWidth="1"/>
    <col min="5" max="5" width="181.28515625" bestFit="1" customWidth="1"/>
    <col min="6" max="6" width="57.5703125" bestFit="1" customWidth="1"/>
  </cols>
  <sheetData>
    <row r="1" spans="1:6" s="6" customFormat="1" ht="74.25" thickBot="1" x14ac:dyDescent="0.35">
      <c r="A1" s="6" t="s">
        <v>0</v>
      </c>
      <c r="B1" s="10" t="s">
        <v>1</v>
      </c>
      <c r="C1" s="10" t="s">
        <v>2</v>
      </c>
      <c r="D1" s="6" t="s">
        <v>3</v>
      </c>
      <c r="E1" s="6" t="s">
        <v>19</v>
      </c>
    </row>
    <row r="2" spans="1:6" ht="15.75" thickTop="1" x14ac:dyDescent="0.25">
      <c r="E2" s="5"/>
      <c r="F2" s="5"/>
    </row>
    <row r="3" spans="1:6" s="15" customFormat="1" x14ac:dyDescent="0.25">
      <c r="A3" s="15" t="s">
        <v>56</v>
      </c>
      <c r="B3">
        <f>4*2^20</f>
        <v>4194304</v>
      </c>
      <c r="C3" s="15">
        <v>5000</v>
      </c>
      <c r="D3" s="15" t="s">
        <v>57</v>
      </c>
      <c r="E3" s="16" t="str">
        <f>CONCATENATE("DEFINE QL(",A3,ConfigData!$D$2,") MAXMSGL(",B3,") MAXDEPTH(",C3,") DESCR('",D3,"') BOQNAME(",ConfigData!$H$3,") BOTHRESH(",ConfigData!$F$3,") REPLACE")</f>
        <v>DEFINE QL(FGC.SVC.BUSINESSLOGIC.TEST) MAXMSGL(4194304) MAXDEPTH(5000) DESCR('Business Logic Service') BOQNAME(fgc0002t.BORQQ) BOTHRESH(3) REPLACE</v>
      </c>
      <c r="F3" s="16" t="str">
        <f>CONCATENATE("DELETE QLOCAL(",A3,ConfigData!$D$2,") PURGE")</f>
        <v>DELETE QLOCAL(FGC.SVC.BUSINESSLOGIC.TEST) PURGE</v>
      </c>
    </row>
    <row r="4" spans="1:6" s="13" customFormat="1" x14ac:dyDescent="0.25">
      <c r="A4" t="s">
        <v>94</v>
      </c>
      <c r="B4">
        <f>4*2^20</f>
        <v>4194304</v>
      </c>
      <c r="C4">
        <v>5000</v>
      </c>
      <c r="D4" t="s">
        <v>95</v>
      </c>
      <c r="E4" s="16" t="str">
        <f>CONCATENATE("DEFINE QL(",A4,ConfigData!$D$2,") MAXMSGL(",B4,") MAXDEPTH(",C4,") DESCR('",D4,"') BOQNAME(",ConfigData!$H$3,") BOTHRESH(",ConfigData!$F$3,") REPLACE")</f>
        <v>DEFINE QL(BPM.EVENTMESSAGE.TEST) MAXMSGL(4194304) MAXDEPTH(5000) DESCR('Event messages sent to BPM') BOQNAME(fgc0002t.BORQQ) BOTHRESH(3) REPLACE</v>
      </c>
      <c r="F4" s="16" t="str">
        <f>CONCATENATE("DELETE QLOCAL(",A4,ConfigData!$D$2,") PURGE")</f>
        <v>DELETE QLOCAL(BPM.EVENTMESSAGE.TEST) PURGE</v>
      </c>
    </row>
    <row r="5" spans="1:6" x14ac:dyDescent="0.25">
      <c r="E5" s="5"/>
      <c r="F5" s="5"/>
    </row>
    <row r="6" spans="1:6" x14ac:dyDescent="0.25">
      <c r="A6" t="s">
        <v>117</v>
      </c>
      <c r="B6">
        <f>100*2^20</f>
        <v>104857600</v>
      </c>
      <c r="C6">
        <v>500000</v>
      </c>
      <c r="D6" t="s">
        <v>118</v>
      </c>
      <c r="E6" s="16" t="str">
        <f>CONCATENATE("DEFINE QL(",A6,ConfigData!$D$2,") MAXMSGL(",B6,") MAXDEPTH(",C6,") DESCR('",D6,"') BOQNAME(",ConfigData!$H$3,") BOTHRESH(",ConfigData!$F$3,") REPLACE")</f>
        <v>DEFINE QL(OCP.INCIDENTS.SUB.TEST) MAXMSGL(104857600) MAXDEPTH(500000) DESCR('Incident details published from the mobilisation system.') BOQNAME(fgc0002t.BORQQ) BOTHRESH(3) REPLACE</v>
      </c>
      <c r="F6" s="5"/>
    </row>
    <row r="7" spans="1:6" s="13" customFormat="1" x14ac:dyDescent="0.25">
      <c r="A7" t="s">
        <v>119</v>
      </c>
      <c r="B7">
        <f>4*2^20</f>
        <v>4194304</v>
      </c>
      <c r="C7">
        <f>5000</f>
        <v>5000</v>
      </c>
      <c r="D7" t="s">
        <v>120</v>
      </c>
      <c r="E7" s="16" t="str">
        <f>CONCATENATE("DEFINE QL(",A7,ConfigData!$D$2,") MAXMSGL(",B7,") MAXDEPTH(",C7,") DESCR('",D7,"') BOQNAME(",ConfigData!$H$3,") BOTHRESH(",ConfigData!$F$3,") REPLACE")</f>
        <v>DEFINE QL(OCP.SVC.CRUD.TEST) MAXMSGL(4194304) MAXDEPTH(5000) DESCR('CRUD Service for OnCall Payments') BOQNAME(fgc0002t.BORQQ) BOTHRESH(3) REPLACE</v>
      </c>
      <c r="F7" s="14"/>
    </row>
    <row r="8" spans="1:6" s="13" customFormat="1" x14ac:dyDescent="0.25">
      <c r="A8" t="s">
        <v>135</v>
      </c>
      <c r="B8">
        <f>1*2^20</f>
        <v>1048576</v>
      </c>
      <c r="C8">
        <v>10</v>
      </c>
      <c r="D8" t="s">
        <v>138</v>
      </c>
      <c r="E8" s="16" t="str">
        <f>CONCATENATE("DEFINE QL(",A8,ConfigData!$D$2,") MAXMSGL(",B8,") MAXDEPTH(",C8,") DESCR('",D8,"') BOQNAME(",ConfigData!$H$3,") BOTHRESH(",ConfigData!$F$3,") REPLACE")</f>
        <v>DEFINE QL(OCP.SVC.EXPORTPAYCLAIMS.TEST) MAXMSGL(1048576) MAXDEPTH(10) DESCR('Service to perform an export of pay claims') BOQNAME(fgc0002t.BORQQ) BOTHRESH(3) REPLACE</v>
      </c>
      <c r="F8" s="14"/>
    </row>
    <row r="9" spans="1:6" x14ac:dyDescent="0.25">
      <c r="A9" t="s">
        <v>136</v>
      </c>
      <c r="B9">
        <f>1*2^20</f>
        <v>1048576</v>
      </c>
      <c r="C9">
        <v>10</v>
      </c>
      <c r="D9" t="s">
        <v>139</v>
      </c>
      <c r="E9" s="16" t="str">
        <f>CONCATENATE("DEFINE QL(",A9,ConfigData!$D$2,") MAXMSGL(",B9,") MAXDEPTH(",C9,") DESCR('",D9,"') BOQNAME(",ConfigData!$H$3,") BOTHRESH(",ConfigData!$F$3,") REPLACE")</f>
        <v>DEFINE QL(OCP.SVC.ERRPAYCHECK.TEST) MAXMSGL(1048576) MAXDEPTH(10) DESCR('Service to check pay claims and hold those in error') BOQNAME(fgc0002t.BORQQ) BOTHRESH(3) REPLACE</v>
      </c>
      <c r="F9" s="5"/>
    </row>
    <row r="10" spans="1:6" x14ac:dyDescent="0.25">
      <c r="A10" t="s">
        <v>137</v>
      </c>
      <c r="B10">
        <f>1*2^20</f>
        <v>1048576</v>
      </c>
      <c r="C10">
        <v>10</v>
      </c>
      <c r="D10" t="s">
        <v>140</v>
      </c>
      <c r="E10" s="16" t="str">
        <f>CONCATENATE("DEFINE QL(",A10,ConfigData!$D$2,") MAXMSGL(",B10,") MAXDEPTH(",C10,") DESCR('",D10,"') BOQNAME(",ConfigData!$H$3,") BOTHRESH(",ConfigData!$F$3,") REPLACE")</f>
        <v>DEFINE QL(OCP.SVC.PAYROLLCUTOFF.TEST) MAXMSGL(1048576) MAXDEPTH(10) DESCR('Service for Payroll to perform a cutoff of pending claims') BOQNAME(fgc0002t.BORQQ) BOTHRESH(3) REPLACE</v>
      </c>
      <c r="F10" s="5"/>
    </row>
    <row r="11" spans="1:6" x14ac:dyDescent="0.25">
      <c r="E11" s="5"/>
      <c r="F11" s="5"/>
    </row>
    <row r="12" spans="1:6" x14ac:dyDescent="0.25">
      <c r="A12" t="s">
        <v>153</v>
      </c>
      <c r="B12">
        <f>100*2^20</f>
        <v>104857600</v>
      </c>
      <c r="C12">
        <v>500000</v>
      </c>
      <c r="D12" t="s">
        <v>154</v>
      </c>
      <c r="E12" s="16" t="str">
        <f>CONCATENATE("DEFINE QL(",A12,ConfigData!$D$2,") MAXMSGL(",B12,") MAXDEPTH(",C12,") DESCR('",D12,"') BOQNAME(",ConfigData!$H$3,") BOTHRESH(",ConfigData!$F$3,") REPLACE")</f>
        <v>DEFINE QL(STATSNX.SUB.TEST) MAXMSGL(104857600) MAXDEPTH(500000) DESCR('STATSNX Subscriber') BOQNAME(fgc0002t.BORQQ) BOTHRESH(3) REPLACE</v>
      </c>
      <c r="F12" s="5" t="str">
        <f t="shared" ref="F12" si="0">CONCATENATE("DELETE QLOCAL(",A12,") PURGE")</f>
        <v>DELETE QLOCAL(STATSNX.SUB) PURGE</v>
      </c>
    </row>
    <row r="13" spans="1:6" x14ac:dyDescent="0.25">
      <c r="E13" s="5"/>
      <c r="F13" s="5"/>
    </row>
    <row r="14" spans="1:6" x14ac:dyDescent="0.25">
      <c r="A14" t="s">
        <v>142</v>
      </c>
      <c r="B14">
        <f>100*2^20</f>
        <v>104857600</v>
      </c>
      <c r="C14">
        <v>5000</v>
      </c>
      <c r="D14" t="s">
        <v>143</v>
      </c>
      <c r="E14" s="16" t="str">
        <f>CONCATENATE("DEFINE QL(",A14,ConfigData!$D$2,") MAXMSGL(",B14,") MAXDEPTH(",C14,") DESCR('",D14,"') BOQNAME(",ConfigData!$H$3,") BOTHRESH(",ConfigData!$F$3,") REPLACE")</f>
        <v>DEFINE QL(XLSTOXML.IN.TEST) MAXMSGL(104857600) MAXDEPTH(5000) DESCR('Request queue to transform an Excel (XLS) to an XML document') BOQNAME(fgc0002t.BORQQ) BOTHRESH(3) REPLACE</v>
      </c>
      <c r="F14" s="5"/>
    </row>
    <row r="15" spans="1:6" x14ac:dyDescent="0.25">
      <c r="A15" t="s">
        <v>144</v>
      </c>
      <c r="B15">
        <f>100*2^20</f>
        <v>104857600</v>
      </c>
      <c r="C15">
        <v>5000</v>
      </c>
      <c r="D15" t="s">
        <v>145</v>
      </c>
      <c r="E15" s="16" t="str">
        <f>CONCATENATE("DEFINE QL(",A15,ConfigData!$D$2,") MAXMSGL(",B15,") MAXDEPTH(",C15,") DESCR('",D15,"') BOQNAME(",ConfigData!$H$3,") BOTHRESH(",ConfigData!$F$3,") REPLACE")</f>
        <v>DEFINE QL(XLSTOXML.OUT.TEST) MAXMSGL(104857600) MAXDEPTH(5000) DESCR('Response queue to transform an Excel (XLS) to an XML document') BOQNAME(fgc0002t.BORQQ) BOTHRESH(3) REPLACE</v>
      </c>
      <c r="F15" s="5"/>
    </row>
    <row r="16" spans="1:6" x14ac:dyDescent="0.25">
      <c r="E16" s="5"/>
      <c r="F16" s="5"/>
    </row>
    <row r="17" spans="1:6" x14ac:dyDescent="0.25">
      <c r="A17" t="s">
        <v>150</v>
      </c>
      <c r="B17">
        <f>4*2^20</f>
        <v>4194304</v>
      </c>
      <c r="C17">
        <v>5000</v>
      </c>
      <c r="D17" t="s">
        <v>151</v>
      </c>
      <c r="E17" s="16" t="str">
        <f>CONCATENATE("DEFINE QL(",A17,ConfigData!$D$2,") MAXMSGL(",B17,") MAXDEPTH(",C17,") DESCR('",D17,"') BOQNAME(",ConfigData!$H$3,") BOTHRESH(",ConfigData!$F$3,") REPLACE")</f>
        <v>DEFINE QL(METERREADINGS.SVC.CRUD.TEST) MAXMSGL(4194304) MAXDEPTH(5000) DESCR('CRUD Service for Meter Readings/Carbon Footprint') BOQNAME(fgc0002t.BORQQ) BOTHRESH(3) REPLACE</v>
      </c>
      <c r="F17" s="5"/>
    </row>
    <row r="18" spans="1:6" ht="22.5" x14ac:dyDescent="0.3">
      <c r="A18" s="11"/>
      <c r="E18" s="5"/>
      <c r="F18" s="5"/>
    </row>
    <row r="19" spans="1:6" x14ac:dyDescent="0.25">
      <c r="A19" t="s">
        <v>172</v>
      </c>
      <c r="B19">
        <v>4096</v>
      </c>
      <c r="C19">
        <v>5000</v>
      </c>
      <c r="D19" t="s">
        <v>173</v>
      </c>
      <c r="E19" s="16" t="str">
        <f>CONCATENATE("DEFINE QL(",A19,ConfigData!$D$2,") MAXMSGL(",B19,") MAXDEPTH(",C19,") DESCR('",D19,"') BOQNAME(",ConfigData!$H$3,") BOTHRESH(",ConfigData!$F$3,") REPLACE")</f>
        <v>DEFINE QL(RESOURCELINK.CHANGES.TEST) MAXMSGL(4096) MAXDEPTH(5000) DESCR('ResourceLink Changes') BOQNAME(fgc0002t.BORQQ) BOTHRESH(3) REPLACE</v>
      </c>
      <c r="F19" s="5"/>
    </row>
    <row r="20" spans="1:6" s="13" customFormat="1" x14ac:dyDescent="0.25">
      <c r="E20" s="14"/>
      <c r="F20" s="14"/>
    </row>
    <row r="21" spans="1:6" x14ac:dyDescent="0.25">
      <c r="A21" t="s">
        <v>180</v>
      </c>
      <c r="B21">
        <f>100*2^20</f>
        <v>104857600</v>
      </c>
      <c r="C21">
        <v>500000</v>
      </c>
      <c r="D21" t="s">
        <v>181</v>
      </c>
      <c r="E21" s="16" t="str">
        <f>CONCATENATE("DEFINE QL(",A21,ConfigData!$D$2,") MAXMSGL(",B21,") MAXDEPTH(",C21,") DESCR('",D21,"') BOQNAME(",ConfigData!$H$3,") BOTHRESH(",ConfigData!$F$3,") REPLACE")</f>
        <v>DEFINE QL(AUDITLOG.TEST) MAXMSGL(104857600) MAXDEPTH(500000) DESCR('Audit Logging Queue') BOQNAME(fgc0002t.BORQQ) BOTHRESH(3) REPLACE</v>
      </c>
      <c r="F21" s="5"/>
    </row>
    <row r="22" spans="1:6" x14ac:dyDescent="0.25">
      <c r="A22" t="s">
        <v>182</v>
      </c>
      <c r="B22">
        <f>100*2^20</f>
        <v>104857600</v>
      </c>
      <c r="C22">
        <v>500000</v>
      </c>
      <c r="D22" t="s">
        <v>183</v>
      </c>
      <c r="E22" s="16" t="str">
        <f>CONCATENATE("DEFINE QL(",A22,ConfigData!$D$2,") MAXMSGL(",B22,") MAXDEPTH(",C22,") DESCR('",D22,"') BOQNAME(",ConfigData!$H$3,") BOTHRESH(",ConfigData!$F$3,") REPLACE")</f>
        <v>DEFINE QL(EVENTMONITORING.TEST) MAXMSGL(104857600) MAXDEPTH(500000) DESCR('Event Monitoring Queue') BOQNAME(fgc0002t.BORQQ) BOTHRESH(3) REPLACE</v>
      </c>
      <c r="F22" s="5"/>
    </row>
    <row r="23" spans="1:6" x14ac:dyDescent="0.25">
      <c r="E23" s="5"/>
      <c r="F23" s="5"/>
    </row>
    <row r="24" spans="1:6" x14ac:dyDescent="0.25">
      <c r="E24" s="5"/>
      <c r="F24" s="5"/>
    </row>
    <row r="25" spans="1:6" x14ac:dyDescent="0.25">
      <c r="E25" s="5"/>
      <c r="F25" s="5"/>
    </row>
    <row r="26" spans="1:6" x14ac:dyDescent="0.25">
      <c r="E26" s="5"/>
      <c r="F26" s="5"/>
    </row>
    <row r="27" spans="1:6" x14ac:dyDescent="0.25">
      <c r="E27" s="5"/>
      <c r="F27" s="5"/>
    </row>
    <row r="28" spans="1:6" x14ac:dyDescent="0.25">
      <c r="E28" s="5"/>
      <c r="F28" s="5"/>
    </row>
  </sheetData>
  <phoneticPr fontId="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tr">
        <f>CONCATENATE("mqsireportproperties ",ConfigData!$D$4,"-b httplistener -o HTTPConnector -r")</f>
        <v>mqsireportproperties brk0002t-b httplistener -o HTTPConnector -r</v>
      </c>
    </row>
    <row r="2" spans="1:1" x14ac:dyDescent="0.25">
      <c r="A2" t="str">
        <f>CONCATENATE("mqsichangeproperties ", ConfigData!$D$4,"-b httplistener -o HTTPConnector -n port -v ",ConfigData!$D$5)</f>
        <v>mqsichangeproperties brk0002t-b httplistener -o HTTPConnector -n port -v 8085</v>
      </c>
    </row>
  </sheetData>
  <phoneticPr fontId="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opLeftCell="F1" workbookViewId="0">
      <selection activeCell="H20" sqref="H20:H22"/>
    </sheetView>
  </sheetViews>
  <sheetFormatPr defaultRowHeight="15" x14ac:dyDescent="0.25"/>
  <cols>
    <col min="1" max="1" width="17" bestFit="1" customWidth="1"/>
    <col min="2" max="2" width="39" bestFit="1" customWidth="1"/>
    <col min="3" max="3" width="44.28515625" style="5" bestFit="1" customWidth="1"/>
    <col min="4" max="4" width="44.28515625" style="5" customWidth="1"/>
    <col min="5" max="5" width="7" bestFit="1" customWidth="1"/>
    <col min="6" max="6" width="4.85546875" bestFit="1" customWidth="1"/>
    <col min="7" max="7" width="57.42578125" bestFit="1" customWidth="1"/>
    <col min="8" max="8" width="194.28515625" style="5" bestFit="1" customWidth="1"/>
  </cols>
  <sheetData>
    <row r="1" spans="1:8" s="6" customFormat="1" ht="74.25" thickBot="1" x14ac:dyDescent="0.35">
      <c r="A1" s="6" t="s">
        <v>59</v>
      </c>
      <c r="B1" s="6" t="s">
        <v>130</v>
      </c>
      <c r="C1" s="6" t="s">
        <v>0</v>
      </c>
      <c r="D1" s="6" t="s">
        <v>129</v>
      </c>
      <c r="E1" s="10" t="s">
        <v>1</v>
      </c>
      <c r="F1" s="10" t="s">
        <v>2</v>
      </c>
      <c r="G1" s="6" t="s">
        <v>3</v>
      </c>
      <c r="H1" s="6" t="s">
        <v>131</v>
      </c>
    </row>
    <row r="2" spans="1:8" ht="15.75" thickTop="1" x14ac:dyDescent="0.25">
      <c r="B2" s="4" t="s">
        <v>60</v>
      </c>
    </row>
    <row r="3" spans="1:8" s="9" customFormat="1" ht="15.75" hidden="1" thickBot="1" x14ac:dyDescent="0.3">
      <c r="A3" s="9" t="s">
        <v>77</v>
      </c>
    </row>
    <row r="4" spans="1:8" hidden="1" x14ac:dyDescent="0.25">
      <c r="A4" t="s">
        <v>61</v>
      </c>
      <c r="B4" t="s">
        <v>75</v>
      </c>
      <c r="C4" s="5" t="str">
        <f>CONCATENATE(A4,".",B4,".TEST")</f>
        <v>TRG.CRON.TEST</v>
      </c>
      <c r="E4">
        <v>4096</v>
      </c>
      <c r="F4">
        <v>1</v>
      </c>
      <c r="G4" t="s">
        <v>73</v>
      </c>
      <c r="H4" s="5" t="str">
        <f>CONCATENATE("DEFINE QL(",C4,ConfigData!$D$2,") MAXMSGL(",E4,") MAXDEPTH(",F4,") DESCR('",G4,"') BOQNAME(",ConfigData!$H$3,") BOTHRESH(",ConfigData!$F$3,") REPLACE")</f>
        <v>DEFINE QL(TRG.CRON.TEST.TEST) MAXMSGL(4096) MAXDEPTH(1) DESCR('Initiator queue for scheduler, put from cron job') BOQNAME(fgc0002t.BORQQ) BOTHRESH(3) REPLACE</v>
      </c>
    </row>
    <row r="5" spans="1:8" hidden="1" x14ac:dyDescent="0.25">
      <c r="A5" t="s">
        <v>61</v>
      </c>
      <c r="B5" t="s">
        <v>76</v>
      </c>
      <c r="C5" s="5" t="str">
        <f>CONCATENATE(A5,".",B5,".TEST")</f>
        <v>TRG.CRONHIST.TEST</v>
      </c>
      <c r="E5">
        <v>4096</v>
      </c>
      <c r="F5">
        <v>1</v>
      </c>
      <c r="G5" t="s">
        <v>74</v>
      </c>
      <c r="H5" s="5" t="str">
        <f>CONCATENATE("DEFINE QL(",C5,ConfigData!$D$2,") MAXMSGL(",E5,") MAXDEPTH(",F5,") DESCR('",G5,"') BOQNAME(",ConfigData!$H$3,") BOTHRESH(",ConfigData!$F$3,") REPLACE")</f>
        <v>DEFINE QL(TRG.CRONHIST.TEST.TEST) MAXMSGL(4096) MAXDEPTH(1) DESCR('Standard queue for triming cron history.') BOQNAME(fgc0002t.BORQQ) BOTHRESH(3) REPLACE</v>
      </c>
    </row>
    <row r="6" spans="1:8" s="9" customFormat="1" ht="15.75" hidden="1" thickBot="1" x14ac:dyDescent="0.3">
      <c r="A6" s="9" t="s">
        <v>78</v>
      </c>
    </row>
    <row r="7" spans="1:8" x14ac:dyDescent="0.25">
      <c r="A7" t="s">
        <v>61</v>
      </c>
      <c r="B7" t="s">
        <v>62</v>
      </c>
      <c r="C7" s="5" t="str">
        <f t="shared" ref="C7:C11" si="0">CONCATENATE(A7,".",B7)</f>
        <v>TRG.EA938F900E757A39E040007F01001B22</v>
      </c>
      <c r="E7">
        <v>4096</v>
      </c>
      <c r="F7">
        <v>1</v>
      </c>
      <c r="G7" t="s">
        <v>63</v>
      </c>
      <c r="H7" s="5" t="str">
        <f>CONCATENATE("DEFINE QL(",C7,ConfigData!$D$2,") MAXMSGL(",E7,") MAXDEPTH(",F7,") DESCR('",G7,"') BOQNAME(",ConfigData!$H$3,") BOTHRESH(",ConfigData!$F$3,") REPLACE")</f>
        <v>DEFINE QL(TRG.EA938F900E757A39E040007F01001B22.TEST) MAXMSGL(4096) MAXDEPTH(1) DESCR('Invalid Transaction Report for Government Procurement Cards') BOQNAME(fgc0002t.BORQQ) BOTHRESH(3) REPLACE</v>
      </c>
    </row>
    <row r="8" spans="1:8" x14ac:dyDescent="0.25">
      <c r="A8" t="s">
        <v>61</v>
      </c>
      <c r="B8" t="s">
        <v>64</v>
      </c>
      <c r="C8" s="5" t="str">
        <f t="shared" si="0"/>
        <v>TRG.EC185528119388BCE040007F01004D73</v>
      </c>
      <c r="E8">
        <v>4096</v>
      </c>
      <c r="F8">
        <v>1</v>
      </c>
      <c r="G8" t="s">
        <v>65</v>
      </c>
      <c r="H8" s="5" t="str">
        <f>CONCATENATE("DEFINE QL(",C8,ConfigData!$D$2,") MAXMSGL(",E8,") MAXDEPTH(",F8,") DESCR('",G8,"') BOQNAME(",ConfigData!$H$3,") BOTHRESH(",ConfigData!$F$3,") REPLACE")</f>
        <v>DEFINE QL(TRG.EC185528119388BCE040007F01004D73.TEST) MAXMSGL(4096) MAXDEPTH(1) DESCR('Used to instruct WMB to generate a number of UUIDs') BOQNAME(fgc0002t.BORQQ) BOTHRESH(3) REPLACE</v>
      </c>
    </row>
    <row r="9" spans="1:8" x14ac:dyDescent="0.25">
      <c r="A9" t="s">
        <v>61</v>
      </c>
      <c r="B9" t="s">
        <v>66</v>
      </c>
      <c r="C9" s="5" t="str">
        <f t="shared" si="0"/>
        <v>TRG.EDCF96F73298DCD6E040007F01002A78</v>
      </c>
      <c r="E9">
        <v>4096</v>
      </c>
      <c r="F9">
        <v>1</v>
      </c>
      <c r="G9" t="s">
        <v>67</v>
      </c>
      <c r="H9" s="5" t="str">
        <f>CONCATENATE("DEFINE QL(",C9,ConfigData!$D$2,") MAXMSGL(",E9,") MAXDEPTH(",F9,") DESCR('",G9,"') BOQNAME(",ConfigData!$H$3,") BOTHRESH(",ConfigData!$F$3,") REPLACE")</f>
        <v>DEFINE QL(TRG.EDCF96F73298DCD6E040007F01002A78.TEST) MAXMSGL(4096) MAXDEPTH(1) DESCR('Used to trigger the export of data to a Dream CSV import file') BOQNAME(fgc0002t.BORQQ) BOTHRESH(3) REPLACE</v>
      </c>
    </row>
    <row r="10" spans="1:8" x14ac:dyDescent="0.25">
      <c r="A10" t="s">
        <v>61</v>
      </c>
      <c r="B10" t="s">
        <v>71</v>
      </c>
      <c r="C10" s="5" t="str">
        <f t="shared" si="0"/>
        <v>TRG.F3B0761D73C7BE83E040007F01006A57</v>
      </c>
      <c r="E10">
        <v>4096</v>
      </c>
      <c r="F10">
        <v>1</v>
      </c>
      <c r="G10" t="s">
        <v>72</v>
      </c>
      <c r="H10" s="5" t="str">
        <f>CONCATENATE("DEFINE QL(",C10,ConfigData!$D$2,") MAXMSGL(",E10,") MAXDEPTH(",F10,") DESCR('",G10,"') BOQNAME(",ConfigData!$H$3,") BOTHRESH(",ConfigData!$F$3,") REPLACE")</f>
        <v>DEFINE QL(TRG.F3B0761D73C7BE83E040007F01006A57.TEST) MAXMSGL(4096) MAXDEPTH(1) DESCR('Gets and reports on BPM instances in an error state.') BOQNAME(fgc0002t.BORQQ) BOTHRESH(3) REPLACE</v>
      </c>
    </row>
    <row r="11" spans="1:8" x14ac:dyDescent="0.25">
      <c r="A11" t="s">
        <v>61</v>
      </c>
      <c r="B11" t="s">
        <v>79</v>
      </c>
      <c r="C11" s="5" t="str">
        <f t="shared" si="0"/>
        <v>TRG.F3D9AACA7497D170E040007F0100653C</v>
      </c>
      <c r="E11">
        <v>4096</v>
      </c>
      <c r="F11">
        <v>1</v>
      </c>
      <c r="G11" t="s">
        <v>80</v>
      </c>
      <c r="H11" s="5" t="str">
        <f>CONCATENATE("DEFINE QL(",C11,ConfigData!$D$2,") MAXMSGL(",E11,") MAXDEPTH(",F11,") DESCR('",G11,"') BOQNAME(",ConfigData!$H$3,") BOTHRESH(",ConfigData!$F$3,") REPLACE")</f>
        <v>DEFINE QL(TRG.F3D9AACA7497D170E040007F0100653C.TEST) MAXMSGL(4096) MAXDEPTH(1) DESCR('Received task notification email.') BOQNAME(fgc0002t.BORQQ) BOTHRESH(3) REPLACE</v>
      </c>
    </row>
    <row r="12" spans="1:8" s="9" customFormat="1" ht="15.75" thickBot="1" x14ac:dyDescent="0.3">
      <c r="A12" s="9" t="s">
        <v>149</v>
      </c>
      <c r="C12" s="20"/>
      <c r="D12" s="20"/>
      <c r="H12" s="20"/>
    </row>
    <row r="13" spans="1:8" x14ac:dyDescent="0.25">
      <c r="A13" t="s">
        <v>61</v>
      </c>
      <c r="B13" t="s">
        <v>123</v>
      </c>
      <c r="C13" s="5" t="str">
        <f t="shared" ref="C13:C14" si="1">CONCATENATE(A13,".",B13)</f>
        <v>TRG.008121A9CA484115E050007F010005BF</v>
      </c>
      <c r="D13" s="5">
        <f>LEN(C13)</f>
        <v>36</v>
      </c>
      <c r="E13">
        <f t="shared" ref="E13:E18" si="2">4*2^10</f>
        <v>4096</v>
      </c>
      <c r="F13">
        <v>1</v>
      </c>
      <c r="G13" t="s">
        <v>124</v>
      </c>
      <c r="H13" s="5" t="str">
        <f>CONCATENATE("DEFINE QL(",C13,ConfigData!$D$2,") MAXMSGL(",E13,") MAXDEPTH(",F13,") DESCR('",G13,"') BOQNAME(",ConfigData!$H$3,") BOTHRESH(",ConfigData!$F$3,") REPLACE")</f>
        <v>DEFINE QL(TRG.008121A9CA484115E050007F010005BF.TEST) MAXMSGL(4096) MAXDEPTH(1) DESCR('Trigger to create On-Call Payments at Training Centre (OCP)') BOQNAME(fgc0002t.BORQQ) BOTHRESH(3) REPLACE</v>
      </c>
    </row>
    <row r="14" spans="1:8" x14ac:dyDescent="0.25">
      <c r="A14" t="s">
        <v>61</v>
      </c>
      <c r="B14" t="s">
        <v>125</v>
      </c>
      <c r="C14" s="5" t="str">
        <f t="shared" si="1"/>
        <v>TRG.01233579C0FA0EF3E050007F01002A55</v>
      </c>
      <c r="D14" s="5">
        <f>LEN(C14)</f>
        <v>36</v>
      </c>
      <c r="E14">
        <f t="shared" si="2"/>
        <v>4096</v>
      </c>
      <c r="F14">
        <v>1</v>
      </c>
      <c r="G14" t="s">
        <v>126</v>
      </c>
      <c r="H14" s="5" t="str">
        <f>CONCATENATE("DEFINE QL(",C14,ConfigData!$D$2,") MAXMSGL(",E14,") MAXDEPTH(",F14,") DESCR('",G14,"') BOQNAME(",ConfigData!$H$3,") BOTHRESH(",ConfigData!$F$3,") REPLACE")</f>
        <v>DEFINE QL(TRG.01233579C0FA0EF3E050007F01002A55.TEST) MAXMSGL(4096) MAXDEPTH(1) DESCR('Trigger to perform an erroneous payments check. (OCP)') BOQNAME(fgc0002t.BORQQ) BOTHRESH(3) REPLACE</v>
      </c>
    </row>
    <row r="15" spans="1:8" x14ac:dyDescent="0.25">
      <c r="A15" t="s">
        <v>61</v>
      </c>
      <c r="B15" t="s">
        <v>127</v>
      </c>
      <c r="C15" s="5" t="str">
        <f>CONCATENATE(A15,".",SUBSTITUTE(UPPER(B15),"-",""))</f>
        <v>TRG.BED586A02D1811E480EC0A5223B90000</v>
      </c>
      <c r="D15" s="5">
        <f>LEN(C15)</f>
        <v>36</v>
      </c>
      <c r="E15">
        <f t="shared" si="2"/>
        <v>4096</v>
      </c>
      <c r="F15">
        <v>1</v>
      </c>
      <c r="G15" t="s">
        <v>128</v>
      </c>
      <c r="H15" s="5" t="str">
        <f>CONCATENATE("DEFINE QL(",C15,ConfigData!$D$2,") MAXMSGL(",E15,") MAXDEPTH(",F15,") DESCR('",G15,"') BOQNAME(",ConfigData!$H$3,") BOTHRESH(",ConfigData!$F$3,") REPLACE")</f>
        <v>DEFINE QL(TRG.BED586A02D1811E480EC0A5223B90000.TEST) MAXMSGL(4096) MAXDEPTH(1) DESCR('Trigger to create the payments export file. (OCP)') BOQNAME(fgc0002t.BORQQ) BOTHRESH(3) REPLACE</v>
      </c>
    </row>
    <row r="16" spans="1:8" x14ac:dyDescent="0.25">
      <c r="A16" t="s">
        <v>61</v>
      </c>
      <c r="B16" t="s">
        <v>132</v>
      </c>
      <c r="C16" s="5" t="str">
        <f>CONCATENATE(A16,".",SUBSTITUTE(UPPER(B16),"-",""))</f>
        <v>TRG.33FF6C2239A611E4BACA0A5223B90000</v>
      </c>
      <c r="D16" s="5">
        <f>LEN(C16)</f>
        <v>36</v>
      </c>
      <c r="E16">
        <f t="shared" si="2"/>
        <v>4096</v>
      </c>
      <c r="F16">
        <v>1</v>
      </c>
      <c r="G16" t="s">
        <v>133</v>
      </c>
      <c r="H16" s="5" t="str">
        <f>CONCATENATE("DEFINE QL(",C16,ConfigData!$D$2,") MAXMSGL(",E16,") MAXDEPTH(",F16,") DESCR('",G16,"') BOQNAME(",ConfigData!$H$3,") BOTHRESH(",ConfigData!$F$3,") REPLACE")</f>
        <v>DEFINE QL(TRG.33FF6C2239A611E4BACA0A5223B90000.TEST) MAXMSGL(4096) MAXDEPTH(1) DESCR('Trigger to create Drill Night Payments (OCP)') BOQNAME(fgc0002t.BORQQ) BOTHRESH(3) REPLACE</v>
      </c>
    </row>
    <row r="17" spans="1:8" s="9" customFormat="1" ht="15.75" thickBot="1" x14ac:dyDescent="0.3">
      <c r="A17" s="9" t="s">
        <v>148</v>
      </c>
      <c r="C17" s="20"/>
      <c r="D17" s="20"/>
      <c r="H17" s="20"/>
    </row>
    <row r="18" spans="1:8" x14ac:dyDescent="0.25">
      <c r="A18" t="s">
        <v>61</v>
      </c>
      <c r="B18" t="s">
        <v>146</v>
      </c>
      <c r="C18" s="5" t="str">
        <f>CONCATENATE(A18,".",SUBSTITUTE(UPPER(B18),"-",""))</f>
        <v>TRG.33FF6DC639A611E4BACA0A5223B90000</v>
      </c>
      <c r="D18" s="5">
        <f>LEN(C18)</f>
        <v>36</v>
      </c>
      <c r="E18">
        <f t="shared" si="2"/>
        <v>4096</v>
      </c>
      <c r="F18">
        <v>1</v>
      </c>
      <c r="G18" t="s">
        <v>147</v>
      </c>
      <c r="H18" s="5" t="str">
        <f>CONCATENATE("DEFINE QL(",C18,ConfigData!$D$2,") MAXMSGL(",E18,") MAXDEPTH(",F18,") DESCR('",G18,"') BOQNAME(",ConfigData!$H$3,") BOTHRESH(",ConfigData!$F$3,") REPLACE")</f>
        <v>DEFINE QL(TRG.33FF6DC639A611E4BACA0A5223B90000.TEST) MAXMSGL(4096) MAXDEPTH(1) DESCR('Trigger to validate meter readings.') BOQNAME(fgc0002t.BORQQ) BOTHRESH(3) REPLACE</v>
      </c>
    </row>
    <row r="20" spans="1:8" x14ac:dyDescent="0.25">
      <c r="A20" t="s">
        <v>61</v>
      </c>
      <c r="B20" t="s">
        <v>174</v>
      </c>
      <c r="C20" s="5" t="str">
        <f t="shared" ref="C20:C22" si="3">IF(NOT(ISBLANK(B20)),CONCATENATE(A20,".",SUBSTITUTE(UPPER(B20),"-","")),"")</f>
        <v>TRG.33FF6E3E39A611E4BACA0A5223B90000</v>
      </c>
      <c r="D20" s="5">
        <f t="shared" ref="D20:D22" si="4">IF(NOT(ISBLANK(C20)),LEN(C20),"")</f>
        <v>36</v>
      </c>
      <c r="E20">
        <f>IF(NOT(ISBLANK(#REF!)),4*2^10,"")</f>
        <v>4096</v>
      </c>
      <c r="F20">
        <f>IF(NOT(ISBLANK(#REF!)),1,"")</f>
        <v>1</v>
      </c>
      <c r="G20" t="s">
        <v>175</v>
      </c>
      <c r="H20" s="5" t="str">
        <f>CONCATENATE("DEFINE QL(",C20,ConfigData!$D$2,") MAXMSGL(",E20,") MAXDEPTH(",F20,") DESCR('",G20,"') BOQNAME(",ConfigData!$H$3,") BOTHRESH(",ConfigData!$F$3,") REPLACE")</f>
        <v>DEFINE QL(TRG.33FF6E3E39A611E4BACA0A5223B90000.TEST) MAXMSGL(4096) MAXDEPTH(1) DESCR('Trigger to perform sync operation between HR system and UKFF') BOQNAME(fgc0002t.BORQQ) BOTHRESH(3) REPLACE</v>
      </c>
    </row>
    <row r="21" spans="1:8" x14ac:dyDescent="0.25">
      <c r="A21" t="s">
        <v>61</v>
      </c>
      <c r="B21" t="s">
        <v>176</v>
      </c>
      <c r="C21" s="5" t="str">
        <f t="shared" si="3"/>
        <v>TRG.33FF6EB639A611E4BACA0A5223B90000</v>
      </c>
      <c r="D21" s="5">
        <f t="shared" si="4"/>
        <v>36</v>
      </c>
      <c r="E21">
        <f>IF(NOT(ISBLANK(#REF!)),4*2^10,"")</f>
        <v>4096</v>
      </c>
      <c r="F21">
        <f>IF(NOT(ISBLANK(#REF!)),1,"")</f>
        <v>1</v>
      </c>
      <c r="G21" t="s">
        <v>177</v>
      </c>
      <c r="H21" s="5" t="str">
        <f>CONCATENATE("DEFINE QL(",C21,ConfigData!$D$2,") MAXMSGL(",E21,") MAXDEPTH(",F21,") DESCR('",G21,"') BOQNAME(",ConfigData!$H$3,") BOTHRESH(",ConfigData!$F$3,") REPLACE")</f>
        <v>DEFINE QL(TRG.33FF6EB639A611E4BACA0A5223B90000.TEST) MAXMSGL(4096) MAXDEPTH(1) DESCR('Trigger to perform publish operation from Active Directory.') BOQNAME(fgc0002t.BORQQ) BOTHRESH(3) REPLACE</v>
      </c>
    </row>
    <row r="22" spans="1:8" x14ac:dyDescent="0.25">
      <c r="A22" t="s">
        <v>61</v>
      </c>
      <c r="B22" t="s">
        <v>178</v>
      </c>
      <c r="C22" s="5" t="str">
        <f t="shared" si="3"/>
        <v>TRG.33FF6F9C39A611E4BACA0A5223B90000</v>
      </c>
      <c r="D22" s="5">
        <f t="shared" si="4"/>
        <v>36</v>
      </c>
      <c r="E22">
        <f>IF(NOT(ISBLANK(#REF!)),4*2^10,"")</f>
        <v>4096</v>
      </c>
      <c r="F22">
        <f>IF(NOT(ISBLANK(#REF!)),1,"")</f>
        <v>1</v>
      </c>
      <c r="G22" t="s">
        <v>179</v>
      </c>
      <c r="H22" s="5" t="str">
        <f>CONCATENATE("DEFINE QL(",C22,ConfigData!$D$2,") MAXMSGL(",E22,") MAXDEPTH(",F22,") DESCR('",G22,"') BOQNAME(",ConfigData!$H$3,") BOTHRESH(",ConfigData!$F$3,") REPLACE")</f>
        <v>DEFINE QL(TRG.33FF6F9C39A611E4BACA0A5223B90000.TEST) MAXMSGL(4096) MAXDEPTH(1) DESCR('Trigger to poll ResourceLink for staff changes.') BOQNAME(fgc0002t.BORQQ) BOTHRESH(3) REPLACE</v>
      </c>
    </row>
  </sheetData>
  <phoneticPr fontId="0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E42" sqref="A1:XFD1048576"/>
    </sheetView>
  </sheetViews>
  <sheetFormatPr defaultRowHeight="15" x14ac:dyDescent="0.25"/>
  <cols>
    <col min="1" max="1" width="17.7109375" bestFit="1" customWidth="1"/>
    <col min="2" max="2" width="18.28515625" bestFit="1" customWidth="1"/>
    <col min="3" max="3" width="25.85546875" bestFit="1" customWidth="1"/>
  </cols>
  <sheetData>
    <row r="1" spans="1:3" s="7" customFormat="1" ht="20.25" thickBot="1" x14ac:dyDescent="0.35">
      <c r="A1" s="7" t="s">
        <v>96</v>
      </c>
    </row>
    <row r="2" spans="1:3" ht="15.75" thickTop="1" x14ac:dyDescent="0.25"/>
    <row r="3" spans="1:3" x14ac:dyDescent="0.25">
      <c r="A3" s="17" t="s">
        <v>97</v>
      </c>
      <c r="B3" t="s">
        <v>98</v>
      </c>
    </row>
    <row r="5" spans="1:3" x14ac:dyDescent="0.25">
      <c r="A5" t="s">
        <v>99</v>
      </c>
      <c r="C5" t="str">
        <f>CONCATENATE("mkdir -p ",$A$3,"/",A5)</f>
        <v>mkdir -p /tmp/mft/tst/gpc</v>
      </c>
    </row>
    <row r="23" spans="3:3" x14ac:dyDescent="0.25">
      <c r="C23" t="str">
        <f>CONCATENATE("chown -R wmbadmin:mqbrkrs ",$A$3)</f>
        <v>chown -R wmbadmin:mqbrkrs /tmp/mft</v>
      </c>
    </row>
    <row r="24" spans="3:3" x14ac:dyDescent="0.25">
      <c r="C24" t="str">
        <f>CONCATENATE("chmod -R 664 ",$A$3)</f>
        <v>chmod -R 664 /tmp/mft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opLeftCell="D1" workbookViewId="0">
      <selection activeCell="D7" sqref="D7"/>
    </sheetView>
  </sheetViews>
  <sheetFormatPr defaultRowHeight="15" x14ac:dyDescent="0.25"/>
  <cols>
    <col min="1" max="1" width="32.7109375" bestFit="1" customWidth="1"/>
    <col min="2" max="2" width="49.85546875" bestFit="1" customWidth="1"/>
    <col min="3" max="3" width="19" bestFit="1" customWidth="1"/>
    <col min="4" max="4" width="130" bestFit="1" customWidth="1"/>
  </cols>
  <sheetData>
    <row r="1" spans="1:7" s="7" customFormat="1" ht="20.25" thickBot="1" x14ac:dyDescent="0.35">
      <c r="A1" s="7" t="s">
        <v>109</v>
      </c>
      <c r="B1" s="7" t="s">
        <v>110</v>
      </c>
      <c r="C1" s="7" t="s">
        <v>111</v>
      </c>
      <c r="D1" s="7" t="s">
        <v>112</v>
      </c>
    </row>
    <row r="2" spans="1:7" ht="15.75" thickTop="1" x14ac:dyDescent="0.25"/>
    <row r="3" spans="1:7" x14ac:dyDescent="0.25">
      <c r="A3" t="s">
        <v>113</v>
      </c>
      <c r="B3" t="s">
        <v>114</v>
      </c>
      <c r="C3" t="s">
        <v>115</v>
      </c>
      <c r="D3" t="str">
        <f>CONCATENATE("DEFINE SUB('",A3,"') TOPICSTR('",UPPER(B3),"') DEST('",C3,ConfigData!$D$2,"') TOPICOBJ(SYSTEM.BROKER.DEFAULT.SUBPOINT) REPLACE")</f>
        <v>DEFINE SUB('Non-Emergency Incident Reporting') TOPICSTR('/FGC/MOBILISING/TABLE/STS_INCIDENTS') DEST('FGC.INCIDENTREP.TEST') TOPICOBJ(SYSTEM.BROKER.DEFAULT.SUBPOINT) REPLACE</v>
      </c>
    </row>
    <row r="5" spans="1:7" x14ac:dyDescent="0.25">
      <c r="A5" t="s">
        <v>116</v>
      </c>
      <c r="B5" s="12" t="s">
        <v>134</v>
      </c>
      <c r="C5" t="s">
        <v>117</v>
      </c>
      <c r="D5" s="12" t="str">
        <f>CONCATENATE("DEFINE SUB('",A5,"') TOPICSTR('",UPPER(B5),"') DEST('",C5,ConfigData!$D$2,"') TOPICOBJ(SYSTEM.BROKER.DEFAULT.SUBPOINT) REPLACE")</f>
        <v>DEFINE SUB('On-Call Incident Payments ') TOPICSTR('/FGC/MOBILISING/TABLE/#') DEST('OCP.INCIDENTS.SUB.TEST') TOPICOBJ(SYSTEM.BROKER.DEFAULT.SUBPOINT) REPLACE</v>
      </c>
    </row>
    <row r="6" spans="1:7" x14ac:dyDescent="0.25">
      <c r="A6" s="21" t="s">
        <v>155</v>
      </c>
    </row>
    <row r="7" spans="1:7" x14ac:dyDescent="0.25">
      <c r="A7" s="12" t="s">
        <v>154</v>
      </c>
      <c r="B7" s="12" t="s">
        <v>134</v>
      </c>
      <c r="C7" s="12" t="s">
        <v>153</v>
      </c>
      <c r="D7" s="12" t="str">
        <f>CONCATENATE("DEFINE SUB('",A7,"') TOPICSTR('",UPPER(B7),"') DEST('",C7,ConfigData!$D$2,"') TOPICOBJ(SYSTEM.BROKER.DEFAULT.SUBPOINT) REPLACE")</f>
        <v>DEFINE SUB('STATSNX Subscriber') TOPICSTR('/FGC/MOBILISING/TABLE/#') DEST('STATSNX.SUB.TEST') TOPICOBJ(SYSTEM.BROKER.DEFAULT.SUBPOINT) REPLACE</v>
      </c>
      <c r="E7" s="12"/>
      <c r="F7" s="12"/>
      <c r="G7" s="1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ConfigData</vt:lpstr>
      <vt:lpstr>Database</vt:lpstr>
      <vt:lpstr>MQ BPM4</vt:lpstr>
      <vt:lpstr>MQ UKFF</vt:lpstr>
      <vt:lpstr>MQ FGC</vt:lpstr>
      <vt:lpstr>HTTP</vt:lpstr>
      <vt:lpstr>MQ Triggers</vt:lpstr>
      <vt:lpstr>ManagedFileTransfer</vt:lpstr>
      <vt:lpstr>Subscribers</vt:lpstr>
      <vt:lpstr>Command Line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2016-01-13T16:22:05Z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M_Links_Updated">
    <vt:bool>true</vt:bool>
  </property>
</Properties>
</file>