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60" windowWidth="14520" windowHeight="12780" tabRatio="721" activeTab="1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  <sheet name="MBRECORD" sheetId="13" r:id="rId13"/>
    <sheet name="Command Line" sheetId="14" r:id="rId14"/>
  </sheets>
  <calcPr calcId="145621"/>
</workbook>
</file>

<file path=xl/calcChain.xml><?xml version="1.0" encoding="utf-8"?>
<calcChain xmlns="http://schemas.openxmlformats.org/spreadsheetml/2006/main">
  <c r="F3" i="3" l="1"/>
  <c r="D3" i="3"/>
  <c r="F37" i="3" l="1"/>
  <c r="D37" i="3"/>
  <c r="C38" i="4" l="1"/>
  <c r="B38" i="4"/>
  <c r="E38" i="4" s="1"/>
  <c r="H26" i="8" l="1"/>
  <c r="H24" i="8"/>
  <c r="H23" i="8"/>
  <c r="H22" i="8"/>
  <c r="H20" i="8"/>
  <c r="H18" i="8"/>
  <c r="H16" i="8"/>
  <c r="H15" i="8"/>
  <c r="H14" i="8"/>
  <c r="H13" i="8"/>
  <c r="H11" i="8"/>
  <c r="H10" i="8"/>
  <c r="H9" i="8"/>
  <c r="H8" i="8"/>
  <c r="H7" i="8"/>
  <c r="E27" i="4"/>
  <c r="C26" i="8" l="1"/>
  <c r="D26" i="8" s="1"/>
  <c r="F2" i="14" l="1"/>
  <c r="A1" i="6"/>
  <c r="A2" i="6" l="1"/>
  <c r="E33" i="4" l="1"/>
  <c r="E32" i="4"/>
  <c r="B33" i="4"/>
  <c r="B32" i="4"/>
  <c r="D13" i="9"/>
  <c r="D12" i="9"/>
  <c r="C3" i="14" l="1"/>
  <c r="B3" i="14"/>
  <c r="E2" i="14"/>
  <c r="D3" i="14"/>
  <c r="E3" i="14" s="1"/>
  <c r="B11" i="14"/>
  <c r="B10" i="14"/>
  <c r="B9" i="14"/>
  <c r="B8" i="14"/>
  <c r="B7" i="14"/>
  <c r="B6" i="14"/>
  <c r="B5" i="14"/>
  <c r="B4" i="14"/>
  <c r="B2" i="14"/>
  <c r="C11" i="14"/>
  <c r="C10" i="14"/>
  <c r="C9" i="14"/>
  <c r="C8" i="14"/>
  <c r="C7" i="14"/>
  <c r="C6" i="14"/>
  <c r="C5" i="14"/>
  <c r="C4" i="14"/>
  <c r="C2" i="14"/>
  <c r="B36" i="4"/>
  <c r="E36" i="4" s="1"/>
  <c r="D16" i="9"/>
  <c r="D4" i="14" l="1"/>
  <c r="B35" i="4"/>
  <c r="E35" i="4" s="1"/>
  <c r="D5" i="14" l="1"/>
  <c r="E4" i="14"/>
  <c r="F35" i="3"/>
  <c r="D35" i="3"/>
  <c r="D6" i="14" l="1"/>
  <c r="E5" i="14"/>
  <c r="E31" i="4"/>
  <c r="F24" i="8"/>
  <c r="E24" i="8"/>
  <c r="C24" i="8"/>
  <c r="D7" i="14" l="1"/>
  <c r="E6" i="14"/>
  <c r="D24" i="8"/>
  <c r="B29" i="4"/>
  <c r="E29" i="4" s="1"/>
  <c r="D10" i="9"/>
  <c r="D8" i="14" l="1"/>
  <c r="E7" i="14"/>
  <c r="B28" i="4"/>
  <c r="E28" i="4" s="1"/>
  <c r="D9" i="14" l="1"/>
  <c r="E8" i="14"/>
  <c r="D9" i="9"/>
  <c r="D10" i="14" l="1"/>
  <c r="E9" i="14"/>
  <c r="F33" i="3"/>
  <c r="D33" i="3"/>
  <c r="F32" i="3"/>
  <c r="D32" i="3"/>
  <c r="D11" i="14" l="1"/>
  <c r="E11" i="14" s="1"/>
  <c r="E10" i="14"/>
  <c r="F23" i="8"/>
  <c r="E23" i="8"/>
  <c r="C23" i="8"/>
  <c r="D23" i="8" l="1"/>
  <c r="D22" i="8"/>
  <c r="C22" i="8"/>
  <c r="F30" i="3" l="1"/>
  <c r="D30" i="3"/>
  <c r="D13" i="3" l="1"/>
  <c r="F13" i="3"/>
  <c r="F20" i="7" l="1"/>
  <c r="B20" i="7"/>
  <c r="E20" i="7" s="1"/>
  <c r="E22" i="8" l="1"/>
  <c r="F22" i="8"/>
  <c r="B25" i="4"/>
  <c r="E25" i="4" s="1"/>
  <c r="E24" i="4"/>
  <c r="C20" i="8" l="1"/>
  <c r="E21" i="4" l="1"/>
  <c r="B22" i="4"/>
  <c r="E22" i="4" s="1"/>
  <c r="B8" i="4" l="1"/>
  <c r="F28" i="3"/>
  <c r="D28" i="3"/>
  <c r="F27" i="3" l="1"/>
  <c r="D27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B19" i="4"/>
  <c r="E19" i="4" s="1"/>
  <c r="B17" i="4" l="1"/>
  <c r="E17" i="4" s="1"/>
  <c r="B16" i="4"/>
  <c r="E16" i="4" s="1"/>
  <c r="B9" i="4" l="1"/>
  <c r="B10" i="4"/>
  <c r="F10" i="4"/>
  <c r="E10" i="4"/>
  <c r="F9" i="4" l="1"/>
  <c r="E9" i="4"/>
  <c r="F8" i="4" l="1"/>
  <c r="E8" i="4"/>
  <c r="C18" i="8" l="1"/>
  <c r="F14" i="4" l="1"/>
  <c r="B14" i="4"/>
  <c r="E14" i="4" s="1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0" i="8"/>
  <c r="F19" i="8"/>
  <c r="F18" i="8"/>
  <c r="F16" i="8"/>
  <c r="F12" i="8"/>
  <c r="F10" i="8"/>
  <c r="F7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0" i="8"/>
  <c r="E19" i="8"/>
  <c r="E18" i="8"/>
  <c r="E16" i="8"/>
  <c r="E12" i="8"/>
  <c r="H12" i="8" s="1"/>
  <c r="E10" i="8"/>
  <c r="E7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0" i="8"/>
  <c r="D19" i="8"/>
  <c r="D18" i="8"/>
  <c r="D16" i="8"/>
  <c r="D12" i="8"/>
  <c r="D10" i="8"/>
  <c r="D7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19" i="8"/>
  <c r="D9" i="8" l="1"/>
  <c r="F9" i="8"/>
  <c r="D11" i="8"/>
  <c r="F11" i="8"/>
  <c r="E14" i="8"/>
  <c r="F8" i="8"/>
  <c r="D13" i="8"/>
  <c r="D14" i="8"/>
  <c r="D15" i="8"/>
  <c r="E8" i="8"/>
  <c r="F15" i="8"/>
  <c r="F12" i="4" l="1"/>
  <c r="B12" i="4"/>
  <c r="E12" i="4" s="1"/>
  <c r="D7" i="9"/>
  <c r="D3" i="9" l="1"/>
  <c r="D5" i="9"/>
  <c r="F7" i="4" l="1"/>
  <c r="F6" i="4"/>
  <c r="C7" i="4"/>
  <c r="B7" i="4"/>
  <c r="E7" i="4" s="1"/>
  <c r="F2" i="11" l="1"/>
  <c r="B6" i="4"/>
  <c r="E6" i="4"/>
  <c r="F8" i="3" l="1"/>
  <c r="D8" i="3"/>
  <c r="F25" i="3" l="1"/>
  <c r="D25" i="3"/>
  <c r="F24" i="3" l="1"/>
  <c r="D24" i="3"/>
  <c r="F18" i="7" l="1"/>
  <c r="B18" i="7"/>
  <c r="E18" i="7" s="1"/>
  <c r="F17" i="3" l="1"/>
  <c r="D17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7" i="3"/>
  <c r="D7" i="3"/>
  <c r="F5" i="3"/>
  <c r="D5" i="3"/>
  <c r="F22" i="3"/>
  <c r="D22" i="3"/>
  <c r="F10" i="3"/>
  <c r="D10" i="3"/>
  <c r="F11" i="3"/>
  <c r="D11" i="3"/>
  <c r="F9" i="3"/>
  <c r="D9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4" i="3"/>
  <c r="D4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<sst xmlns="http://schemas.openxmlformats.org/spreadsheetml/2006/main" count="746" uniqueCount="423">
  <si>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</si>
  <si>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</si>
  <si>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</si>
  <si>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</si>
  <si>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</si>
  <si>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</si>
  <si>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</si>
  <si>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</si>
  <si>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</si>
  <si>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</si>
  <si>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</si>
  <si>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</si>
  <si>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</si>
  <si>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</si>
  <si>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</si>
  <si>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</si>
  <si>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</si>
  <si>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</si>
  <si>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</si>
  <si>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</si>
  <si>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</si>
  <si>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</si>
  <si>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</si>
  <si>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</si>
  <si>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</si>
  <si>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</si>
  <si>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</si>
  <si>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</si>
  <si>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</si>
  <si>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</si>
  <si>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</si>
  <si>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</si>
  <si>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</si>
  <si>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</si>
  <si>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</si>
  <si>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</si>
  <si>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</si>
  <si>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</si>
  <si>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</si>
  <si>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</si>
  <si>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</si>
  <si>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</si>
  <si>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</si>
  <si>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</si>
  <si>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</si>
  <si>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</si>
  <si>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</si>
  <si>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</si>
  <si>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</si>
  <si>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</si>
  <si>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</si>
  <si>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</si>
  <si>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</si>
  <si>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</si>
  <si>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</si>
  <si>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</si>
  <si>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</si>
  <si>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</si>
  <si>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</si>
  <si>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</si>
  <si>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</si>
  <si>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</si>
  <si>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</si>
  <si>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</si>
  <si>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</si>
  <si>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</si>
  <si>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</si>
  <si>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</si>
  <si>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</si>
  <si>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</si>
  <si>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</si>
  <si>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</si>
  <si>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</si>
  <si>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</si>
  <si>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</si>
  <si>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</si>
  <si>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</si>
  <si>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</si>
  <si>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</si>
  <si>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</si>
  <si>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</si>
  <si>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</si>
  <si>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</si>
  <si>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</si>
  <si>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</si>
  <si>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</si>
  <si>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</si>
  <si>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</si>
  <si>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</si>
  <si>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</si>
  <si>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</si>
  <si>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</si>
  <si>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</si>
  <si>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</si>
  <si>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</si>
  <si>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</si>
  <si>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</si>
  <si>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</si>
  <si>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</si>
  <si>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</si>
  <si>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</si>
  <si>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</si>
  <si>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</si>
  <si>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</si>
  <si>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</si>
  <si>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</si>
  <si>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</si>
  <si>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</si>
  <si>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</si>
  <si>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</si>
  <si>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</si>
  <si>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</si>
  <si>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</si>
  <si>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</si>
  <si>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</si>
  <si>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</si>
  <si>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</si>
  <si>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</si>
  <si>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</si>
  <si>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</si>
  <si>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</si>
  <si>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</si>
  <si>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</si>
  <si>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</si>
  <si>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</si>
  <si>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</si>
  <si>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</si>
  <si>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</si>
  <si>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</si>
  <si>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</si>
  <si>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</si>
  <si>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</si>
  <si>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</si>
  <si>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</si>
  <si>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</si>
  <si>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</si>
  <si>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</si>
  <si>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</si>
  <si>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</si>
  <si>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</si>
  <si>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</si>
  <si>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</si>
  <si>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</si>
  <si>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</si>
  <si>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</si>
  <si>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</si>
  <si>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</si>
  <si>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</si>
  <si>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</si>
  <si>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</si>
  <si>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</si>
  <si>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</si>
  <si>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</si>
  <si>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</si>
  <si>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</si>
  <si>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</si>
  <si>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</si>
  <si>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</si>
  <si>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</si>
  <si>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</si>
  <si>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</si>
  <si>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</si>
  <si>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</si>
  <si>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</si>
  <si>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</si>
  <si>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</si>
  <si>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</si>
  <si>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</si>
  <si>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</si>
  <si>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</si>
  <si>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</si>
  <si>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</si>
  <si>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</si>
  <si>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</si>
  <si>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</si>
  <si>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</si>
  <si>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</si>
  <si>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</si>
  <si>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</si>
  <si>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</si>
  <si>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</si>
  <si>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</si>
  <si>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</si>
  <si>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</si>
  <si>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</si>
  <si>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</si>
  <si>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</si>
  <si>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</si>
  <si>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</si>
  <si>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</si>
  <si>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</si>
  <si>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</si>
  <si>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</si>
  <si>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</si>
  <si>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</si>
  <si>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</si>
  <si>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</si>
  <si>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</si>
  <si>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</si>
  <si>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</si>
  <si>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</si>
  <si>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</si>
  <si>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</si>
  <si>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</si>
  <si>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</si>
  <si>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</si>
  <si>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</si>
  <si>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</si>
  <si>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</si>
  <si>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</si>
  <si>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</si>
  <si>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</si>
  <si>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</si>
  <si>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</si>
  <si>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</si>
  <si>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</si>
  <si>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</si>
  <si>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</si>
  <si>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</si>
  <si>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</si>
  <si>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</si>
  <si>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</si>
  <si>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</si>
  <si>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</si>
  <si>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</si>
  <si>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</si>
  <si>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</si>
  <si>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</si>
  <si>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</si>
  <si>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</si>
  <si>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</si>
  <si>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</si>
  <si>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</si>
  <si>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</si>
  <si>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</si>
  <si>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</si>
  <si>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</si>
  <si>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</si>
  <si>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</si>
  <si>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</si>
  <si>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</si>
  <si>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</si>
  <si>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</si>
  <si>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</si>
  <si>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</si>
  <si>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</si>
  <si>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</si>
  <si>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</si>
  <si>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</si>
  <si>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</si>
  <si>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</si>
  <si>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</si>
  <si>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</si>
  <si>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</si>
  <si>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</si>
  <si>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</si>
  <si>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</si>
  <si>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</si>
  <si>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</si>
  <si>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</si>
  <si>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</si>
  <si>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</si>
  <si>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</si>
  <si>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</si>
  <si>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</si>
  <si>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</si>
  <si>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</si>
  <si>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</si>
  <si>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</si>
  <si>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</si>
  <si>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</si>
  <si>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</si>
  <si>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</si>
  <si>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</si>
  <si>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</si>
  <si>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</si>
  <si>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</si>
  <si>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</si>
  <si>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</si>
  <si>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</si>
  <si>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</si>
  <si>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</si>
  <si>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</si>
  <si>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</si>
  <si>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</si>
  <si>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</si>
  <si>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</si>
  <si>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</si>
  <si>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</si>
  <si>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</si>
  <si>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</si>
  <si>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</si>
  <si>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</si>
  <si>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</si>
  <si>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</si>
  <si>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</si>
  <si>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</si>
  <si>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</si>
  <si>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</si>
  <si>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</si>
  <si>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</si>
  <si>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</si>
  <si>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</si>
  <si>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</si>
  <si>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</si>
  <si>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</si>
  <si>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</si>
  <si>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</si>
  <si>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</si>
  <si>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</si>
  <si>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</si>
  <si>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</si>
  <si>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</si>
  <si>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</si>
  <si>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</si>
  <si>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</si>
  <si>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</si>
  <si>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</si>
  <si>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</si>
  <si>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</si>
  <si>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</si>
  <si>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</si>
  <si>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</si>
  <si>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</si>
  <si>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</si>
  <si>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</si>
  <si>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</si>
  <si>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</si>
  <si>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</si>
  <si>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</si>
  <si>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</si>
  <si>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</si>
  <si>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</si>
  <si>
    <t>Incident Service</t>
  </si>
  <si>
    <t>The following subscriber feeds the queue that in turn will generate UKFF_INCIDENT requests.</t>
  </si>
  <si>
    <t>ywzv</t>
  </si>
  <si>
    <t>P6HBSAP</t>
  </si>
  <si>
    <t>PERF</t>
  </si>
  <si>
    <t>mqsichangeproperties brk0002d -b webadmin -o HTTPConnector -n port -v 4414</t>
  </si>
  <si>
    <t>mqsireportproperties brk0002d -b webadmin -o HTTPConnector -a</t>
  </si>
  <si>
    <t>mqsichangeproperties brk0002d -b webadmin -o server -n enabled,enableSSL -v true,false</t>
  </si>
  <si>
    <t>mqsireportproperties brk0002d -b webadmin -o server -a</t>
  </si>
  <si>
    <t>mqsistop brk0002d</t>
  </si>
  <si>
    <t>mqsistart brk0002d</t>
  </si>
  <si>
    <t>mqsicvp brk0002d -n MBRECORD</t>
  </si>
  <si>
    <t>MBRECORD</t>
  </si>
  <si>
    <t>GRANT DELETE ON TABLE DB2INST1.WMB_BINARY_DATA TO USER WMBADMIN;</t>
  </si>
  <si>
    <t>GRANT INSERT ON TABLE DB2INST1.WMB_BINARY_DATA TO USER WMBADMIN;</t>
  </si>
  <si>
    <t>GRANT SELECT ON TABLE DB2INST1.WMB_BINARY_DATA TO USER WMBADMIN;</t>
  </si>
  <si>
    <t>GRANT UPDATE ON TABLE DB2INST1.WMB_BINARY_DATA TO USER WMBADMIN;</t>
  </si>
  <si>
    <t>GRANT DELETE ON TABLE DB2INST1.WMB_EVENT_FIELDS TO USER WMBADMIN;</t>
  </si>
  <si>
    <t>GRANT INSERT ON TABLE DB2INST1.WMB_EVENT_FIELDS TO USER WMBADMIN;</t>
  </si>
  <si>
    <t>GRANT SELECT ON TABLE DB2INST1.WMB_EVENT_FIELDS TO USER WMBADMIN;</t>
  </si>
  <si>
    <t>GRANT UPDATE ON TABLE DB2INST1.WMB_EVENT_FIELDS TO USER WMBADMIN;</t>
  </si>
  <si>
    <t>GRANT DELETE ON TABLE DB2INST1.WMB_EVENT_TYPES TO USER WMBADMIN;</t>
  </si>
  <si>
    <t>GRANT INSERT ON TABLE DB2INST1.WMB_EVENT_TYPES TO USER WMBADMIN;</t>
  </si>
  <si>
    <t>GRANT SELECT ON TABLE DB2INST1.WMB_EVENT_TYPES TO USER WMBADMIN;</t>
  </si>
  <si>
    <t>GRANT UPDATE ON TABLE DB2INST1.WMB_EVENT_TYPES TO USER WMBADMIN;</t>
  </si>
  <si>
    <t>GRANT DELETE ON TABLE DB2INST1.WMB_MSGS TO USER WMBADMIN;</t>
  </si>
  <si>
    <t>GRANT INSERT ON TABLE DB2INST1.WMB_MSGS TO USER WMBADMIN;</t>
  </si>
  <si>
    <t>GRANT SELECT ON TABLE DB2INST1.WMB_MSGS TO USER WMBADMIN;</t>
  </si>
  <si>
    <t>GRANT UPDATE ON TABLE DB2INST1.WMB_MSGS TO USER WMBADMIN;</t>
  </si>
  <si>
    <t>db2 catalog tcpip node MBRECORD remote FGC0003D-INTER server 50000</t>
  </si>
  <si>
    <t>db2 catalog database MBRECORD at node MBRECORD</t>
  </si>
  <si>
    <t>db2 terminate</t>
  </si>
  <si>
    <t>Catalog the database</t>
  </si>
  <si>
    <t>db2 list database directory</t>
  </si>
  <si>
    <t>http://db2commerce.com/2011/04/14/how-to-catalog-a-db2-database/</t>
  </si>
  <si>
    <t>http://www.ibm.com/developerworks/websphere/tutorials/1212_storey/</t>
  </si>
  <si>
    <t>Getting started with record and replay in WebSphere Message Broker</t>
  </si>
  <si>
    <t>mqsichangeflowmonitoring brk0002d -e bpm4 -k BPM4_01_MF -f bpm4.BPM4_TxRx -c active</t>
  </si>
  <si>
    <t xml:space="preserve">mqsireportflowmonitoring brk0002d -e bpm4 -k BPM4_01_MF -f bpm4.BPM4_TxRx </t>
  </si>
  <si>
    <t>Trigger to perform sync operation between HR system and UKFF</t>
  </si>
  <si>
    <t>STEP_OCP</t>
  </si>
  <si>
    <t>IRSPLUS</t>
  </si>
  <si>
    <t>/FGC/ACTIVEDIRECTORY/CHANGES</t>
  </si>
  <si>
    <t>AD.CHANGES</t>
  </si>
  <si>
    <t>Active Directory Changes</t>
  </si>
  <si>
    <t>Active Directory Changes Subscriber for UKFF_Staff</t>
  </si>
  <si>
    <t>AD.CHANGES.UKFF_STAFF</t>
  </si>
  <si>
    <t>Active Directory Changes for UKFF_Staff</t>
  </si>
  <si>
    <t>Active Directory Changes Subscriber for ResourceLink</t>
  </si>
  <si>
    <t>AD.CHANGES.RESOURCELINK</t>
  </si>
  <si>
    <t>Active Directory Changes for ResourceLink</t>
  </si>
  <si>
    <t>Trigger to poll ResourceLink for staff changes.</t>
  </si>
  <si>
    <t>RESOURCELINK.CHANGES</t>
  </si>
  <si>
    <t>ResourceLink Changes</t>
  </si>
  <si>
    <t>GartanRDS</t>
  </si>
  <si>
    <t>AUDITLOG</t>
  </si>
  <si>
    <t>Audit Logging Queue</t>
  </si>
  <si>
    <t>Event Monitoring</t>
  </si>
  <si>
    <t>$SYS/Broker/#/Monitoring/#/#</t>
  </si>
  <si>
    <t>EVENTMONITORING</t>
  </si>
  <si>
    <t>Event Monitoring Queue</t>
  </si>
  <si>
    <t>backgroundservices</t>
  </si>
  <si>
    <t>bpm4</t>
  </si>
  <si>
    <t>debugger</t>
  </si>
  <si>
    <t>fgc</t>
  </si>
  <si>
    <t>meterreadings</t>
  </si>
  <si>
    <t>oncallpayments</t>
  </si>
  <si>
    <t>remsdaq</t>
  </si>
  <si>
    <t>ukffv1</t>
  </si>
  <si>
    <t>ukffv4</t>
  </si>
  <si>
    <t>ukffwsg</t>
  </si>
  <si>
    <t>Execution Groups</t>
  </si>
  <si>
    <t xml:space="preserve">jvmDebugPort </t>
  </si>
  <si>
    <t>Event Monitoring On</t>
  </si>
  <si>
    <t>Event Monitoring Off</t>
  </si>
  <si>
    <t>/FGC/RESOURCELINK/CHANGES</t>
  </si>
  <si>
    <t>ResourceLink Changes Subscriber for UKFF_Staff</t>
  </si>
  <si>
    <t>ResourceLink Changes Subscriber for Active Directory</t>
  </si>
  <si>
    <t>RESOURCELINK.CHANGES.UKFF_STAFF</t>
  </si>
  <si>
    <t>RESOURCELINK.CHANGES.AD</t>
  </si>
  <si>
    <t>ResourceLink Changes for UKFF_Staff</t>
  </si>
  <si>
    <t>ResourceLink Changes for Active Directory</t>
  </si>
  <si>
    <t>Trigger to import employee skills from Gartan/ERAS.</t>
  </si>
  <si>
    <t>Trigger to poll Active Directory for changes.</t>
  </si>
  <si>
    <t>ATP.SVC.CRUD</t>
  </si>
  <si>
    <t>CRUD Service for Movers and Transfers</t>
  </si>
  <si>
    <t>TRANSFERS</t>
  </si>
  <si>
    <t>Movers and transfers database (P36)</t>
  </si>
  <si>
    <t>RESOURCELINK</t>
  </si>
  <si>
    <t>Attempt to standardise the DSN across environments.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</si>
</sst>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trike/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5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  <xf numFmtId="0" fontId="12" fillId="0" borderId="0" xfId="13"/>
    <xf numFmtId="0" fontId="20" fillId="0" borderId="7" xfId="0" applyFont="1" applyBorder="1" applyAlignment="1">
      <alignment horizontal="left" vertical="center"/>
    </xf>
    <xf numFmtId="0" fontId="21" fillId="0" borderId="0" xfId="15"/>
    <xf numFmtId="0" fontId="19" fillId="0" borderId="0" xfId="14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11" borderId="0" xfId="11" applyFont="1"/>
  </cellXfs>
  <cellStyles count="16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Explanatory Text" xfId="14" builtinId="53"/>
    <cellStyle name="Good" xfId="9" builtinId="26"/>
    <cellStyle name="Heading 1" xfId="4" builtinId="16"/>
    <cellStyle name="Heading 2" xfId="5" builtinId="17"/>
    <cellStyle name="Heading 3" xfId="6" builtinId="18"/>
    <cellStyle name="Heading 4" xfId="13" builtinId="19"/>
    <cellStyle name="Hyperlink" xfId="15" builtinId="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bm.com/developerworks/websphere/tutorials/1212_storey/" TargetMode="External"/><Relationship Id="rId1" Type="http://schemas.openxmlformats.org/officeDocument/2006/relationships/hyperlink" Target="http://db2commerce.com/2011/04/14/how-to-catalog-a-db2-databas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13" sqref="E13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7" spans="2:8" x14ac:dyDescent="0.25">
      <c r="B7" s="33"/>
    </row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7" sqref="A37"/>
    </sheetView>
  </sheetViews>
  <sheetFormatPr defaultRowHeight="15" x14ac:dyDescent="0.25"/>
  <cols>
    <col min="1" max="1" width="89.7109375" bestFit="1" customWidth="1"/>
  </cols>
  <sheetData>
    <row r="1" spans="1:2" x14ac:dyDescent="0.25">
      <c r="A1" s="31" t="s">
        <v>369</v>
      </c>
      <c r="B1" s="30" t="s">
        <v>368</v>
      </c>
    </row>
    <row r="2" spans="1:2" x14ac:dyDescent="0.25">
      <c r="A2" t="s">
        <v>338</v>
      </c>
    </row>
    <row r="3" spans="1:2" x14ac:dyDescent="0.25">
      <c r="A3" t="s">
        <v>339</v>
      </c>
    </row>
    <row r="4" spans="1:2" x14ac:dyDescent="0.25">
      <c r="A4" t="s">
        <v>340</v>
      </c>
    </row>
    <row r="5" spans="1:2" x14ac:dyDescent="0.25">
      <c r="A5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10" spans="1:2" x14ac:dyDescent="0.25">
      <c r="A10" t="s">
        <v>344</v>
      </c>
    </row>
    <row r="11" spans="1:2" x14ac:dyDescent="0.25">
      <c r="A11" s="31" t="s">
        <v>365</v>
      </c>
      <c r="B11" s="30" t="s">
        <v>367</v>
      </c>
    </row>
    <row r="12" spans="1:2" x14ac:dyDescent="0.25">
      <c r="A12" t="s">
        <v>362</v>
      </c>
    </row>
    <row r="13" spans="1:2" x14ac:dyDescent="0.25">
      <c r="A13" t="s">
        <v>363</v>
      </c>
    </row>
    <row r="14" spans="1:2" x14ac:dyDescent="0.25">
      <c r="A14" t="s">
        <v>364</v>
      </c>
    </row>
    <row r="15" spans="1:2" x14ac:dyDescent="0.25">
      <c r="A15" t="s">
        <v>366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5" spans="1:1" ht="15.75" thickBot="1" x14ac:dyDescent="0.3"/>
    <row r="36" spans="1:1" ht="15.75" thickBot="1" x14ac:dyDescent="0.3">
      <c r="A36" s="32" t="s">
        <v>370</v>
      </c>
    </row>
    <row r="37" spans="1:1" ht="15.75" thickBot="1" x14ac:dyDescent="0.3">
      <c r="A37" s="29" t="s">
        <v>371</v>
      </c>
    </row>
  </sheetData>
  <hyperlinks>
    <hyperlink ref="B11" r:id="rId1"/>
    <hyperlink ref="B1" r:id="rId2"/>
  </hyperlinks>
  <pageMargins left="0.7" right="0.7" top="0.75" bottom="0.75" header="0.3" footer="0.3"/>
  <pageSetup paperSize="9"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C1" workbookViewId="0">
      <selection activeCell="F2" sqref="F2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6" s="19" customFormat="1" ht="20.25" thickBot="1" x14ac:dyDescent="0.35">
      <c r="A1" s="19" t="s">
        <v>404</v>
      </c>
      <c r="B1" s="19" t="s">
        <v>406</v>
      </c>
      <c r="C1" s="19" t="s">
        <v>407</v>
      </c>
      <c r="D1" s="19" t="s">
        <v>405</v>
      </c>
    </row>
    <row r="2" spans="1:6" ht="15.75" thickTop="1" x14ac:dyDescent="0.25">
      <c r="A2" t="s">
        <v>394</v>
      </c>
      <c r="B2" t="str">
        <f>CONCATENATE("mqsichangeflowmonitoring"," ",ConfigData!$D$4," -e ",A2," -j -c active")</f>
        <v>mqsichangeflowmonitoring brk0002d -e backgroundservices -j -c active</v>
      </c>
      <c r="C2" t="str">
        <f>CONCATENATE("mqsichangeflowmonitoring"," ",ConfigData!$D$4," -e ",A2," -j -c inactive")</f>
        <v>mqsichangeflowmonitoring brk0002d -e backgroundservices -j -c inactive</v>
      </c>
      <c r="D2">
        <v>61000</v>
      </c>
      <c r="E2" t="str">
        <f>CONCATENATE("mqsichangeproperties"," ",ConfigData!$D$4," -e ",A2," -o ComIbmJVMManager -n jvmDebugPort -v ",D2)</f>
        <v>mqsichangeproperties brk0002d -e backgroundservices -o ComIbmJVMManager -n jvmDebugPort -v 61000</v>
      </c>
      <c r="F2" t="str">
        <f>CONCATENATE("mqsireportproperties ",ConfigData!D4," -e ",'Command Line'!A2," -o HTTPConnector -r")</f>
        <v>mqsireportproperties brk0002d -e backgroundservices -o HTTPConnector -r</v>
      </c>
    </row>
    <row r="3" spans="1:6" x14ac:dyDescent="0.25">
      <c r="A3" t="s">
        <v>395</v>
      </c>
      <c r="B3" t="str">
        <f>CONCATENATE("#mqsichangeflowmonitoring"," ",ConfigData!$D$4," -e ",A3," -j -c active")</f>
        <v>#mqsichangeflowmonitoring brk0002d -e bpm4 -j -c active</v>
      </c>
      <c r="C3" t="str">
        <f>CONCATENATE("#mqsichangeflowmonitoring"," ",ConfigData!$D$4," -e ",A3," -j -c inactive")</f>
        <v>#mqsichangeflowmonitoring brk0002d -e bpm4 -j -c inactive</v>
      </c>
      <c r="D3">
        <f t="shared" ref="D3:D11" si="0">D2+1</f>
        <v>61001</v>
      </c>
      <c r="E3" t="str">
        <f>CONCATENATE("mqsichangeproperties"," ",ConfigData!$D$4," -e ",A3," -o ComIbmJVMManager -n jvmDebugPort -v ",D3)</f>
        <v>mqsichangeproperties brk0002d -e bpm4 -o ComIbmJVMManager -n jvmDebugPort -v 61001</v>
      </c>
    </row>
    <row r="4" spans="1:6" x14ac:dyDescent="0.25">
      <c r="A4" t="s">
        <v>396</v>
      </c>
      <c r="B4" t="str">
        <f>CONCATENATE("mqsichangeflowmonitoring"," ",ConfigData!$D$4," -e ",A4," -j -c active")</f>
        <v>mqsichangeflowmonitoring brk0002d -e debugger -j -c active</v>
      </c>
      <c r="C4" t="str">
        <f>CONCATENATE("mqsichangeflowmonitoring"," ",ConfigData!$D$4," -e ",A4," -j -c inactive")</f>
        <v>mqsichangeflowmonitoring brk0002d -e debugger -j -c inactive</v>
      </c>
      <c r="D4">
        <f t="shared" si="0"/>
        <v>61002</v>
      </c>
      <c r="E4" t="str">
        <f>CONCATENATE("mqsichangeproperties"," ",ConfigData!$D$4," -e ",A4," -o ComIbmJVMManager -n jvmDebugPort -v ",D4)</f>
        <v>mqsichangeproperties brk0002d -e debugger -o ComIbmJVMManager -n jvmDebugPort -v 61002</v>
      </c>
    </row>
    <row r="5" spans="1:6" x14ac:dyDescent="0.25">
      <c r="A5" t="s">
        <v>397</v>
      </c>
      <c r="B5" t="str">
        <f>CONCATENATE("mqsichangeflowmonitoring"," ",ConfigData!$D$4," -e ",A5," -j -c active")</f>
        <v>mqsichangeflowmonitoring brk0002d -e fgc -j -c active</v>
      </c>
      <c r="C5" t="str">
        <f>CONCATENATE("mqsichangeflowmonitoring"," ",ConfigData!$D$4," -e ",A5," -j -c inactive")</f>
        <v>mqsichangeflowmonitoring brk0002d -e fgc -j -c inactive</v>
      </c>
      <c r="D5">
        <f t="shared" si="0"/>
        <v>61003</v>
      </c>
      <c r="E5" t="str">
        <f>CONCATENATE("mqsichangeproperties"," ",ConfigData!$D$4," -e ",A5," -o ComIbmJVMManager -n jvmDebugPort -v ",D5)</f>
        <v>mqsichangeproperties brk0002d -e fgc -o ComIbmJVMManager -n jvmDebugPort -v 61003</v>
      </c>
    </row>
    <row r="6" spans="1:6" x14ac:dyDescent="0.25">
      <c r="A6" t="s">
        <v>398</v>
      </c>
      <c r="B6" t="str">
        <f>CONCATENATE("mqsichangeflowmonitoring"," ",ConfigData!$D$4," -e ",A6," -j -c active")</f>
        <v>mqsichangeflowmonitoring brk0002d -e meterreadings -j -c active</v>
      </c>
      <c r="C6" t="str">
        <f>CONCATENATE("mqsichangeflowmonitoring"," ",ConfigData!$D$4," -e ",A6," -j -c inactive")</f>
        <v>mqsichangeflowmonitoring brk0002d -e meterreadings -j -c inactive</v>
      </c>
      <c r="D6">
        <f t="shared" si="0"/>
        <v>61004</v>
      </c>
      <c r="E6" t="str">
        <f>CONCATENATE("mqsichangeproperties"," ",ConfigData!$D$4," -e ",A6," -o ComIbmJVMManager -n jvmDebugPort -v ",D6)</f>
        <v>mqsichangeproperties brk0002d -e meterreadings -o ComIbmJVMManager -n jvmDebugPort -v 61004</v>
      </c>
    </row>
    <row r="7" spans="1:6" x14ac:dyDescent="0.25">
      <c r="A7" t="s">
        <v>399</v>
      </c>
      <c r="B7" t="str">
        <f>CONCATENATE("mqsichangeflowmonitoring"," ",ConfigData!$D$4," -e ",A7," -j -c active")</f>
        <v>mqsichangeflowmonitoring brk0002d -e oncallpayments -j -c active</v>
      </c>
      <c r="C7" t="str">
        <f>CONCATENATE("mqsichangeflowmonitoring"," ",ConfigData!$D$4," -e ",A7," -j -c inactive")</f>
        <v>mqsichangeflowmonitoring brk0002d -e oncallpayments -j -c inactive</v>
      </c>
      <c r="D7">
        <f t="shared" si="0"/>
        <v>61005</v>
      </c>
      <c r="E7" t="str">
        <f>CONCATENATE("mqsichangeproperties"," ",ConfigData!$D$4," -e ",A7," -o ComIbmJVMManager -n jvmDebugPort -v ",D7)</f>
        <v>mqsichangeproperties brk0002d -e oncallpayments -o ComIbmJVMManager -n jvmDebugPort -v 61005</v>
      </c>
    </row>
    <row r="8" spans="1:6" x14ac:dyDescent="0.25">
      <c r="A8" t="s">
        <v>400</v>
      </c>
      <c r="B8" t="str">
        <f>CONCATENATE("mqsichangeflowmonitoring"," ",ConfigData!$D$4," -e ",A8," -j -c active")</f>
        <v>mqsichangeflowmonitoring brk0002d -e remsdaq -j -c active</v>
      </c>
      <c r="C8" t="str">
        <f>CONCATENATE("mqsichangeflowmonitoring"," ",ConfigData!$D$4," -e ",A8," -j -c inactive")</f>
        <v>mqsichangeflowmonitoring brk0002d -e remsdaq -j -c inactive</v>
      </c>
      <c r="D8">
        <f t="shared" si="0"/>
        <v>61006</v>
      </c>
      <c r="E8" t="str">
        <f>CONCATENATE("mqsichangeproperties"," ",ConfigData!$D$4," -e ",A8," -o ComIbmJVMManager -n jvmDebugPort -v ",D8)</f>
        <v>mqsichangeproperties brk0002d -e remsdaq -o ComIbmJVMManager -n jvmDebugPort -v 61006</v>
      </c>
    </row>
    <row r="9" spans="1:6" x14ac:dyDescent="0.25">
      <c r="A9" t="s">
        <v>401</v>
      </c>
      <c r="B9" t="str">
        <f>CONCATENATE("mqsichangeflowmonitoring"," ",ConfigData!$D$4," -e ",A9," -j -c active")</f>
        <v>mqsichangeflowmonitoring brk0002d -e ukffv1 -j -c active</v>
      </c>
      <c r="C9" t="str">
        <f>CONCATENATE("mqsichangeflowmonitoring"," ",ConfigData!$D$4," -e ",A9," -j -c inactive")</f>
        <v>mqsichangeflowmonitoring brk0002d -e ukffv1 -j -c inactive</v>
      </c>
      <c r="D9">
        <f t="shared" si="0"/>
        <v>61007</v>
      </c>
      <c r="E9" t="str">
        <f>CONCATENATE("mqsichangeproperties"," ",ConfigData!$D$4," -e ",A9," -o ComIbmJVMManager -n jvmDebugPort -v ",D9)</f>
        <v>mqsichangeproperties brk0002d -e ukffv1 -o ComIbmJVMManager -n jvmDebugPort -v 61007</v>
      </c>
    </row>
    <row r="10" spans="1:6" x14ac:dyDescent="0.25">
      <c r="A10" t="s">
        <v>402</v>
      </c>
      <c r="B10" t="str">
        <f>CONCATENATE("mqsichangeflowmonitoring"," ",ConfigData!$D$4," -e ",A10," -j -c active")</f>
        <v>mqsichangeflowmonitoring brk0002d -e ukffv4 -j -c active</v>
      </c>
      <c r="C10" t="str">
        <f>CONCATENATE("mqsichangeflowmonitoring"," ",ConfigData!$D$4," -e ",A10," -j -c inactive")</f>
        <v>mqsichangeflowmonitoring brk0002d -e ukffv4 -j -c inactive</v>
      </c>
      <c r="D10">
        <f t="shared" si="0"/>
        <v>61008</v>
      </c>
      <c r="E10" t="str">
        <f>CONCATENATE("mqsichangeproperties"," ",ConfigData!$D$4," -e ",A10," -o ComIbmJVMManager -n jvmDebugPort -v ",D10)</f>
        <v>mqsichangeproperties brk0002d -e ukffv4 -o ComIbmJVMManager -n jvmDebugPort -v 61008</v>
      </c>
    </row>
    <row r="11" spans="1:6" x14ac:dyDescent="0.25">
      <c r="A11" t="s">
        <v>403</v>
      </c>
      <c r="B11" t="str">
        <f>CONCATENATE("mqsichangeflowmonitoring"," ",ConfigData!$D$4," -e ",A11," -j -c active")</f>
        <v>mqsichangeflowmonitoring brk0002d -e ukffwsg -j -c active</v>
      </c>
      <c r="C11" t="str">
        <f>CONCATENATE("mqsichangeflowmonitoring"," ",ConfigData!$D$4," -e ",A11," -j -c inactive")</f>
        <v>mqsichangeflowmonitoring brk0002d -e ukffwsg -j -c inactive</v>
      </c>
      <c r="D11">
        <f t="shared" si="0"/>
        <v>61009</v>
      </c>
      <c r="E11" t="str">
        <f>CONCATENATE("mqsichangeproperties"," ",ConfigData!$D$4," -e ",A11," -o ComIbmJVMManager -n jvmDebugPort -v ",D11)</f>
        <v>mqsichangeproperties brk0002d -e ukffwsg -o ComIbmJVMManager -n jvmDebugPort -v 61009</v>
      </c>
    </row>
  </sheetData>
  <sortState ref="A2:E11">
    <sortCondition ref="A2:A1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3" sqref="F3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  <col min="8" max="8" width="39.140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421</v>
      </c>
      <c r="B3" s="22" t="s">
        <v>37</v>
      </c>
      <c r="C3" s="22" t="s">
        <v>44</v>
      </c>
      <c r="D3" s="22" t="str">
        <f>CONCATENATE( "mqsisetdbparms ",ConfigData!$D$4," -n ",A3," -u ",B3," -p ",C3)</f>
        <v>mqsisetdbparms brk0002d -n RESOURCELINK -u CMTEST -p jm08_cmt</v>
      </c>
      <c r="F3" s="22" t="str">
        <f>CONCATENATE( "mqsicvp ",ConfigData!$D$4," -n ",A3)</f>
        <v>mqsicvp brk0002d -n RESOURCELINK</v>
      </c>
      <c r="H3" s="22" t="s">
        <v>422</v>
      </c>
    </row>
    <row r="4" spans="1:8" s="22" customFormat="1" x14ac:dyDescent="0.25">
      <c r="A4" s="22" t="s">
        <v>45</v>
      </c>
      <c r="B4" s="22" t="s">
        <v>46</v>
      </c>
      <c r="C4" s="22" t="s">
        <v>147</v>
      </c>
      <c r="D4" s="22" t="str">
        <f>CONCATENATE( "mqsisetdbparms ",ConfigData!$D$4," -n ",A4," -u ",B4," -p ",C4)</f>
        <v>mqsisetdbparms brk0002d -n ESBCONF -u wmbadmin -p d5FZg2E9i9dGnChE4w1q</v>
      </c>
      <c r="F4" s="22" t="str">
        <f>CONCATENATE( "mqsicvp ",ConfigData!$D$4," -n ",A4)</f>
        <v>mqsicvp brk0002d -n ESBCONF</v>
      </c>
    </row>
    <row r="5" spans="1:8" s="22" customFormat="1" x14ac:dyDescent="0.25">
      <c r="A5" s="22" t="s">
        <v>107</v>
      </c>
      <c r="B5" s="22" t="s">
        <v>162</v>
      </c>
      <c r="C5" s="22" t="s">
        <v>40</v>
      </c>
      <c r="D5" s="22" t="str">
        <f>CONCATENATE( "mqsisetdbparms ",ConfigData!$D$4," -n ",A5," -u ",B5," -p ",C5)</f>
        <v>mqsisetdbparms brk0002d -n BPMDB -u bpmdbusr -p b0z2kh95</v>
      </c>
      <c r="F5" s="22" t="str">
        <f>CONCATENATE( "mqsicvp ",ConfigData!$D$4," -n ",A5)</f>
        <v>mqsicvp brk0002d -n BPMDB</v>
      </c>
    </row>
    <row r="7" spans="1:8" s="22" customFormat="1" x14ac:dyDescent="0.25">
      <c r="A7" s="22" t="s">
        <v>108</v>
      </c>
      <c r="B7" s="22" t="s">
        <v>109</v>
      </c>
      <c r="C7" s="22" t="s">
        <v>109</v>
      </c>
      <c r="D7" s="22" t="str">
        <f>CONCATENATE( "mqsisetdbparms ",ConfigData!$D$4," -n ",A7," -u ",B7," -p ",C7)</f>
        <v>mqsisetdbparms brk0002d -n STATSNX_TEST -u statsnx -p statsnx</v>
      </c>
      <c r="F7" s="22" t="str">
        <f>CONCATENATE( "mqsicvp ",ConfigData!$D$4," -n ",A7)</f>
        <v>mqsicvp brk0002d -n STATSNX_TEST</v>
      </c>
    </row>
    <row r="8" spans="1:8" s="22" customFormat="1" x14ac:dyDescent="0.25">
      <c r="A8" s="22" t="s">
        <v>170</v>
      </c>
      <c r="B8" s="22" t="s">
        <v>109</v>
      </c>
      <c r="C8" s="22" t="s">
        <v>171</v>
      </c>
      <c r="D8" s="22" t="str">
        <f>CONCATENATE( "mqsisetdbparms ",ConfigData!$D$4," -n ",A8," -u ",B8," -p ",C8)</f>
        <v>mqsisetdbparms brk0002d -n STATSNX_LIVE -u statsnx -p R3ms09_1</v>
      </c>
      <c r="F8" s="22" t="str">
        <f>CONCATENATE( "mqsicvp ",ConfigData!$D$4," -n ",A8)</f>
        <v>mqsicvp brk0002d -n STATSNX_LIVE</v>
      </c>
      <c r="H8" s="22" t="s">
        <v>172</v>
      </c>
    </row>
    <row r="9" spans="1:8" x14ac:dyDescent="0.25">
      <c r="A9" t="s">
        <v>97</v>
      </c>
      <c r="B9" t="s">
        <v>94</v>
      </c>
      <c r="C9" t="s">
        <v>94</v>
      </c>
      <c r="D9" t="str">
        <f>CONCATENATE( "mqsisetdbparms ",ConfigData!$D$4," -n ",A9," -u ",B9," -p ",C9)</f>
        <v>mqsisetdbparms brk0002d -n CFRS_LIVE -u cfrs_live -p cfrs_live</v>
      </c>
      <c r="F9" t="str">
        <f>CONCATENATE( "mqsicvp ",ConfigData!$D$4," -n ",A9)</f>
        <v>mqsicvp brk0002d -n CFRS_LIVE</v>
      </c>
    </row>
    <row r="10" spans="1:8" x14ac:dyDescent="0.25">
      <c r="A10" t="s">
        <v>96</v>
      </c>
      <c r="B10" t="s">
        <v>96</v>
      </c>
      <c r="C10" t="s">
        <v>101</v>
      </c>
      <c r="D10" t="str">
        <f>CONCATENATE( "mqsisetdbparms ",ConfigData!$D$4," -n ",A10," -u ",B10," -p ",C10)</f>
        <v>mqsisetdbparms brk0002d -n RRRED -u RRRED -p rrred</v>
      </c>
      <c r="F10" t="str">
        <f>CONCATENATE( "mqsicvp ",ConfigData!$D$4," -n ",A10)</f>
        <v>mqsicvp brk0002d -n RRRED</v>
      </c>
    </row>
    <row r="11" spans="1:8" x14ac:dyDescent="0.25">
      <c r="A11" t="s">
        <v>99</v>
      </c>
      <c r="B11" t="s">
        <v>99</v>
      </c>
      <c r="C11" t="s">
        <v>100</v>
      </c>
      <c r="D11" t="str">
        <f>CONCATENATE( "mqsisetdbparms ",ConfigData!$D$4," -n ",A11," -u ",B11," -p ",C11)</f>
        <v>mqsisetdbparms brk0002d -n DM_CADM -u DM_CADM -p dm_cadm</v>
      </c>
      <c r="F11" t="str">
        <f>CONCATENATE( "mqsicvp ",ConfigData!$D$4," -n ",A11)</f>
        <v>mqsicvp brk0002d -n DM_CADM</v>
      </c>
    </row>
    <row r="13" spans="1:8" s="22" customFormat="1" x14ac:dyDescent="0.25">
      <c r="A13" s="22" t="s">
        <v>337</v>
      </c>
      <c r="B13" s="22" t="s">
        <v>335</v>
      </c>
      <c r="C13" s="22" t="s">
        <v>336</v>
      </c>
      <c r="D13" s="22" t="str">
        <f>CONCATENATE( "mqsisetdbparms ",ConfigData!$D$4," -n ",A13," -u ",B13," -p ",C13)</f>
        <v>mqsisetdbparms brk0002d -n PERF -u ywzv -p P6HBSAP</v>
      </c>
      <c r="F13" s="22" t="str">
        <f>CONCATENATE( "mqsicvp ",ConfigData!$D$4," -n ",A13)</f>
        <v>mqsicvp brk0002d -n PERF</v>
      </c>
    </row>
    <row r="17" spans="1:8" s="25" customFormat="1" x14ac:dyDescent="0.25">
      <c r="A17" s="25" t="s">
        <v>157</v>
      </c>
      <c r="B17" s="25" t="s">
        <v>158</v>
      </c>
      <c r="C17" s="25" t="s">
        <v>159</v>
      </c>
      <c r="D17" s="25" t="str">
        <f>CONCATENATE( "mqsisetdbparms ",ConfigData!$D$4," -n ",A17," -u ",B17," -p ",C17)</f>
        <v>mqsisetdbparms brk0002d -n RECRUITMENT_DEV -u rec_userd -p Recuserd999</v>
      </c>
      <c r="F17" s="25" t="str">
        <f>CONCATENATE( "mqsicvp ",ConfigData!$D$4," -n ",A17)</f>
        <v>mqsicvp brk0002d -n RECRUITMENT_DEV</v>
      </c>
    </row>
    <row r="21" spans="1:8" s="24" customFormat="1" x14ac:dyDescent="0.25">
      <c r="A21" s="24" t="s">
        <v>163</v>
      </c>
    </row>
    <row r="22" spans="1:8" s="25" customFormat="1" x14ac:dyDescent="0.25">
      <c r="A22" s="25" t="s">
        <v>104</v>
      </c>
      <c r="B22" s="25" t="s">
        <v>105</v>
      </c>
      <c r="C22" s="25" t="s">
        <v>106</v>
      </c>
      <c r="D22" s="25" t="str">
        <f>CONCATENATE( "mqsisetdbparms ",ConfigData!$D$4," -n ",A22," -u ",B22," -p ",C22)</f>
        <v>mqsisetdbparms brk0002d -n STEP_TEST -u STEP -p h53ks!f</v>
      </c>
      <c r="F22" s="25" t="str">
        <f>CONCATENATE( "mqsicvp ",ConfigData!$D$4," -n ",A22)</f>
        <v>mqsicvp brk0002d -n STEP_TEST</v>
      </c>
    </row>
    <row r="23" spans="1:8" s="24" customFormat="1" x14ac:dyDescent="0.25">
      <c r="A23" s="24" t="s">
        <v>164</v>
      </c>
    </row>
    <row r="24" spans="1:8" s="22" customFormat="1" x14ac:dyDescent="0.25">
      <c r="A24" s="22" t="s">
        <v>105</v>
      </c>
      <c r="B24" s="22" t="s">
        <v>105</v>
      </c>
      <c r="C24" s="22" t="s">
        <v>106</v>
      </c>
      <c r="D24" s="22" t="str">
        <f>CONCATENATE( "mqsisetdbparms ",ConfigData!$D$4," -n ",A24," -u ",B24," -p ",C24)</f>
        <v>mqsisetdbparms brk0002d -n STEP -u STEP -p h53ks!f</v>
      </c>
      <c r="F24" s="22" t="str">
        <f>CONCATENATE( "mqsicvp ",ConfigData!$D$4," -n ",A24)</f>
        <v>mqsicvp brk0002d -n STEP</v>
      </c>
      <c r="H24" s="22" t="s">
        <v>168</v>
      </c>
    </row>
    <row r="25" spans="1:8" s="22" customFormat="1" x14ac:dyDescent="0.25">
      <c r="A25" s="22" t="s">
        <v>165</v>
      </c>
      <c r="B25" s="22" t="s">
        <v>166</v>
      </c>
      <c r="C25" s="22" t="s">
        <v>167</v>
      </c>
      <c r="D25" s="22" t="str">
        <f>CONCATENATE( "mqsisetdbparms ",ConfigData!$D$4," -n ",A25," -u ",B25," -p ",C25)</f>
        <v>mqsisetdbparms brk0002d -n STEP_SS -u step_userd -p Stepuserd999</v>
      </c>
      <c r="F25" s="22" t="str">
        <f>CONCATENATE( "mqsicvp ",ConfigData!$D$4," -n ",A25)</f>
        <v>mqsicvp brk0002d -n STEP_SS</v>
      </c>
      <c r="H25" s="22" t="s">
        <v>169</v>
      </c>
    </row>
    <row r="27" spans="1:8" s="22" customFormat="1" x14ac:dyDescent="0.25">
      <c r="A27" s="22" t="s">
        <v>320</v>
      </c>
      <c r="B27" s="22" t="s">
        <v>166</v>
      </c>
      <c r="C27" s="22" t="s">
        <v>167</v>
      </c>
      <c r="D27" s="22" t="str">
        <f>CONCATENATE( "mqsisetdbparms ",ConfigData!$D$4," -n ",A27," -u ",B27," -p ",C27)</f>
        <v>mqsisetdbparms brk0002d -n METER_READINGS -u step_userd -p Stepuserd999</v>
      </c>
      <c r="F27" s="22" t="str">
        <f>CONCATENATE( "mqsicvp ",ConfigData!$D$4," -n ",A27)</f>
        <v>mqsicvp brk0002d -n METER_READINGS</v>
      </c>
      <c r="H27" s="22" t="s">
        <v>169</v>
      </c>
    </row>
    <row r="28" spans="1:8" s="22" customFormat="1" x14ac:dyDescent="0.25">
      <c r="A28" s="22" t="s">
        <v>322</v>
      </c>
      <c r="B28" s="22" t="s">
        <v>166</v>
      </c>
      <c r="C28" s="22" t="s">
        <v>321</v>
      </c>
      <c r="D28" s="22" t="str">
        <f>CONCATENATE( "mqsisetdbparms ",ConfigData!$D$4," -n ",A28," -u ",B28," -p ",C28)</f>
        <v>mqsisetdbparms brk0002d -n TENSORNET -u step_userd -p 5t3PteamD</v>
      </c>
      <c r="F28" s="22" t="str">
        <f>CONCATENATE( "mqsicvp ",ConfigData!$D$4," -n ",A28)</f>
        <v>mqsicvp brk0002d -n TENSORNET</v>
      </c>
      <c r="H28" s="22" t="s">
        <v>169</v>
      </c>
    </row>
    <row r="30" spans="1:8" s="22" customFormat="1" x14ac:dyDescent="0.25">
      <c r="A30" s="22" t="s">
        <v>345</v>
      </c>
      <c r="B30" s="22" t="s">
        <v>46</v>
      </c>
      <c r="C30" s="22" t="s">
        <v>147</v>
      </c>
      <c r="D30" s="22" t="str">
        <f>CONCATENATE( "mqsisetdbparms ",ConfigData!$D$4," -n ",A30," -u ",B30," -p ",C30)</f>
        <v>mqsisetdbparms brk0002d -n MBRECORD -u wmbadmin -p d5FZg2E9i9dGnChE4w1q</v>
      </c>
      <c r="F30" s="22" t="str">
        <f>CONCATENATE( "mqsicvp ",ConfigData!$D$4," -n ",A30)</f>
        <v>mqsicvp brk0002d -n MBRECORD</v>
      </c>
    </row>
    <row r="32" spans="1:8" s="34" customFormat="1" x14ac:dyDescent="0.25">
      <c r="A32" s="34" t="s">
        <v>373</v>
      </c>
      <c r="B32" s="34" t="s">
        <v>166</v>
      </c>
      <c r="C32" s="34" t="s">
        <v>167</v>
      </c>
      <c r="D32" s="34" t="str">
        <f>CONCATENATE( "mqsisetdbparms ",ConfigData!$D$4," -n ",A32," -u ",B32," -p ",C32)</f>
        <v>mqsisetdbparms brk0002d -n STEP_OCP -u step_userd -p Stepuserd999</v>
      </c>
      <c r="F32" s="34" t="str">
        <f>CONCATENATE( "mqsicvp ",ConfigData!$D$4," -n ",A32)</f>
        <v>mqsicvp brk0002d -n STEP_OCP</v>
      </c>
      <c r="H32" s="34" t="s">
        <v>169</v>
      </c>
    </row>
    <row r="33" spans="1:9" s="22" customFormat="1" x14ac:dyDescent="0.25">
      <c r="A33" s="22" t="s">
        <v>374</v>
      </c>
      <c r="B33" s="22" t="s">
        <v>166</v>
      </c>
      <c r="C33" s="22" t="s">
        <v>167</v>
      </c>
      <c r="D33" s="22" t="str">
        <f>CONCATENATE( "mqsisetdbparms ",ConfigData!$D$4," -n ",A33," -u ",B33," -p ",C33)</f>
        <v>mqsisetdbparms brk0002d -n IRSPLUS -u step_userd -p Stepuserd999</v>
      </c>
      <c r="F33" s="22" t="str">
        <f>CONCATENATE( "mqsicvp ",ConfigData!$D$4," -n ",A33)</f>
        <v>mqsicvp brk0002d -n IRSPLUS</v>
      </c>
      <c r="H33" s="22" t="s">
        <v>169</v>
      </c>
    </row>
    <row r="35" spans="1:9" s="22" customFormat="1" x14ac:dyDescent="0.25">
      <c r="A35" s="22" t="s">
        <v>387</v>
      </c>
      <c r="B35" s="22" t="s">
        <v>166</v>
      </c>
      <c r="C35" s="22" t="s">
        <v>167</v>
      </c>
      <c r="D35" s="22" t="str">
        <f>CONCATENATE( "mqsisetdbparms ",ConfigData!$D$4," -n ",A35," -u ",B35," -p ",C35)</f>
        <v>mqsisetdbparms brk0002d -n GartanRDS -u step_userd -p Stepuserd999</v>
      </c>
      <c r="F35" s="22" t="str">
        <f>CONCATENATE( "mqsicvp ",ConfigData!$D$4," -n ",A35)</f>
        <v>mqsicvp brk0002d -n GartanRDS</v>
      </c>
      <c r="H35" s="22" t="s">
        <v>169</v>
      </c>
    </row>
    <row r="37" spans="1:9" s="22" customFormat="1" x14ac:dyDescent="0.25">
      <c r="A37" s="22" t="s">
        <v>419</v>
      </c>
      <c r="B37" s="22" t="s">
        <v>166</v>
      </c>
      <c r="C37" s="22" t="s">
        <v>167</v>
      </c>
      <c r="D37" s="22" t="str">
        <f>CONCATENATE( "mqsisetdbparms ",ConfigData!$D$4," -n ",A37," -u ",B37," -p ",C37)</f>
        <v>mqsisetdbparms brk0002d -n TRANSFERS -u step_userd -p Stepuserd999</v>
      </c>
      <c r="F37" s="22" t="str">
        <f>CONCATENATE( "mqsicvp ",ConfigData!$D$4," -n ",A37)</f>
        <v>mqsicvp brk0002d -n TRANSFERS</v>
      </c>
      <c r="H37" s="22" t="s">
        <v>169</v>
      </c>
      <c r="I37" s="22" t="s">
        <v>420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20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100000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MAXDEPTH(100000)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  <row r="20" spans="1:6" x14ac:dyDescent="0.25">
      <c r="A20" t="s">
        <v>78</v>
      </c>
      <c r="B20">
        <f t="shared" si="0"/>
        <v>4194304</v>
      </c>
      <c r="C20">
        <v>5000</v>
      </c>
      <c r="D20" t="s">
        <v>333</v>
      </c>
      <c r="E20" s="7" t="str">
        <f>CONCATENATE("DEFINE QL(",A20,ConfigData!$D$2,") MAXMSGL(",B20,") MAXDEPTH(",C20,") DESCR('",D20,"') BOQNAME(",ConfigData!$H$3,") BOTHRESH(",ConfigData!$F$3,") REPLACE")</f>
        <v>DEFINE QL(UKFF.SVC.INCIDENT) MAXMSGL(4194304) MAXDEPTH(5000) DESCR('Incident Service') BOQNAME(fgc0002d.BORQQ) BOTHRESH(3) REPLACE</v>
      </c>
      <c r="F20" s="7" t="str">
        <f t="shared" ref="F20" si="4">CONCATENATE("DELETE QLOCAL(",A20,") PURGE")</f>
        <v>DELETE QLOCAL(UKFF.SVC.INCIDENT)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A38" sqref="A38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  <row r="27" spans="1:5" x14ac:dyDescent="0.25">
      <c r="A27" t="s">
        <v>376</v>
      </c>
      <c r="B27">
        <v>4096</v>
      </c>
      <c r="C27">
        <v>5000</v>
      </c>
      <c r="D27" t="s">
        <v>377</v>
      </c>
      <c r="E27" s="7" t="str">
        <f>CONCATENATE("DEFINE QL(",A27,ConfigData!$D$2,") MAXMSGL(",B27,") MAXDEPTH(",C27,") DESCR('",D27,"') BOQNAME(",ConfigData!$H$3,") BOTHRESH(",ConfigData!$F$3,") REPLACE")</f>
        <v>DEFINE QL(AD.CHANGES) MAXMSGL(4096) MAXDEPTH(5000) DESCR('Active Directory Changes') BOQNAME(fgc0002d.BORQQ) BOTHRESH(3) REPLACE</v>
      </c>
    </row>
    <row r="28" spans="1:5" x14ac:dyDescent="0.25">
      <c r="A28" t="s">
        <v>379</v>
      </c>
      <c r="B28">
        <f>4*2^20</f>
        <v>4194304</v>
      </c>
      <c r="C28">
        <v>5000</v>
      </c>
      <c r="D28" t="s">
        <v>380</v>
      </c>
      <c r="E28" s="7" t="str">
        <f>CONCATENATE("DEFINE QL(",A28,ConfigData!$D$2,") MAXMSGL(",B28,") MAXDEPTH(",C28,") DESCR('",D28,"') BOQNAME(",ConfigData!$H$3,") BOTHRESH(",ConfigData!$F$3,") REPLACE")</f>
        <v>DEFINE QL(AD.CHANGES.UKFF_STAFF) MAXMSGL(4194304) MAXDEPTH(5000) DESCR('Active Directory Changes for UKFF_Staff') BOQNAME(fgc0002d.BORQQ) BOTHRESH(3) REPLACE</v>
      </c>
    </row>
    <row r="29" spans="1:5" x14ac:dyDescent="0.25">
      <c r="A29" t="s">
        <v>382</v>
      </c>
      <c r="B29">
        <f>4*2^20</f>
        <v>4194304</v>
      </c>
      <c r="C29">
        <v>5000</v>
      </c>
      <c r="D29" t="s">
        <v>383</v>
      </c>
      <c r="E29" s="7" t="str">
        <f>CONCATENATE("DEFINE QL(",A29,ConfigData!$D$2,") MAXMSGL(",B29,") MAXDEPTH(",C29,") DESCR('",D29,"') BOQNAME(",ConfigData!$H$3,") BOTHRESH(",ConfigData!$F$3,") REPLACE")</f>
        <v>DEFINE QL(AD.CHANGES.RESOURCELINK) MAXMSGL(4194304) MAXDEPTH(5000) DESCR('Active Directory Changes for ResourceLink') BOQNAME(fgc0002d.BORQQ) BOTHRESH(3) REPLACE</v>
      </c>
    </row>
    <row r="31" spans="1:5" x14ac:dyDescent="0.25">
      <c r="A31" t="s">
        <v>385</v>
      </c>
      <c r="B31">
        <v>4096</v>
      </c>
      <c r="C31">
        <v>5000</v>
      </c>
      <c r="D31" t="s">
        <v>386</v>
      </c>
      <c r="E31" s="7" t="str">
        <f>CONCATENATE("DEFINE QL(",A31,ConfigData!$D$2,") MAXMSGL(",B31,") MAXDEPTH(",C31,") DESCR('",D31,"') BOQNAME(",ConfigData!$H$3,") BOTHRESH(",ConfigData!$F$3,") REPLACE")</f>
        <v>DEFINE QL(RESOURCELINK.CHANGES) MAXMSGL(4096) MAXDEPTH(5000) DESCR('ResourceLink Changes') BOQNAME(fgc0002d.BORQQ) BOTHRESH(3) REPLACE</v>
      </c>
    </row>
    <row r="32" spans="1:5" x14ac:dyDescent="0.25">
      <c r="A32" t="s">
        <v>411</v>
      </c>
      <c r="B32">
        <f>4*2^20</f>
        <v>4194304</v>
      </c>
      <c r="C32">
        <v>5000</v>
      </c>
      <c r="D32" t="s">
        <v>413</v>
      </c>
      <c r="E32" s="7" t="str">
        <f>CONCATENATE("DEFINE QL(",A32,ConfigData!$D$2,") MAXMSGL(",B32,") MAXDEPTH(",C32,") DESCR('",D32,"') BOQNAME(",ConfigData!$H$3,") BOTHRESH(",ConfigData!$F$3,") REPLACE")</f>
        <v>DEFINE QL(RESOURCELINK.CHANGES.UKFF_STAFF) MAXMSGL(4194304) MAXDEPTH(5000) DESCR('ResourceLink Changes for UKFF_Staff') BOQNAME(fgc0002d.BORQQ) BOTHRESH(3) REPLACE</v>
      </c>
    </row>
    <row r="33" spans="1:5" x14ac:dyDescent="0.25">
      <c r="A33" t="s">
        <v>412</v>
      </c>
      <c r="B33">
        <f>4*2^20</f>
        <v>4194304</v>
      </c>
      <c r="C33">
        <v>5000</v>
      </c>
      <c r="D33" t="s">
        <v>414</v>
      </c>
      <c r="E33" s="7" t="str">
        <f>CONCATENATE("DEFINE QL(",A33,ConfigData!$D$2,") MAXMSGL(",B33,") MAXDEPTH(",C33,") DESCR('",D33,"') BOQNAME(",ConfigData!$H$3,") BOTHRESH(",ConfigData!$F$3,") REPLACE")</f>
        <v>DEFINE QL(RESOURCELINK.CHANGES.AD) MAXMSGL(4194304) MAXDEPTH(5000) DESCR('ResourceLink Changes for Active Directory') BOQNAME(fgc0002d.BORQQ) BOTHRESH(3) REPLACE</v>
      </c>
    </row>
    <row r="35" spans="1:5" x14ac:dyDescent="0.25">
      <c r="A35" t="s">
        <v>388</v>
      </c>
      <c r="B35">
        <f>100*2^20</f>
        <v>104857600</v>
      </c>
      <c r="C35">
        <v>500000</v>
      </c>
      <c r="D35" t="s">
        <v>389</v>
      </c>
      <c r="E35" s="7" t="str">
        <f>CONCATENATE("DEFINE QL(",A35,ConfigData!$D$2,") MAXMSGL(",B35,") MAXDEPTH(",C35,") DESCR('",D35,"') BOQNAME(",ConfigData!$H$3,") BOTHRESH(",ConfigData!$F$3,") REPLACE")</f>
        <v>DEFINE QL(AUDITLOG) MAXMSGL(104857600) MAXDEPTH(500000) DESCR('Audit Logging Queue') BOQNAME(fgc0002d.BORQQ) BOTHRESH(3) REPLACE</v>
      </c>
    </row>
    <row r="36" spans="1:5" x14ac:dyDescent="0.25">
      <c r="A36" t="s">
        <v>392</v>
      </c>
      <c r="B36">
        <f>100*2^20</f>
        <v>104857600</v>
      </c>
      <c r="C36">
        <v>500000</v>
      </c>
      <c r="D36" t="s">
        <v>393</v>
      </c>
      <c r="E36" s="7" t="str">
        <f>CONCATENATE("DEFINE QL(",A36,ConfigData!$D$2,") MAXMSGL(",B36,") MAXDEPTH(",C36,") DESCR('",D36,"') BOQNAME(",ConfigData!$H$3,") BOTHRESH(",ConfigData!$F$3,") REPLACE")</f>
        <v>DEFINE QL(EVENTMONITORING) MAXMSGL(104857600) MAXDEPTH(500000) DESCR('Event Monitoring Queue') BOQNAME(fgc0002d.BORQQ) BOTHRESH(3) REPLACE</v>
      </c>
    </row>
    <row r="38" spans="1:5" x14ac:dyDescent="0.25">
      <c r="A38" t="s">
        <v>417</v>
      </c>
      <c r="B38">
        <f>4*2^20</f>
        <v>4194304</v>
      </c>
      <c r="C38">
        <f>5000</f>
        <v>5000</v>
      </c>
      <c r="D38" t="s">
        <v>418</v>
      </c>
      <c r="E38" s="7" t="str">
        <f>CONCATENATE("DEFINE QL(",A38,ConfigData!$D$2,") MAXMSGL(",B38,") MAXDEPTH(",C38,") DESCR('",D38,"') BOQNAME(",ConfigData!$H$3,") BOTHRESH(",ConfigData!$F$3,") REPLACE")</f>
        <v>DEFINE QL(ATP.SVC.CRUD) MAXMSGL(4194304) MAXDEPTH(5000) DESCR('CRUD Service for Movers and Transfers')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73.5703125" bestFit="1" customWidth="1"/>
  </cols>
  <sheetData>
    <row r="1" spans="1:1" x14ac:dyDescent="0.25">
      <c r="A1" t="str">
        <f>CONCATENATE("mqsireportproperties ",ConfigData!D4," -b httplistener -o HTTPConnector -r")</f>
        <v>mqsireportproperties brk0002d -b httplistener -o HTTPConnector -r</v>
      </c>
    </row>
    <row r="2" spans="1:1" x14ac:dyDescent="0.25">
      <c r="A2" t="str">
        <f>CONCATENATE("mqsichangeproperties ", ConfigData!D4," -b httplistener -o HTTPConnector -n port -v ",ConfigData!D5)</f>
        <v>mqsichangeproperties brk0002d 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E1" workbookViewId="0">
      <selection activeCell="H7" sqref="H7:H26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BOTHRESH(1) REPLACE"),"")</f>
        <v>DEFINE QL(TRG.EA938F900E757A39E040007F01001B22) MAXMSGL(4096) MAXDEPTH(1) DESCR('Invalid Transaction Report for Government Procurement Cards') BOQNAME(fgc0002d.BORQQ) BOTHRESH(1)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2" si="0">IF(NOT(ISBLANK(B8)),CONCATENATE(A8,".",SUBSTITUTE(UPPER(B8),"-","")),"")</f>
        <v>TRG.EC185528119388BCE040007F01004D73</v>
      </c>
      <c r="D8" s="7">
        <f t="shared" ref="D8:D73" si="1">IF(NOT(ISBLANK(C8)),LEN(C8),"")</f>
        <v>36</v>
      </c>
      <c r="E8">
        <f t="shared" ref="E8:E73" si="2">IF(NOT(ISBLANK(C8)),4*2^10,"")</f>
        <v>4096</v>
      </c>
      <c r="F8">
        <f t="shared" ref="F8:F73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BOTHRESH(1) REPLACE"),"")</f>
        <v>DEFINE QL(TRG.EC185528119388BCE040007F01004D73) MAXMSGL(4096) MAXDEPTH(1) DESCR('Used to instruct WMB to generate a number of UUIDs') BOQNAME(fgc0002d.BORQQ) BOTHRESH(1)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BOTHRESH(1) REPLACE"),"")</f>
        <v>DEFINE QL(TRG.EDCF96F73298DCD6E040007F01002A78) MAXMSGL(4096) MAXDEPTH(1) DESCR('Used to trigger the export of data to a Dream CSV import file') BOQNAME(fgc0002d.BORQQ) BOTHRESH(1)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BOTHRESH(1) REPLACE"),"")</f>
        <v>DEFINE QL(TRG.F3B0761D73C7BE83E040007F01006A57) MAXMSGL(4096) MAXDEPTH(1) DESCR('Gets and reports on BPM instances in an error state.') BOQNAME(fgc0002d.BORQQ) BOTHRESH(1)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BOTHRESH(1) REPLACE"),"")</f>
        <v>DEFINE QL(TRG.F3D9AACA7497D170E040007F0100653C) MAXMSGL(4096) MAXDEPTH(1) DESCR('Received task notification email.') BOQNAME(fgc0002d.BORQQ) BOTHRESH(1)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BOTHRESH(1) REPLACE"),"")</f>
        <v>DEFINE QL(TRG.008121A9CA484115E050007F010005BF) MAXMSGL(4096) MAXDEPTH(1) DESCR('Trigger to create On-Call Payments at Training Centre (OCP)') BOQNAME(fgc0002d.BORQQ) BOTHRESH(1)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BOTHRESH(1) REPLACE"),"")</f>
        <v>DEFINE QL(TRG.01233579C0FA0EF3E050007F01002A55) MAXMSGL(4096) MAXDEPTH(1) DESCR('Trigger to perform an erroneous payments check. (OCP)') BOQNAME(fgc0002d.BORQQ) BOTHRESH(1)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BOTHRESH(1) REPLACE"),"")</f>
        <v>DEFINE QL(TRG.BED586A02D1811E480EC0A5223B90000) MAXMSGL(4096) MAXDEPTH(1) DESCR('Trigger to create the payments export file. (OCP)') BOQNAME(fgc0002d.BORQQ) BOTHRESH(1)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BOTHRESH(1) REPLACE"),"")</f>
        <v>DEFINE QL(TRG.33FF6C2239A611E4BACA0A5223B90000) MAXMSGL(4096) MAXDEPTH(1) DESCR('Trigger to create Drill Night Payments (OCP)') BOQNAME(fgc0002d.BORQQ) BOTHRESH(1)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BOTHRESH(1) REPLACE"),"")</f>
        <v>DEFINE QL(TRG.33FF6D4439A611E4BACA0A5223B90000) MAXMSGL(4096) MAXDEPTH(1) DESCR('Trigger to publish data from the STATSNX schema.') BOQNAME(fgc0002d.BORQQ) BOTHRESH(1)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BOTHRESH(1) REPLACE"),"")</f>
        <v>DEFINE QL(TRG.33FF6DC639A611E4BACA0A5223B90000) MAXMSGL(4096) MAXDEPTH(1) DESCR('Trigger to validate meter readings.') BOQNAME(fgc0002d.BORQQ) BOTHRESH(1) REPLACE</v>
      </c>
    </row>
    <row r="22" spans="1:8" x14ac:dyDescent="0.25">
      <c r="A22" t="s">
        <v>113</v>
      </c>
      <c r="B22" t="s">
        <v>199</v>
      </c>
      <c r="C22" s="7" t="str">
        <f t="shared" si="0"/>
        <v>TRG.33FF6E3E39A611E4BACA0A5223B90000</v>
      </c>
      <c r="D22" s="7">
        <f t="shared" si="1"/>
        <v>36</v>
      </c>
      <c r="E22">
        <f>IF(NOT(ISBLANK(#REF!)),4*2^10,"")</f>
        <v>4096</v>
      </c>
      <c r="F22">
        <f>IF(NOT(ISBLANK(#REF!)),1,"")</f>
        <v>1</v>
      </c>
      <c r="G22" t="s">
        <v>372</v>
      </c>
      <c r="H22" s="7" t="str">
        <f>IF(NOT(ISBLANK(C22)),CONCATENATE("DEFINE QL(",C22,ConfigData!$D$2,") MAXMSGL(",E22,") MAXDEPTH(",F22,") DESCR('",G22,"') BOQNAME(",ConfigData!$H$3,") BOTHRESH(1) REPLACE"),"")</f>
        <v>DEFINE QL(TRG.33FF6E3E39A611E4BACA0A5223B90000) MAXMSGL(4096) MAXDEPTH(1) DESCR('Trigger to perform sync operation between HR system and UKFF') BOQNAME(fgc0002d.BORQQ) BOTHRESH(1) REPLACE</v>
      </c>
    </row>
    <row r="23" spans="1:8" x14ac:dyDescent="0.25">
      <c r="A23" t="s">
        <v>113</v>
      </c>
      <c r="B23" t="s">
        <v>200</v>
      </c>
      <c r="C23" s="7" t="str">
        <f t="shared" ref="C23" si="4">IF(NOT(ISBLANK(B23)),CONCATENATE(A23,".",SUBSTITUTE(UPPER(B23),"-","")),"")</f>
        <v>TRG.33FF6EB639A611E4BACA0A5223B90000</v>
      </c>
      <c r="D23" s="7">
        <f t="shared" ref="D23" si="5">IF(NOT(ISBLANK(C23)),LEN(C23),"")</f>
        <v>36</v>
      </c>
      <c r="E23">
        <f>IF(NOT(ISBLANK(#REF!)),4*2^10,"")</f>
        <v>4096</v>
      </c>
      <c r="F23">
        <f>IF(NOT(ISBLANK(#REF!)),1,"")</f>
        <v>1</v>
      </c>
      <c r="G23" t="s">
        <v>416</v>
      </c>
      <c r="H23" s="7" t="str">
        <f>IF(NOT(ISBLANK(C23)),CONCATENATE("DEFINE QL(",C23,ConfigData!$D$2,") MAXMSGL(",E23,") MAXDEPTH(",F23,") DESCR('",G23,"') BOQNAME(",ConfigData!$H$3,") BOTHRESH(1) REPLACE"),"")</f>
        <v>DEFINE QL(TRG.33FF6EB639A611E4BACA0A5223B90000) MAXMSGL(4096) MAXDEPTH(1) DESCR('Trigger to poll Active Directory for changes.') BOQNAME(fgc0002d.BORQQ) BOTHRESH(1) REPLACE</v>
      </c>
    </row>
    <row r="24" spans="1:8" x14ac:dyDescent="0.25">
      <c r="A24" t="s">
        <v>113</v>
      </c>
      <c r="B24" t="s">
        <v>201</v>
      </c>
      <c r="C24" s="7" t="str">
        <f t="shared" ref="C24" si="6">IF(NOT(ISBLANK(B24)),CONCATENATE(A24,".",SUBSTITUTE(UPPER(B24),"-","")),"")</f>
        <v>TRG.33FF6F9C39A611E4BACA0A5223B90000</v>
      </c>
      <c r="D24" s="7">
        <f t="shared" ref="D24" si="7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384</v>
      </c>
      <c r="H24" s="7" t="str">
        <f>IF(NOT(ISBLANK(C24)),CONCATENATE("DEFINE QL(",C24,ConfigData!$D$2,") MAXMSGL(",E24,") MAXDEPTH(",F24,") DESCR('",G24,"') BOQNAME(",ConfigData!$H$3,") BOTHRESH(1) REPLACE"),"")</f>
        <v>DEFINE QL(TRG.33FF6F9C39A611E4BACA0A5223B90000) MAXMSGL(4096) MAXDEPTH(1) DESCR('Trigger to poll ResourceLink for staff changes.') BOQNAME(fgc0002d.BORQQ) BOTHRESH(1) REPLACE</v>
      </c>
    </row>
    <row r="26" spans="1:8" x14ac:dyDescent="0.25">
      <c r="A26" t="s">
        <v>113</v>
      </c>
      <c r="B26" t="s">
        <v>202</v>
      </c>
      <c r="C26" s="7" t="str">
        <f t="shared" ref="C26" si="8">IF(NOT(ISBLANK(B26)),CONCATENATE(A26,".",SUBSTITUTE(UPPER(B26),"-","")),"")</f>
        <v>TRG.33FF701439A611E4BACA0A5223B90000</v>
      </c>
      <c r="D26" s="7">
        <f t="shared" ref="D26" si="9">IF(NOT(ISBLANK(C26)),LEN(C26),"")</f>
        <v>36</v>
      </c>
      <c r="E26">
        <f t="shared" si="2"/>
        <v>4096</v>
      </c>
      <c r="F26">
        <f t="shared" si="3"/>
        <v>1</v>
      </c>
      <c r="G26" t="s">
        <v>415</v>
      </c>
      <c r="H26" s="7" t="str">
        <f>IF(NOT(ISBLANK(C26)),CONCATENATE("DEFINE QL(",C26,ConfigData!$D$2,") MAXMSGL(",E26,") MAXDEPTH(",F26,") DESCR('",G26,"') BOQNAME(",ConfigData!$H$3,") BOTHRESH(1) REPLACE"),"")</f>
        <v>DEFINE QL(TRG.33FF701439A611E4BACA0A5223B90000) MAXMSGL(4096) MAXDEPTH(1) DESCR('Trigger to import employee skills from Gartan/ERAS.') BOQNAME(fgc0002d.BORQQ) BOTHRESH(1) REPLACE</v>
      </c>
    </row>
    <row r="27" spans="1:8" x14ac:dyDescent="0.25">
      <c r="A27" t="s">
        <v>113</v>
      </c>
      <c r="B27" t="s">
        <v>203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204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205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206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207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208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209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210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211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212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213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214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215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216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217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218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219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220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221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222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223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224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225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226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227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228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229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230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231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232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233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234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235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236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237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238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239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240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241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242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243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244</v>
      </c>
      <c r="D68" s="7" t="str">
        <f t="shared" si="1"/>
        <v/>
      </c>
      <c r="E68" t="str">
        <f t="shared" si="2"/>
        <v/>
      </c>
      <c r="F68" t="str">
        <f t="shared" si="3"/>
        <v/>
      </c>
      <c r="H68" s="7" t="str">
        <f>IF(NOT(ISBLANK(C68)),CONCATENATE("DEFINE QL(",C68,ConfigData!$D$2,") MAXMSGL(",E68,") MAXDEPTH(",F68,") DESCR('",G68,"') BOQNAME(",ConfigData!$H$3,") BOTHRESH(",ConfigData!$F$3,") REPLACE"),"")</f>
        <v/>
      </c>
    </row>
    <row r="69" spans="1:8" x14ac:dyDescent="0.25">
      <c r="A69" t="s">
        <v>113</v>
      </c>
      <c r="B69" t="s">
        <v>245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246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247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248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249</v>
      </c>
      <c r="D73" s="7" t="str">
        <f t="shared" si="1"/>
        <v/>
      </c>
      <c r="E73" t="str">
        <f t="shared" si="2"/>
        <v/>
      </c>
      <c r="F73" t="str">
        <f t="shared" si="3"/>
        <v/>
      </c>
    </row>
    <row r="74" spans="1:8" x14ac:dyDescent="0.25">
      <c r="A74" t="s">
        <v>113</v>
      </c>
      <c r="B74" t="s">
        <v>250</v>
      </c>
      <c r="D74" s="7" t="str">
        <f t="shared" ref="D74:D119" si="10">IF(NOT(ISBLANK(C74)),LEN(C74),"")</f>
        <v/>
      </c>
      <c r="E74" t="str">
        <f t="shared" ref="E74:E119" si="11">IF(NOT(ISBLANK(C74)),4*2^10,"")</f>
        <v/>
      </c>
      <c r="F74" t="str">
        <f t="shared" ref="F74:F119" si="12">IF(NOT(ISBLANK(C74)),1,"")</f>
        <v/>
      </c>
    </row>
    <row r="75" spans="1:8" x14ac:dyDescent="0.25">
      <c r="A75" t="s">
        <v>113</v>
      </c>
      <c r="B75" t="s">
        <v>251</v>
      </c>
      <c r="D75" s="7" t="str">
        <f t="shared" si="10"/>
        <v/>
      </c>
      <c r="E75" t="str">
        <f t="shared" si="11"/>
        <v/>
      </c>
      <c r="F75" t="str">
        <f t="shared" si="12"/>
        <v/>
      </c>
    </row>
    <row r="76" spans="1:8" x14ac:dyDescent="0.25">
      <c r="A76" t="s">
        <v>113</v>
      </c>
      <c r="B76" t="s">
        <v>252</v>
      </c>
      <c r="D76" s="7" t="str">
        <f t="shared" si="10"/>
        <v/>
      </c>
      <c r="E76" t="str">
        <f t="shared" si="11"/>
        <v/>
      </c>
      <c r="F76" t="str">
        <f t="shared" si="12"/>
        <v/>
      </c>
    </row>
    <row r="77" spans="1:8" x14ac:dyDescent="0.25">
      <c r="A77" t="s">
        <v>113</v>
      </c>
      <c r="B77" t="s">
        <v>253</v>
      </c>
      <c r="D77" s="7" t="str">
        <f t="shared" si="10"/>
        <v/>
      </c>
      <c r="E77" t="str">
        <f t="shared" si="11"/>
        <v/>
      </c>
      <c r="F77" t="str">
        <f t="shared" si="12"/>
        <v/>
      </c>
    </row>
    <row r="78" spans="1:8" x14ac:dyDescent="0.25">
      <c r="A78" t="s">
        <v>113</v>
      </c>
      <c r="B78" t="s">
        <v>254</v>
      </c>
      <c r="D78" s="7" t="str">
        <f t="shared" si="10"/>
        <v/>
      </c>
      <c r="E78" t="str">
        <f t="shared" si="11"/>
        <v/>
      </c>
      <c r="F78" t="str">
        <f t="shared" si="12"/>
        <v/>
      </c>
    </row>
    <row r="79" spans="1:8" x14ac:dyDescent="0.25">
      <c r="A79" t="s">
        <v>113</v>
      </c>
      <c r="B79" t="s">
        <v>255</v>
      </c>
      <c r="D79" s="7" t="str">
        <f t="shared" si="10"/>
        <v/>
      </c>
      <c r="E79" t="str">
        <f t="shared" si="11"/>
        <v/>
      </c>
      <c r="F79" t="str">
        <f t="shared" si="12"/>
        <v/>
      </c>
    </row>
    <row r="80" spans="1:8" x14ac:dyDescent="0.25">
      <c r="A80" t="s">
        <v>113</v>
      </c>
      <c r="B80" t="s">
        <v>256</v>
      </c>
      <c r="D80" s="7" t="str">
        <f t="shared" si="10"/>
        <v/>
      </c>
      <c r="E80" t="str">
        <f t="shared" si="11"/>
        <v/>
      </c>
      <c r="F80" t="str">
        <f t="shared" si="12"/>
        <v/>
      </c>
    </row>
    <row r="81" spans="1:6" x14ac:dyDescent="0.25">
      <c r="A81" t="s">
        <v>113</v>
      </c>
      <c r="B81" t="s">
        <v>257</v>
      </c>
      <c r="D81" s="7" t="str">
        <f t="shared" si="10"/>
        <v/>
      </c>
      <c r="E81" t="str">
        <f t="shared" si="11"/>
        <v/>
      </c>
      <c r="F81" t="str">
        <f t="shared" si="12"/>
        <v/>
      </c>
    </row>
    <row r="82" spans="1:6" x14ac:dyDescent="0.25">
      <c r="A82" t="s">
        <v>113</v>
      </c>
      <c r="B82" t="s">
        <v>258</v>
      </c>
      <c r="D82" s="7" t="str">
        <f t="shared" si="10"/>
        <v/>
      </c>
      <c r="E82" t="str">
        <f t="shared" si="11"/>
        <v/>
      </c>
      <c r="F82" t="str">
        <f t="shared" si="12"/>
        <v/>
      </c>
    </row>
    <row r="83" spans="1:6" x14ac:dyDescent="0.25">
      <c r="A83" t="s">
        <v>113</v>
      </c>
      <c r="B83" t="s">
        <v>259</v>
      </c>
      <c r="D83" s="7" t="str">
        <f t="shared" si="10"/>
        <v/>
      </c>
      <c r="E83" t="str">
        <f t="shared" si="11"/>
        <v/>
      </c>
      <c r="F83" t="str">
        <f t="shared" si="12"/>
        <v/>
      </c>
    </row>
    <row r="84" spans="1:6" x14ac:dyDescent="0.25">
      <c r="A84" t="s">
        <v>113</v>
      </c>
      <c r="B84" t="s">
        <v>260</v>
      </c>
      <c r="D84" s="7" t="str">
        <f t="shared" si="10"/>
        <v/>
      </c>
      <c r="E84" t="str">
        <f t="shared" si="11"/>
        <v/>
      </c>
      <c r="F84" t="str">
        <f t="shared" si="12"/>
        <v/>
      </c>
    </row>
    <row r="85" spans="1:6" x14ac:dyDescent="0.25">
      <c r="A85" t="s">
        <v>113</v>
      </c>
      <c r="B85" t="s">
        <v>261</v>
      </c>
      <c r="D85" s="7" t="str">
        <f t="shared" si="10"/>
        <v/>
      </c>
      <c r="E85" t="str">
        <f t="shared" si="11"/>
        <v/>
      </c>
      <c r="F85" t="str">
        <f t="shared" si="12"/>
        <v/>
      </c>
    </row>
    <row r="86" spans="1:6" x14ac:dyDescent="0.25">
      <c r="A86" t="s">
        <v>113</v>
      </c>
      <c r="B86" t="s">
        <v>262</v>
      </c>
      <c r="D86" s="7" t="str">
        <f t="shared" si="10"/>
        <v/>
      </c>
      <c r="E86" t="str">
        <f t="shared" si="11"/>
        <v/>
      </c>
      <c r="F86" t="str">
        <f t="shared" si="12"/>
        <v/>
      </c>
    </row>
    <row r="87" spans="1:6" x14ac:dyDescent="0.25">
      <c r="A87" t="s">
        <v>113</v>
      </c>
      <c r="B87" t="s">
        <v>263</v>
      </c>
      <c r="D87" s="7" t="str">
        <f t="shared" si="10"/>
        <v/>
      </c>
      <c r="E87" t="str">
        <f t="shared" si="11"/>
        <v/>
      </c>
      <c r="F87" t="str">
        <f t="shared" si="12"/>
        <v/>
      </c>
    </row>
    <row r="88" spans="1:6" x14ac:dyDescent="0.25">
      <c r="A88" t="s">
        <v>113</v>
      </c>
      <c r="B88" t="s">
        <v>264</v>
      </c>
      <c r="D88" s="7" t="str">
        <f t="shared" si="10"/>
        <v/>
      </c>
      <c r="E88" t="str">
        <f t="shared" si="11"/>
        <v/>
      </c>
      <c r="F88" t="str">
        <f t="shared" si="12"/>
        <v/>
      </c>
    </row>
    <row r="89" spans="1:6" x14ac:dyDescent="0.25">
      <c r="A89" t="s">
        <v>113</v>
      </c>
      <c r="B89" t="s">
        <v>265</v>
      </c>
      <c r="D89" s="7" t="str">
        <f t="shared" si="10"/>
        <v/>
      </c>
      <c r="E89" t="str">
        <f t="shared" si="11"/>
        <v/>
      </c>
      <c r="F89" t="str">
        <f t="shared" si="12"/>
        <v/>
      </c>
    </row>
    <row r="90" spans="1:6" x14ac:dyDescent="0.25">
      <c r="A90" t="s">
        <v>113</v>
      </c>
      <c r="B90" t="s">
        <v>266</v>
      </c>
      <c r="D90" s="7" t="str">
        <f t="shared" si="10"/>
        <v/>
      </c>
      <c r="E90" t="str">
        <f t="shared" si="11"/>
        <v/>
      </c>
      <c r="F90" t="str">
        <f t="shared" si="12"/>
        <v/>
      </c>
    </row>
    <row r="91" spans="1:6" x14ac:dyDescent="0.25">
      <c r="A91" t="s">
        <v>113</v>
      </c>
      <c r="B91" t="s">
        <v>267</v>
      </c>
      <c r="D91" s="7" t="str">
        <f t="shared" si="10"/>
        <v/>
      </c>
      <c r="E91" t="str">
        <f t="shared" si="11"/>
        <v/>
      </c>
      <c r="F91" t="str">
        <f t="shared" si="12"/>
        <v/>
      </c>
    </row>
    <row r="92" spans="1:6" x14ac:dyDescent="0.25">
      <c r="A92" t="s">
        <v>113</v>
      </c>
      <c r="B92" t="s">
        <v>268</v>
      </c>
      <c r="D92" s="7" t="str">
        <f t="shared" si="10"/>
        <v/>
      </c>
      <c r="E92" t="str">
        <f t="shared" si="11"/>
        <v/>
      </c>
      <c r="F92" t="str">
        <f t="shared" si="12"/>
        <v/>
      </c>
    </row>
    <row r="93" spans="1:6" x14ac:dyDescent="0.25">
      <c r="A93" t="s">
        <v>113</v>
      </c>
      <c r="B93" t="s">
        <v>269</v>
      </c>
      <c r="D93" s="7" t="str">
        <f t="shared" si="10"/>
        <v/>
      </c>
      <c r="E93" t="str">
        <f t="shared" si="11"/>
        <v/>
      </c>
      <c r="F93" t="str">
        <f t="shared" si="12"/>
        <v/>
      </c>
    </row>
    <row r="94" spans="1:6" x14ac:dyDescent="0.25">
      <c r="A94" t="s">
        <v>113</v>
      </c>
      <c r="B94" t="s">
        <v>270</v>
      </c>
      <c r="D94" s="7" t="str">
        <f t="shared" si="10"/>
        <v/>
      </c>
      <c r="E94" t="str">
        <f t="shared" si="11"/>
        <v/>
      </c>
      <c r="F94" t="str">
        <f t="shared" si="12"/>
        <v/>
      </c>
    </row>
    <row r="95" spans="1:6" x14ac:dyDescent="0.25">
      <c r="A95" t="s">
        <v>113</v>
      </c>
      <c r="B95" t="s">
        <v>271</v>
      </c>
      <c r="D95" s="7" t="str">
        <f t="shared" si="10"/>
        <v/>
      </c>
      <c r="E95" t="str">
        <f t="shared" si="11"/>
        <v/>
      </c>
      <c r="F95" t="str">
        <f t="shared" si="12"/>
        <v/>
      </c>
    </row>
    <row r="96" spans="1:6" x14ac:dyDescent="0.25">
      <c r="A96" t="s">
        <v>113</v>
      </c>
      <c r="B96" t="s">
        <v>272</v>
      </c>
      <c r="D96" s="7" t="str">
        <f t="shared" si="10"/>
        <v/>
      </c>
      <c r="E96" t="str">
        <f t="shared" si="11"/>
        <v/>
      </c>
      <c r="F96" t="str">
        <f t="shared" si="12"/>
        <v/>
      </c>
    </row>
    <row r="97" spans="1:6" x14ac:dyDescent="0.25">
      <c r="A97" t="s">
        <v>113</v>
      </c>
      <c r="B97" t="s">
        <v>273</v>
      </c>
      <c r="D97" s="7" t="str">
        <f t="shared" si="10"/>
        <v/>
      </c>
      <c r="E97" t="str">
        <f t="shared" si="11"/>
        <v/>
      </c>
      <c r="F97" t="str">
        <f t="shared" si="12"/>
        <v/>
      </c>
    </row>
    <row r="98" spans="1:6" x14ac:dyDescent="0.25">
      <c r="A98" t="s">
        <v>113</v>
      </c>
      <c r="B98" t="s">
        <v>274</v>
      </c>
      <c r="D98" s="7" t="str">
        <f t="shared" si="10"/>
        <v/>
      </c>
      <c r="E98" t="str">
        <f t="shared" si="11"/>
        <v/>
      </c>
      <c r="F98" t="str">
        <f t="shared" si="12"/>
        <v/>
      </c>
    </row>
    <row r="99" spans="1:6" x14ac:dyDescent="0.25">
      <c r="A99" t="s">
        <v>113</v>
      </c>
      <c r="B99" t="s">
        <v>275</v>
      </c>
      <c r="D99" s="7" t="str">
        <f t="shared" si="10"/>
        <v/>
      </c>
      <c r="E99" t="str">
        <f t="shared" si="11"/>
        <v/>
      </c>
      <c r="F99" t="str">
        <f t="shared" si="12"/>
        <v/>
      </c>
    </row>
    <row r="100" spans="1:6" x14ac:dyDescent="0.25">
      <c r="A100" t="s">
        <v>113</v>
      </c>
      <c r="B100" t="s">
        <v>276</v>
      </c>
      <c r="D100" s="7" t="str">
        <f t="shared" si="10"/>
        <v/>
      </c>
      <c r="E100" t="str">
        <f t="shared" si="11"/>
        <v/>
      </c>
      <c r="F100" t="str">
        <f t="shared" si="12"/>
        <v/>
      </c>
    </row>
    <row r="101" spans="1:6" x14ac:dyDescent="0.25">
      <c r="A101" t="s">
        <v>113</v>
      </c>
      <c r="B101" t="s">
        <v>277</v>
      </c>
      <c r="D101" s="7" t="str">
        <f t="shared" si="10"/>
        <v/>
      </c>
      <c r="E101" t="str">
        <f t="shared" si="11"/>
        <v/>
      </c>
      <c r="F101" t="str">
        <f t="shared" si="12"/>
        <v/>
      </c>
    </row>
    <row r="102" spans="1:6" x14ac:dyDescent="0.25">
      <c r="A102" t="s">
        <v>113</v>
      </c>
      <c r="B102" t="s">
        <v>278</v>
      </c>
      <c r="D102" s="7" t="str">
        <f t="shared" si="10"/>
        <v/>
      </c>
      <c r="E102" t="str">
        <f t="shared" si="11"/>
        <v/>
      </c>
      <c r="F102" t="str">
        <f t="shared" si="12"/>
        <v/>
      </c>
    </row>
    <row r="103" spans="1:6" x14ac:dyDescent="0.25">
      <c r="A103" t="s">
        <v>113</v>
      </c>
      <c r="B103" t="s">
        <v>279</v>
      </c>
      <c r="D103" s="7" t="str">
        <f t="shared" si="10"/>
        <v/>
      </c>
      <c r="E103" t="str">
        <f t="shared" si="11"/>
        <v/>
      </c>
      <c r="F103" t="str">
        <f t="shared" si="12"/>
        <v/>
      </c>
    </row>
    <row r="104" spans="1:6" x14ac:dyDescent="0.25">
      <c r="A104" t="s">
        <v>113</v>
      </c>
      <c r="B104" t="s">
        <v>280</v>
      </c>
      <c r="D104" s="7" t="str">
        <f t="shared" si="10"/>
        <v/>
      </c>
      <c r="E104" t="str">
        <f t="shared" si="11"/>
        <v/>
      </c>
      <c r="F104" t="str">
        <f t="shared" si="12"/>
        <v/>
      </c>
    </row>
    <row r="105" spans="1:6" x14ac:dyDescent="0.25">
      <c r="A105" t="s">
        <v>113</v>
      </c>
      <c r="B105" t="s">
        <v>281</v>
      </c>
      <c r="D105" s="7" t="str">
        <f t="shared" si="10"/>
        <v/>
      </c>
      <c r="E105" t="str">
        <f t="shared" si="11"/>
        <v/>
      </c>
      <c r="F105" t="str">
        <f t="shared" si="12"/>
        <v/>
      </c>
    </row>
    <row r="106" spans="1:6" x14ac:dyDescent="0.25">
      <c r="A106" t="s">
        <v>113</v>
      </c>
      <c r="B106" t="s">
        <v>282</v>
      </c>
      <c r="D106" s="7" t="str">
        <f t="shared" si="10"/>
        <v/>
      </c>
      <c r="E106" t="str">
        <f t="shared" si="11"/>
        <v/>
      </c>
      <c r="F106" t="str">
        <f t="shared" si="12"/>
        <v/>
      </c>
    </row>
    <row r="107" spans="1:6" x14ac:dyDescent="0.25">
      <c r="A107" t="s">
        <v>113</v>
      </c>
      <c r="B107" t="s">
        <v>283</v>
      </c>
      <c r="D107" s="7" t="str">
        <f t="shared" si="10"/>
        <v/>
      </c>
      <c r="E107" t="str">
        <f t="shared" si="11"/>
        <v/>
      </c>
      <c r="F107" t="str">
        <f t="shared" si="12"/>
        <v/>
      </c>
    </row>
    <row r="108" spans="1:6" x14ac:dyDescent="0.25">
      <c r="A108" t="s">
        <v>113</v>
      </c>
      <c r="B108" t="s">
        <v>284</v>
      </c>
      <c r="D108" s="7" t="str">
        <f t="shared" si="10"/>
        <v/>
      </c>
      <c r="E108" t="str">
        <f t="shared" si="11"/>
        <v/>
      </c>
      <c r="F108" t="str">
        <f t="shared" si="12"/>
        <v/>
      </c>
    </row>
    <row r="109" spans="1:6" x14ac:dyDescent="0.25">
      <c r="A109" t="s">
        <v>113</v>
      </c>
      <c r="B109" t="s">
        <v>285</v>
      </c>
      <c r="D109" s="7" t="str">
        <f t="shared" si="10"/>
        <v/>
      </c>
      <c r="E109" t="str">
        <f t="shared" si="11"/>
        <v/>
      </c>
      <c r="F109" t="str">
        <f t="shared" si="12"/>
        <v/>
      </c>
    </row>
    <row r="110" spans="1:6" x14ac:dyDescent="0.25">
      <c r="A110" t="s">
        <v>113</v>
      </c>
      <c r="B110" t="s">
        <v>286</v>
      </c>
      <c r="D110" s="7" t="str">
        <f t="shared" si="10"/>
        <v/>
      </c>
      <c r="E110" t="str">
        <f t="shared" si="11"/>
        <v/>
      </c>
      <c r="F110" t="str">
        <f t="shared" si="12"/>
        <v/>
      </c>
    </row>
    <row r="111" spans="1:6" x14ac:dyDescent="0.25">
      <c r="A111" t="s">
        <v>113</v>
      </c>
      <c r="B111" t="s">
        <v>287</v>
      </c>
      <c r="D111" s="7" t="str">
        <f t="shared" si="10"/>
        <v/>
      </c>
      <c r="E111" t="str">
        <f t="shared" si="11"/>
        <v/>
      </c>
      <c r="F111" t="str">
        <f t="shared" si="12"/>
        <v/>
      </c>
    </row>
    <row r="112" spans="1:6" x14ac:dyDescent="0.25">
      <c r="A112" t="s">
        <v>113</v>
      </c>
      <c r="B112" t="s">
        <v>288</v>
      </c>
      <c r="D112" s="7" t="str">
        <f t="shared" si="10"/>
        <v/>
      </c>
      <c r="E112" t="str">
        <f t="shared" si="11"/>
        <v/>
      </c>
      <c r="F112" t="str">
        <f t="shared" si="12"/>
        <v/>
      </c>
    </row>
    <row r="113" spans="1:6" x14ac:dyDescent="0.25">
      <c r="A113" t="s">
        <v>113</v>
      </c>
      <c r="B113" t="s">
        <v>289</v>
      </c>
      <c r="D113" s="7" t="str">
        <f t="shared" si="10"/>
        <v/>
      </c>
      <c r="E113" t="str">
        <f t="shared" si="11"/>
        <v/>
      </c>
      <c r="F113" t="str">
        <f t="shared" si="12"/>
        <v/>
      </c>
    </row>
    <row r="114" spans="1:6" x14ac:dyDescent="0.25">
      <c r="A114" t="s">
        <v>113</v>
      </c>
      <c r="B114" t="s">
        <v>290</v>
      </c>
      <c r="D114" s="7" t="str">
        <f t="shared" si="10"/>
        <v/>
      </c>
      <c r="E114" t="str">
        <f t="shared" si="11"/>
        <v/>
      </c>
      <c r="F114" t="str">
        <f t="shared" si="12"/>
        <v/>
      </c>
    </row>
    <row r="115" spans="1:6" x14ac:dyDescent="0.25">
      <c r="A115" t="s">
        <v>113</v>
      </c>
      <c r="B115" t="s">
        <v>291</v>
      </c>
      <c r="D115" s="7" t="str">
        <f t="shared" si="10"/>
        <v/>
      </c>
      <c r="E115" t="str">
        <f t="shared" si="11"/>
        <v/>
      </c>
      <c r="F115" t="str">
        <f t="shared" si="12"/>
        <v/>
      </c>
    </row>
    <row r="116" spans="1:6" x14ac:dyDescent="0.25">
      <c r="A116" t="s">
        <v>113</v>
      </c>
      <c r="B116" t="s">
        <v>292</v>
      </c>
      <c r="D116" s="7" t="str">
        <f t="shared" si="10"/>
        <v/>
      </c>
      <c r="E116" t="str">
        <f t="shared" si="11"/>
        <v/>
      </c>
      <c r="F116" t="str">
        <f t="shared" si="12"/>
        <v/>
      </c>
    </row>
    <row r="117" spans="1:6" x14ac:dyDescent="0.25">
      <c r="A117" t="s">
        <v>113</v>
      </c>
      <c r="B117" t="s">
        <v>293</v>
      </c>
      <c r="D117" s="7" t="str">
        <f t="shared" si="10"/>
        <v/>
      </c>
      <c r="E117" t="str">
        <f t="shared" si="11"/>
        <v/>
      </c>
      <c r="F117" t="str">
        <f t="shared" si="12"/>
        <v/>
      </c>
    </row>
    <row r="118" spans="1:6" x14ac:dyDescent="0.25">
      <c r="A118" t="s">
        <v>113</v>
      </c>
      <c r="B118" t="s">
        <v>294</v>
      </c>
      <c r="D118" s="7" t="str">
        <f t="shared" si="10"/>
        <v/>
      </c>
      <c r="E118" t="str">
        <f t="shared" si="11"/>
        <v/>
      </c>
      <c r="F118" t="str">
        <f t="shared" si="12"/>
        <v/>
      </c>
    </row>
    <row r="119" spans="1:6" x14ac:dyDescent="0.25">
      <c r="A119" t="s">
        <v>113</v>
      </c>
      <c r="B119" t="s">
        <v>295</v>
      </c>
      <c r="D119" s="7" t="str">
        <f t="shared" si="10"/>
        <v/>
      </c>
      <c r="E119" t="str">
        <f t="shared" si="11"/>
        <v/>
      </c>
      <c r="F119" t="str">
        <f t="shared" si="12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"/>
    </sheetView>
  </sheetViews>
  <sheetFormatPr defaultRowHeight="15" x14ac:dyDescent="0.25"/>
  <cols>
    <col min="1" max="1" width="85.85546875" bestFit="1" customWidth="1"/>
    <col min="2" max="2" width="36.28515625" bestFit="1" customWidth="1"/>
    <col min="3" max="3" width="35.28515625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s="25" customFormat="1" x14ac:dyDescent="0.25">
      <c r="A3" s="25" t="s">
        <v>139</v>
      </c>
      <c r="B3" s="25" t="s">
        <v>177</v>
      </c>
      <c r="C3" s="25" t="s">
        <v>141</v>
      </c>
      <c r="D3" s="25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6" spans="1:4" s="28" customFormat="1" x14ac:dyDescent="0.25">
      <c r="A6" s="28" t="s">
        <v>334</v>
      </c>
    </row>
    <row r="7" spans="1:4" s="22" customFormat="1" x14ac:dyDescent="0.25">
      <c r="A7" s="22" t="s">
        <v>194</v>
      </c>
      <c r="B7" s="22" t="s">
        <v>195</v>
      </c>
      <c r="C7" s="22" t="s">
        <v>193</v>
      </c>
      <c r="D7" s="22" t="str">
        <f>CONCATENATE("DEFINE SUB('",A7,"') TOPICSTR('",UPPER(B7),"') DEST('",C7,"') TOPICOBJ(SYSTEM.BROKER.DEFAULT.SUBPOINT) REPLACE")</f>
        <v>DEFINE SUB('STATSNX Subscriber') TOPICSTR('/FGC/MOBILISING/TABLE/#') DEST('STATSNX.SUB') TOPICOBJ(SYSTEM.BROKER.DEFAULT.SUBPOINT) REPLACE</v>
      </c>
    </row>
    <row r="9" spans="1:4" x14ac:dyDescent="0.25">
      <c r="A9" t="s">
        <v>378</v>
      </c>
      <c r="B9" t="s">
        <v>375</v>
      </c>
      <c r="C9" t="s">
        <v>379</v>
      </c>
      <c r="D9" s="22" t="str">
        <f>CONCATENATE("DEFINE SUB('",A9,"') TOPICSTR('",UPPER(B9),"') DEST('",C9,"') TOPICOBJ(SYSTEM.BROKER.DEFAULT.SUBPOINT) REPLACE")</f>
        <v>DEFINE SUB('Active Directory Changes Subscriber for UKFF_Staff') TOPICSTR('/FGC/ACTIVEDIRECTORY/CHANGES') DEST('AD.CHANGES.UKFF_STAFF') TOPICOBJ(SYSTEM.BROKER.DEFAULT.SUBPOINT) REPLACE</v>
      </c>
    </row>
    <row r="10" spans="1:4" x14ac:dyDescent="0.25">
      <c r="A10" t="s">
        <v>381</v>
      </c>
      <c r="B10" t="s">
        <v>375</v>
      </c>
      <c r="C10" t="s">
        <v>382</v>
      </c>
      <c r="D10" s="22" t="str">
        <f>CONCATENATE("DEFINE SUB('",A10,"') TOPICSTR('",UPPER(B10),"') DEST('",C10,"') TOPICOBJ(SYSTEM.BROKER.DEFAULT.SUBPOINT) REPLACE")</f>
        <v>DEFINE SUB('Active Directory Changes Subscriber for ResourceLink') TOPICSTR('/FGC/ACTIVEDIRECTORY/CHANGES') DEST('AD.CHANGES.RESOURCELINK') TOPICOBJ(SYSTEM.BROKER.DEFAULT.SUBPOINT) REPLACE</v>
      </c>
    </row>
    <row r="12" spans="1:4" x14ac:dyDescent="0.25">
      <c r="A12" t="s">
        <v>409</v>
      </c>
      <c r="B12" t="s">
        <v>408</v>
      </c>
      <c r="C12" t="s">
        <v>411</v>
      </c>
      <c r="D12" s="22" t="str">
        <f t="shared" ref="D12:D13" si="0">CONCATENATE("DEFINE SUB('",A12,"') TOPICSTR('",UPPER(B12),"') DEST('",C12,"') TOPICOBJ(SYSTEM.BROKER.DEFAULT.SUBPOINT) REPLACE")</f>
        <v>DEFINE SUB('ResourceLink Changes Subscriber for UKFF_Staff') TOPICSTR('/FGC/RESOURCELINK/CHANGES') DEST('RESOURCELINK.CHANGES.UKFF_STAFF') TOPICOBJ(SYSTEM.BROKER.DEFAULT.SUBPOINT) REPLACE</v>
      </c>
    </row>
    <row r="13" spans="1:4" x14ac:dyDescent="0.25">
      <c r="A13" t="s">
        <v>410</v>
      </c>
      <c r="B13" t="s">
        <v>408</v>
      </c>
      <c r="C13" t="s">
        <v>412</v>
      </c>
      <c r="D13" s="22" t="str">
        <f t="shared" si="0"/>
        <v>DEFINE SUB('ResourceLink Changes Subscriber for Active Directory') TOPICSTR('/FGC/RESOURCELINK/CHANGES') DEST('RESOURCELINK.CHANGES.AD') TOPICOBJ(SYSTEM.BROKER.DEFAULT.SUBPOINT) REPLACE</v>
      </c>
    </row>
    <row r="16" spans="1:4" x14ac:dyDescent="0.25">
      <c r="A16" t="s">
        <v>390</v>
      </c>
      <c r="B16" t="s">
        <v>391</v>
      </c>
      <c r="C16" t="s">
        <v>392</v>
      </c>
      <c r="D16" s="22" t="str">
        <f>CONCATENATE("DEFINE SUB('",A16,"') TOPICSTR('",UPPER(B16),"') DEST('",C16,"') TOPICOBJ(SYSTEM.BROKER.DEFAULT.SUBPOINT) REPLACE")</f>
        <v>DEFINE SUB('Event Monitoring') TOPICSTR('$SYS/BROKER/#/MONITORING/#/#') DEST('EVENTMONITORING')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  <vt:lpstr>MBRECORD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