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-15" windowWidth="14520" windowHeight="12450" firstSheet="1" activeTab="3"/>
  </bookViews>
  <sheets>
    <sheet name="ConfigData" sheetId="2" r:id="rId1"/>
    <sheet name="Database" sheetId="3" r:id="rId2"/>
    <sheet name="MQ BPM4" sheetId="4" r:id="rId3"/>
    <sheet name="MQ UKFF" sheetId="1" r:id="rId4"/>
    <sheet name="MQFGC" sheetId="5" r:id="rId5"/>
    <sheet name="MQ Triggers" sheetId="6" r:id="rId6"/>
    <sheet name="Subscribers" sheetId="7" r:id="rId7"/>
  </sheets>
  <calcPr calcId="145621"/>
</workbook>
</file>

<file path=xl/calcChain.xml><?xml version="1.0" encoding="utf-8"?>
<calcChain xmlns="http://schemas.openxmlformats.org/spreadsheetml/2006/main">
  <c r="F17" i="3" l="1"/>
  <c r="D17" i="3"/>
  <c r="E20" i="1" l="1"/>
  <c r="B20" i="1"/>
  <c r="D7" i="7"/>
  <c r="G21" i="5"/>
  <c r="B21" i="5"/>
  <c r="D15" i="3" l="1"/>
  <c r="F15" i="3"/>
  <c r="G18" i="5"/>
  <c r="B18" i="5"/>
  <c r="C20" i="6" l="1"/>
  <c r="E20" i="6" s="1"/>
  <c r="D20" i="6" l="1"/>
  <c r="G20" i="6" s="1"/>
  <c r="G16" i="5"/>
  <c r="G15" i="5"/>
  <c r="B16" i="5"/>
  <c r="B15" i="5"/>
  <c r="C16" i="6" l="1"/>
  <c r="G13" i="5" l="1"/>
  <c r="G12" i="5"/>
  <c r="G11" i="5"/>
  <c r="B13" i="5"/>
  <c r="B12" i="5"/>
  <c r="B11" i="5"/>
  <c r="D113" i="6" l="1"/>
  <c r="D108" i="6"/>
  <c r="E107" i="6"/>
  <c r="E106" i="6"/>
  <c r="E105" i="6"/>
  <c r="E97" i="6"/>
  <c r="E90" i="6"/>
  <c r="D89" i="6"/>
  <c r="D84" i="6"/>
  <c r="E82" i="6"/>
  <c r="D76" i="6"/>
  <c r="D73" i="6"/>
  <c r="E66" i="6"/>
  <c r="D65" i="6"/>
  <c r="D60" i="6"/>
  <c r="E58" i="6"/>
  <c r="D57" i="6"/>
  <c r="D49" i="6"/>
  <c r="D44" i="6"/>
  <c r="E43" i="6"/>
  <c r="E42" i="6"/>
  <c r="E41" i="6"/>
  <c r="D28" i="6"/>
  <c r="E26" i="6"/>
  <c r="D25" i="6"/>
  <c r="D24" i="6"/>
  <c r="E18" i="6"/>
  <c r="G17" i="6"/>
  <c r="E16" i="6"/>
  <c r="C15" i="6"/>
  <c r="E15" i="6" s="1"/>
  <c r="C14" i="6"/>
  <c r="C13" i="6"/>
  <c r="C11" i="6"/>
  <c r="C10" i="6"/>
  <c r="C9" i="6"/>
  <c r="D9" i="6" s="1"/>
  <c r="C8" i="6"/>
  <c r="E8" i="6" s="1"/>
  <c r="C7" i="6"/>
  <c r="D116" i="6"/>
  <c r="E115" i="6"/>
  <c r="E114" i="6"/>
  <c r="D100" i="6"/>
  <c r="E99" i="6"/>
  <c r="E98" i="6"/>
  <c r="D92" i="6"/>
  <c r="E91" i="6"/>
  <c r="E83" i="6"/>
  <c r="E75" i="6"/>
  <c r="E74" i="6"/>
  <c r="D68" i="6"/>
  <c r="E67" i="6"/>
  <c r="E59" i="6"/>
  <c r="D52" i="6"/>
  <c r="E51" i="6"/>
  <c r="E50" i="6"/>
  <c r="G39" i="6"/>
  <c r="D36" i="6"/>
  <c r="E35" i="6"/>
  <c r="E34" i="6"/>
  <c r="E27" i="6"/>
  <c r="G23" i="6"/>
  <c r="G22" i="6"/>
  <c r="E19" i="6"/>
  <c r="D12" i="6"/>
  <c r="E11" i="6"/>
  <c r="E10" i="6"/>
  <c r="E7" i="6"/>
  <c r="E120" i="6"/>
  <c r="E119" i="6"/>
  <c r="E118" i="6"/>
  <c r="E117" i="6"/>
  <c r="E112" i="6"/>
  <c r="E111" i="6"/>
  <c r="E110" i="6"/>
  <c r="E109" i="6"/>
  <c r="E104" i="6"/>
  <c r="E103" i="6"/>
  <c r="E102" i="6"/>
  <c r="E101" i="6"/>
  <c r="E96" i="6"/>
  <c r="E95" i="6"/>
  <c r="E94" i="6"/>
  <c r="E93" i="6"/>
  <c r="E88" i="6"/>
  <c r="E87" i="6"/>
  <c r="E86" i="6"/>
  <c r="E85" i="6"/>
  <c r="E81" i="6"/>
  <c r="E80" i="6"/>
  <c r="E79" i="6"/>
  <c r="E78" i="6"/>
  <c r="E77" i="6"/>
  <c r="E72" i="6"/>
  <c r="E71" i="6"/>
  <c r="E70" i="6"/>
  <c r="E69" i="6"/>
  <c r="E64" i="6"/>
  <c r="E63" i="6"/>
  <c r="E62" i="6"/>
  <c r="E61" i="6"/>
  <c r="E57" i="6"/>
  <c r="E56" i="6"/>
  <c r="E55" i="6"/>
  <c r="E54" i="6"/>
  <c r="E53" i="6"/>
  <c r="E48" i="6"/>
  <c r="E47" i="6"/>
  <c r="E46" i="6"/>
  <c r="E45" i="6"/>
  <c r="E40" i="6"/>
  <c r="E39" i="6"/>
  <c r="E38" i="6"/>
  <c r="E37" i="6"/>
  <c r="E32" i="6"/>
  <c r="E31" i="6"/>
  <c r="E30" i="6"/>
  <c r="E29" i="6"/>
  <c r="E23" i="6"/>
  <c r="E22" i="6"/>
  <c r="E21" i="6"/>
  <c r="E17" i="6"/>
  <c r="E14" i="6"/>
  <c r="E13" i="6"/>
  <c r="G13" i="6" s="1"/>
  <c r="D120" i="6"/>
  <c r="D119" i="6"/>
  <c r="D118" i="6"/>
  <c r="D117" i="6"/>
  <c r="D112" i="6"/>
  <c r="D111" i="6"/>
  <c r="D110" i="6"/>
  <c r="D109" i="6"/>
  <c r="D105" i="6"/>
  <c r="D104" i="6"/>
  <c r="D103" i="6"/>
  <c r="D102" i="6"/>
  <c r="D101" i="6"/>
  <c r="D96" i="6"/>
  <c r="D95" i="6"/>
  <c r="D94" i="6"/>
  <c r="D93" i="6"/>
  <c r="D88" i="6"/>
  <c r="D87" i="6"/>
  <c r="D86" i="6"/>
  <c r="D85" i="6"/>
  <c r="D81" i="6"/>
  <c r="D80" i="6"/>
  <c r="D79" i="6"/>
  <c r="D78" i="6"/>
  <c r="D77" i="6"/>
  <c r="D72" i="6"/>
  <c r="D71" i="6"/>
  <c r="D70" i="6"/>
  <c r="D69" i="6"/>
  <c r="D64" i="6"/>
  <c r="D63" i="6"/>
  <c r="D62" i="6"/>
  <c r="D61" i="6"/>
  <c r="D56" i="6"/>
  <c r="D55" i="6"/>
  <c r="D54" i="6"/>
  <c r="D53" i="6"/>
  <c r="D48" i="6"/>
  <c r="D47" i="6"/>
  <c r="D46" i="6"/>
  <c r="D45" i="6"/>
  <c r="D41" i="6"/>
  <c r="D40" i="6"/>
  <c r="G40" i="6" s="1"/>
  <c r="D39" i="6"/>
  <c r="D38" i="6"/>
  <c r="G38" i="6" s="1"/>
  <c r="D37" i="6"/>
  <c r="G37" i="6" s="1"/>
  <c r="D32" i="6"/>
  <c r="D31" i="6"/>
  <c r="G31" i="6" s="1"/>
  <c r="D30" i="6"/>
  <c r="G30" i="6" s="1"/>
  <c r="D29" i="6"/>
  <c r="G29" i="6" s="1"/>
  <c r="D23" i="6"/>
  <c r="D22" i="6"/>
  <c r="D21" i="6"/>
  <c r="D17" i="6"/>
  <c r="D16" i="6"/>
  <c r="D15" i="6"/>
  <c r="D14" i="6"/>
  <c r="D13" i="6"/>
  <c r="G33" i="6" l="1"/>
  <c r="D8" i="6"/>
  <c r="G8" i="6" s="1"/>
  <c r="D33" i="6"/>
  <c r="D97" i="6"/>
  <c r="E9" i="6"/>
  <c r="G9" i="6" s="1"/>
  <c r="E73" i="6"/>
  <c r="E24" i="6"/>
  <c r="G24" i="6" s="1"/>
  <c r="E49" i="6"/>
  <c r="E113" i="6"/>
  <c r="E25" i="6"/>
  <c r="G25" i="6" s="1"/>
  <c r="E89" i="6"/>
  <c r="G15" i="6"/>
  <c r="G16" i="6"/>
  <c r="G21" i="6"/>
  <c r="G41" i="6"/>
  <c r="E65" i="6"/>
  <c r="G32" i="6"/>
  <c r="E33" i="6"/>
  <c r="E12" i="6"/>
  <c r="G12" i="6" s="1"/>
  <c r="E28" i="6"/>
  <c r="G28" i="6" s="1"/>
  <c r="E36" i="6"/>
  <c r="E44" i="6"/>
  <c r="G44" i="6" s="1"/>
  <c r="E52" i="6"/>
  <c r="E60" i="6"/>
  <c r="E68" i="6"/>
  <c r="E76" i="6"/>
  <c r="E84" i="6"/>
  <c r="E92" i="6"/>
  <c r="E100" i="6"/>
  <c r="E108" i="6"/>
  <c r="E116" i="6"/>
  <c r="G14" i="6"/>
  <c r="G34" i="6"/>
  <c r="G36" i="6"/>
  <c r="D18" i="6"/>
  <c r="G18" i="6" s="1"/>
  <c r="D34" i="6"/>
  <c r="D66" i="6"/>
  <c r="D114" i="6"/>
  <c r="G26" i="6"/>
  <c r="G19" i="6"/>
  <c r="D10" i="6"/>
  <c r="G10" i="6" s="1"/>
  <c r="D26" i="6"/>
  <c r="D42" i="6"/>
  <c r="G42" i="6" s="1"/>
  <c r="D50" i="6"/>
  <c r="D58" i="6"/>
  <c r="D74" i="6"/>
  <c r="D82" i="6"/>
  <c r="D90" i="6"/>
  <c r="D98" i="6"/>
  <c r="D106" i="6"/>
  <c r="D43" i="6"/>
  <c r="G43" i="6" s="1"/>
  <c r="D11" i="6"/>
  <c r="G11" i="6" s="1"/>
  <c r="D19" i="6"/>
  <c r="D27" i="6"/>
  <c r="G27" i="6" s="1"/>
  <c r="D35" i="6"/>
  <c r="G35" i="6" s="1"/>
  <c r="D51" i="6"/>
  <c r="D59" i="6"/>
  <c r="D67" i="6"/>
  <c r="D75" i="6"/>
  <c r="D83" i="6"/>
  <c r="D91" i="6"/>
  <c r="D99" i="6"/>
  <c r="D107" i="6"/>
  <c r="D115" i="6"/>
  <c r="D7" i="6"/>
  <c r="G7" i="6"/>
  <c r="D3" i="7" l="1"/>
  <c r="D5" i="7"/>
  <c r="G10" i="5"/>
  <c r="G9" i="5"/>
  <c r="C10" i="5"/>
  <c r="B10" i="5"/>
  <c r="B9" i="5"/>
  <c r="F12" i="3" l="1"/>
  <c r="D12" i="3"/>
  <c r="F11" i="3" l="1"/>
  <c r="D11" i="3"/>
  <c r="F9" i="3"/>
  <c r="D9" i="3"/>
  <c r="F5" i="3" l="1"/>
  <c r="D5" i="3"/>
  <c r="B3" i="5" l="1"/>
  <c r="F7" i="3" l="1"/>
  <c r="D7" i="3"/>
  <c r="B12" i="1" l="1"/>
  <c r="B11" i="1"/>
  <c r="B10" i="1"/>
  <c r="B9" i="1"/>
  <c r="B8" i="1"/>
  <c r="B7" i="1"/>
  <c r="B6" i="1"/>
  <c r="B5" i="1"/>
  <c r="B4" i="1"/>
  <c r="B3" i="1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2" i="4"/>
  <c r="F16" i="1" l="1"/>
  <c r="B16" i="1"/>
  <c r="B18" i="1"/>
  <c r="B14" i="1"/>
  <c r="F18" i="1" l="1"/>
  <c r="C5" i="6" l="1"/>
  <c r="G5" i="6" s="1"/>
  <c r="C4" i="6"/>
  <c r="G4" i="6" s="1"/>
  <c r="F11" i="1" l="1"/>
  <c r="F14" i="1"/>
  <c r="F12" i="1"/>
  <c r="F10" i="1"/>
  <c r="F9" i="1"/>
  <c r="F8" i="1"/>
  <c r="F7" i="1"/>
  <c r="F6" i="1"/>
  <c r="F5" i="1"/>
  <c r="F4" i="1"/>
  <c r="F3" i="1"/>
  <c r="D4" i="3" l="1"/>
  <c r="F4" i="3"/>
  <c r="E6" i="1" l="1"/>
  <c r="E5" i="1"/>
  <c r="H3" i="2"/>
  <c r="E10" i="1" s="1"/>
  <c r="D3" i="3"/>
  <c r="F3" i="3"/>
  <c r="E7" i="1" l="1"/>
  <c r="E8" i="1"/>
  <c r="E9" i="1"/>
  <c r="E16" i="1"/>
  <c r="E18" i="1"/>
  <c r="E14" i="1"/>
  <c r="E11" i="1"/>
  <c r="E3" i="1"/>
  <c r="G6" i="5"/>
  <c r="G4" i="5"/>
  <c r="G3" i="5"/>
  <c r="E12" i="1"/>
  <c r="E4" i="1"/>
  <c r="A2" i="4"/>
  <c r="G10" i="4"/>
  <c r="G18" i="4"/>
  <c r="G8" i="4" l="1"/>
  <c r="G7" i="4"/>
  <c r="G17" i="4"/>
  <c r="G6" i="4"/>
  <c r="G16" i="4"/>
  <c r="G5" i="4"/>
  <c r="G15" i="4"/>
  <c r="G14" i="4"/>
  <c r="G13" i="4"/>
  <c r="G9" i="4"/>
  <c r="G12" i="4"/>
  <c r="G4" i="4"/>
  <c r="G11" i="4"/>
  <c r="G2" i="4"/>
  <c r="F2" i="3"/>
  <c r="D2" i="3"/>
</calcChain>
</file>

<file path=xl/comments1.xml><?xml version="1.0" encoding="utf-8"?>
<comments xmlns="http://schemas.openxmlformats.org/spreadsheetml/2006/main">
  <authors>
    <author>Author</author>
  </authors>
  <commentList>
    <comment ref="A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[ICCS]
Driver=/opt/IBM/mqsi/9.0.0.1/ODBC/V7.0/lib/UKmsss26.so
Description=DataDirect 6.0 SQL Server Wire Protocol
Address=cfrssqllive,1433
AnsiNPW=Yes
Database=ICCS
QuotedId=No
ColumnSizeAsCharacter=1
LoginTimeout=0</t>
        </r>
      </text>
    </comment>
  </commentList>
</comments>
</file>

<file path=xl/sharedStrings.xml><?xml version="1.0" encoding="utf-8"?>
<sst xmlns="http://schemas.openxmlformats.org/spreadsheetml/2006/main" count="297" uniqueCount="153">
  <si>
    <t>Queue Name</t>
  </si>
  <si>
    <t>MaxMsgL</t>
  </si>
  <si>
    <t>MaxDepth</t>
  </si>
  <si>
    <t>Description</t>
  </si>
  <si>
    <t>BPM4.SVC.FRAMEWORK.STARTUP</t>
  </si>
  <si>
    <t>BPM4.SVC.REGISTER</t>
  </si>
  <si>
    <t>BPM4.ROUTING</t>
  </si>
  <si>
    <t>BPM4.SVC.NOTIFY</t>
  </si>
  <si>
    <t>BPM4.PUBLISHED.EVENTS.ALL</t>
  </si>
  <si>
    <t>BPM4.SVC.BPMEVENTQ</t>
  </si>
  <si>
    <t>BPM4.SVC.STAFFDIR</t>
  </si>
  <si>
    <t>BPM4.SVC.TXRX.MAINTENANCE</t>
  </si>
  <si>
    <t>BPM4.BPM.SERVICE.RESPONSE</t>
  </si>
  <si>
    <t>BPM4.BPM.SERVICE.REQUEST</t>
  </si>
  <si>
    <t>BPM4.SVC.DEFAULT</t>
  </si>
  <si>
    <t>BPM4.SVC.SYSINFO</t>
  </si>
  <si>
    <t>BPM4.ERROR</t>
  </si>
  <si>
    <t>BPM4.CACHE</t>
  </si>
  <si>
    <t>DEFINE CHANNEL(BPM.WMB.LOCAL) CHLTYPE(SVRCONN) MONCHL(QMGR) MCAUSER('wmbadmin') DESCR('')  REPLACE</t>
  </si>
  <si>
    <t>Command</t>
  </si>
  <si>
    <t>Notify Service</t>
  </si>
  <si>
    <t>UKFF.SVC.NOTIFY</t>
  </si>
  <si>
    <t>Staff Directory Service</t>
  </si>
  <si>
    <t>UKFF.SVC.STAFFDIR</t>
  </si>
  <si>
    <t>UKFF.SVC.FINANCE</t>
  </si>
  <si>
    <t>UKFF.SVC.AVAILABILITY</t>
  </si>
  <si>
    <t>UKFF.SVC.CALENDAR</t>
  </si>
  <si>
    <t>UKFF.SVC.REFERENCE</t>
  </si>
  <si>
    <t>UKFF.SERVICE.RESPONSE</t>
  </si>
  <si>
    <t>Finance Service</t>
  </si>
  <si>
    <t>Availability Service</t>
  </si>
  <si>
    <t>Calendar Service</t>
  </si>
  <si>
    <t>Reference Service</t>
  </si>
  <si>
    <t>Response Queue</t>
  </si>
  <si>
    <t>Queue Suffix</t>
  </si>
  <si>
    <t>Broker Name</t>
  </si>
  <si>
    <t>Name</t>
  </si>
  <si>
    <t>User</t>
  </si>
  <si>
    <t>Password</t>
  </si>
  <si>
    <t>b0z2kh95</t>
  </si>
  <si>
    <t>Queue Manager</t>
  </si>
  <si>
    <t>.PROD</t>
  </si>
  <si>
    <t>CFRS</t>
  </si>
  <si>
    <t>BOTHRESH</t>
  </si>
  <si>
    <t>ESBCONF</t>
  </si>
  <si>
    <t>wmbadmin</t>
  </si>
  <si>
    <t>CMLIVE</t>
  </si>
  <si>
    <t>jm08_cml</t>
  </si>
  <si>
    <t>UKFF.SVC.CONTACT</t>
  </si>
  <si>
    <t>DEFINE LISTENER(DEFAULT.TCP) TRPTYPE(TCP) CONTROL(QMGR) PORT(1430)</t>
  </si>
  <si>
    <t>UKFF.SVC.STAFF</t>
  </si>
  <si>
    <t>UKFF.BPM.SERVICE.RESPONSE</t>
  </si>
  <si>
    <t>Staff Service</t>
  </si>
  <si>
    <t>Contact Service</t>
  </si>
  <si>
    <t>BOQNAME</t>
  </si>
  <si>
    <t>FGC.SVC.BUSINESSLOGIC</t>
  </si>
  <si>
    <t>Business Logic Service</t>
  </si>
  <si>
    <t>FGC.SVC.REFERENCE</t>
  </si>
  <si>
    <t>FGC.SCHEDULER</t>
  </si>
  <si>
    <t>Queue for simple scheduler tasks</t>
  </si>
  <si>
    <t>STEP</t>
  </si>
  <si>
    <t>h53ks!f</t>
  </si>
  <si>
    <t>Queue Prefix</t>
  </si>
  <si>
    <t>TRG</t>
  </si>
  <si>
    <t>EA938F900E757A39E040007F01001B22</t>
  </si>
  <si>
    <t>Invalid Transaction Report for Government Procurement Cards</t>
  </si>
  <si>
    <t>EC185528119388BCE040007F01004D73</t>
  </si>
  <si>
    <t>Used to instruct WMB to generate a number of UUIDs</t>
  </si>
  <si>
    <t>EDCF96F73298DCD6E040007F01002A78</t>
  </si>
  <si>
    <t>Used to trigger the export of data to a Dream CSV import file</t>
  </si>
  <si>
    <t>The UUID should be generated in DEV first</t>
  </si>
  <si>
    <t>UKFFv4</t>
  </si>
  <si>
    <t>UKFF4.SVC.STAFF</t>
  </si>
  <si>
    <t>Unified staff service queue for UKFFv4</t>
  </si>
  <si>
    <t>F3B0761D73C7BE83E040007F01006A57</t>
  </si>
  <si>
    <t>Gets and reports on BPM instances in an error state.</t>
  </si>
  <si>
    <t>Trigger queues</t>
  </si>
  <si>
    <t>Scheduler</t>
  </si>
  <si>
    <t>CRON</t>
  </si>
  <si>
    <t>CRONHIST</t>
  </si>
  <si>
    <t>Initiator queue for scheduler, put from cron job</t>
  </si>
  <si>
    <t>Standard queue for triming cron history.</t>
  </si>
  <si>
    <t>F3D9AACA7497D170E040007F0100653C</t>
  </si>
  <si>
    <t>Received task notification email.</t>
  </si>
  <si>
    <t>MESSAGE_STORE</t>
  </si>
  <si>
    <t>Message store for request-reply patterns.</t>
  </si>
  <si>
    <t>statsnx</t>
  </si>
  <si>
    <t>R3ms09_1</t>
  </si>
  <si>
    <t>STATSNX_LIVE</t>
  </si>
  <si>
    <t>UKFF4.SVC.CONTACT</t>
  </si>
  <si>
    <t>fgc0002p</t>
  </si>
  <si>
    <t>brk0002p</t>
  </si>
  <si>
    <t>mGoKzgloR2gLmxOGWiWH</t>
  </si>
  <si>
    <t>START LISTENER(DEFAULT.TCP)</t>
  </si>
  <si>
    <t>Contact Service for UKFFv4</t>
  </si>
  <si>
    <t>ALTER CHANNEL(SYSTEM.BKR.CONFIG) CHLTYPE(SVRCONN) MCAUSER('wmbadmin')</t>
  </si>
  <si>
    <t>STEP_LIVE</t>
  </si>
  <si>
    <t>BPMDB</t>
  </si>
  <si>
    <t>bpmdbusr</t>
  </si>
  <si>
    <t>STEP_TEST</t>
  </si>
  <si>
    <t>The following is present to overcome a bug in the build process</t>
  </si>
  <si>
    <t>This is the preferred method of connection going forward</t>
  </si>
  <si>
    <t>This is the legacy connection</t>
  </si>
  <si>
    <t>STEP_SS</t>
  </si>
  <si>
    <t>step_userl</t>
  </si>
  <si>
    <t>Stepuserl999</t>
  </si>
  <si>
    <t>OCP.INCIDENTS.SUB</t>
  </si>
  <si>
    <t>Incident details published from the mobilisation system.</t>
  </si>
  <si>
    <t>OCP.SVC.CRUD</t>
  </si>
  <si>
    <t>CRUD Service for OnCall Payments</t>
  </si>
  <si>
    <t>Subscription Name</t>
  </si>
  <si>
    <t>Topic</t>
  </si>
  <si>
    <t>Destination</t>
  </si>
  <si>
    <t>MQ Command</t>
  </si>
  <si>
    <t>Non-Emergency Incident Reporting</t>
  </si>
  <si>
    <t>/FGC/Mobilising/Table/STS_INCIDENTS</t>
  </si>
  <si>
    <t>FGC.INCIDENTREP</t>
  </si>
  <si>
    <t>008121A9CA484115E050007F010005BF</t>
  </si>
  <si>
    <t>01233579C0FA0EF3E050007F01002A55</t>
  </si>
  <si>
    <t>bed586a0-2d18-11e4-80ec-0a5223b90000</t>
  </si>
  <si>
    <t>Trigger to create On-Call Payments at Training Centre (OCP)</t>
  </si>
  <si>
    <t>Trigger to perform an erroneous payments check. (OCP)</t>
  </si>
  <si>
    <t>Trigger to create the payments export file. (OCP)</t>
  </si>
  <si>
    <t>UUID</t>
  </si>
  <si>
    <t>MQ Define Command</t>
  </si>
  <si>
    <t>/FGC/Mobilising/Table/#</t>
  </si>
  <si>
    <t>On-Call Incident Payments</t>
  </si>
  <si>
    <t>OCP.SVC.EXPORTPAYCLAIMS</t>
  </si>
  <si>
    <t>OCP.SVC.ERRPAYCHECK</t>
  </si>
  <si>
    <t>OCP.SVC.PAYROLLCUTOFF</t>
  </si>
  <si>
    <t>Service to perform an export of pay claims</t>
  </si>
  <si>
    <t>Service to check pay claims and hold those in error</t>
  </si>
  <si>
    <t>Service for Payroll to perform a cutoff of pending claims</t>
  </si>
  <si>
    <t>33ff6c22-39a6-11e4-baca-0a5223b90000</t>
  </si>
  <si>
    <t>Trigger to create Drill Night Payments (OCP)</t>
  </si>
  <si>
    <t>XLSTOXML.IN</t>
  </si>
  <si>
    <t>Request queue to transform an Excel (XLS) to an XML document</t>
  </si>
  <si>
    <t>XLSTOXML.OUT</t>
  </si>
  <si>
    <t>Response queue to transform an Excel (XLS) to an XML document</t>
  </si>
  <si>
    <t>Meter Readings/Carbon Footprint</t>
  </si>
  <si>
    <t>33ff6dc6-39a6-11e4-baca-0a5223b90000</t>
  </si>
  <si>
    <t>Trigger to validate meter readings.</t>
  </si>
  <si>
    <t>METERREADINGS.SVC.CRUD</t>
  </si>
  <si>
    <t>CRUD Service for Meter Readings/Carbon Footprint</t>
  </si>
  <si>
    <t>METER_READINGS</t>
  </si>
  <si>
    <t>STATSNX Subscriber</t>
  </si>
  <si>
    <t>STATSNX.SUB</t>
  </si>
  <si>
    <t>STATSNX Subscriber queu for IRS Plus</t>
  </si>
  <si>
    <t>The following subscriber feeds the queue that in turn will generate UKFF_INCIDENT requests.</t>
  </si>
  <si>
    <t>STATSNX Subscriber for IRS Plus</t>
  </si>
  <si>
    <t>UKFF.SVC.INCIDENT</t>
  </si>
  <si>
    <t>Incident Service</t>
  </si>
  <si>
    <t>ICCS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</si>
</sst>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4" fillId="4" borderId="2" applyNumberFormat="0" applyAlignment="0" applyProtection="0"/>
    <xf numFmtId="0" fontId="3" fillId="5" borderId="3" applyNumberFormat="0" applyFont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1"/>
    <xf numFmtId="0" fontId="2" fillId="3" borderId="0" xfId="2"/>
    <xf numFmtId="0" fontId="0" fillId="0" borderId="0" xfId="0" applyAlignment="1">
      <alignment vertical="center"/>
    </xf>
    <xf numFmtId="0" fontId="0" fillId="5" borderId="3" xfId="4" applyFont="1"/>
    <xf numFmtId="0" fontId="4" fillId="4" borderId="2" xfId="3"/>
    <xf numFmtId="0" fontId="5" fillId="3" borderId="4" xfId="5" applyFill="1"/>
    <xf numFmtId="0" fontId="6" fillId="0" borderId="5" xfId="6"/>
    <xf numFmtId="0" fontId="5" fillId="3" borderId="4" xfId="5" applyFill="1" applyAlignment="1">
      <alignment textRotation="180"/>
    </xf>
    <xf numFmtId="0" fontId="7" fillId="0" borderId="6" xfId="7"/>
    <xf numFmtId="0" fontId="7" fillId="4" borderId="6" xfId="7" applyFill="1"/>
    <xf numFmtId="0" fontId="8" fillId="6" borderId="0" xfId="8"/>
    <xf numFmtId="0" fontId="8" fillId="6" borderId="0" xfId="8" applyAlignment="1">
      <alignment wrapText="1"/>
    </xf>
    <xf numFmtId="0" fontId="9" fillId="0" borderId="0" xfId="0" applyFont="1"/>
    <xf numFmtId="0" fontId="3" fillId="5" borderId="3" xfId="4" applyFont="1"/>
    <xf numFmtId="0" fontId="10" fillId="7" borderId="0" xfId="9"/>
    <xf numFmtId="0" fontId="5" fillId="0" borderId="4" xfId="5"/>
    <xf numFmtId="0" fontId="5" fillId="8" borderId="4" xfId="5" applyFill="1"/>
    <xf numFmtId="0" fontId="5" fillId="8" borderId="4" xfId="5" applyFill="1" applyAlignment="1">
      <alignment textRotation="90"/>
    </xf>
    <xf numFmtId="0" fontId="7" fillId="0" borderId="0" xfId="10"/>
  </cellXfs>
  <cellStyles count="11">
    <cellStyle name="Accent2" xfId="2" builtinId="33"/>
    <cellStyle name="Bad" xfId="9" builtinId="27"/>
    <cellStyle name="Calculation" xfId="3" builtinId="22"/>
    <cellStyle name="Check Cell" xfId="1" builtinId="23"/>
    <cellStyle name="Good" xfId="8" builtinId="26"/>
    <cellStyle name="Heading 1" xfId="5" builtinId="16"/>
    <cellStyle name="Heading 2" xfId="6" builtinId="17"/>
    <cellStyle name="Heading 3" xfId="7" builtinId="18"/>
    <cellStyle name="Heading 4" xfId="10" builtinId="19"/>
    <cellStyle name="Normal" xfId="0" builtinId="0"/>
    <cellStyle name="Note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D5" sqref="D5"/>
    </sheetView>
  </sheetViews>
  <sheetFormatPr defaultRowHeight="15" x14ac:dyDescent="0.25"/>
  <cols>
    <col min="2" max="2" width="12.5703125" bestFit="1" customWidth="1"/>
    <col min="4" max="4" width="9.85546875" bestFit="1" customWidth="1"/>
    <col min="5" max="5" width="10.28515625" bestFit="1" customWidth="1"/>
    <col min="7" max="7" width="10.42578125" bestFit="1" customWidth="1"/>
    <col min="8" max="8" width="17" bestFit="1" customWidth="1"/>
  </cols>
  <sheetData>
    <row r="1" spans="2:8" ht="15.75" thickBot="1" x14ac:dyDescent="0.3"/>
    <row r="2" spans="2:8" ht="16.5" thickTop="1" thickBot="1" x14ac:dyDescent="0.3">
      <c r="B2" t="s">
        <v>34</v>
      </c>
      <c r="D2" s="1" t="s">
        <v>41</v>
      </c>
    </row>
    <row r="3" spans="2:8" ht="16.5" thickTop="1" thickBot="1" x14ac:dyDescent="0.3">
      <c r="B3" t="s">
        <v>40</v>
      </c>
      <c r="D3" s="1" t="s">
        <v>90</v>
      </c>
      <c r="E3" t="s">
        <v>43</v>
      </c>
      <c r="F3" s="1">
        <v>3</v>
      </c>
      <c r="G3" t="s">
        <v>54</v>
      </c>
      <c r="H3" s="1" t="str">
        <f>CONCATENATE(D3,".BORQQ")</f>
        <v>fgc0002p.BORQQ</v>
      </c>
    </row>
    <row r="4" spans="2:8" ht="16.5" thickTop="1" thickBot="1" x14ac:dyDescent="0.3">
      <c r="B4" t="s">
        <v>35</v>
      </c>
      <c r="D4" s="1" t="s">
        <v>91</v>
      </c>
    </row>
    <row r="5" spans="2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D29" sqref="D29"/>
    </sheetView>
  </sheetViews>
  <sheetFormatPr defaultRowHeight="15" x14ac:dyDescent="0.25"/>
  <cols>
    <col min="1" max="1" width="14" bestFit="1" customWidth="1"/>
    <col min="2" max="2" width="11" bestFit="1" customWidth="1"/>
    <col min="3" max="3" width="25.28515625" bestFit="1" customWidth="1"/>
    <col min="4" max="4" width="76.5703125" bestFit="1" customWidth="1"/>
    <col min="6" max="6" width="32.7109375" bestFit="1" customWidth="1"/>
  </cols>
  <sheetData>
    <row r="1" spans="1:6" s="2" customFormat="1" x14ac:dyDescent="0.25">
      <c r="A1" s="2" t="s">
        <v>36</v>
      </c>
      <c r="B1" s="2" t="s">
        <v>37</v>
      </c>
      <c r="C1" s="2" t="s">
        <v>38</v>
      </c>
      <c r="D1" s="2" t="s">
        <v>19</v>
      </c>
    </row>
    <row r="2" spans="1:6" s="11" customFormat="1" x14ac:dyDescent="0.25">
      <c r="A2" s="11" t="s">
        <v>42</v>
      </c>
      <c r="B2" s="11" t="s">
        <v>46</v>
      </c>
      <c r="C2" s="12" t="s">
        <v>47</v>
      </c>
      <c r="D2" s="11" t="str">
        <f>CONCATENATE( "mqsisetdbparms ",ConfigData!$D$4," -n ",A2," -u ",B2," -p ",C2)</f>
        <v>mqsisetdbparms brk0002p -n CFRS -u CMLIVE -p jm08_cml</v>
      </c>
      <c r="F2" s="11" t="str">
        <f>CONCATENATE( "mqsicvp ",ConfigData!$D$4," -n ",A2)</f>
        <v>mqsicvp brk0002p -n CFRS</v>
      </c>
    </row>
    <row r="3" spans="1:6" s="11" customFormat="1" x14ac:dyDescent="0.25">
      <c r="A3" s="11" t="s">
        <v>44</v>
      </c>
      <c r="B3" s="11" t="s">
        <v>45</v>
      </c>
      <c r="C3" s="11" t="s">
        <v>92</v>
      </c>
      <c r="D3" s="11" t="str">
        <f>CONCATENATE( "mqsisetdbparms ",ConfigData!$D$4," -n ",A3," -u ",B3," -p ",C3)</f>
        <v>mqsisetdbparms brk0002p -n ESBCONF -u wmbadmin -p mGoKzgloR2gLmxOGWiWH</v>
      </c>
      <c r="F3" s="11" t="str">
        <f>CONCATENATE( "mqsicvp ",ConfigData!$D$4," -n ",A3)</f>
        <v>mqsicvp brk0002p -n ESBCONF</v>
      </c>
    </row>
    <row r="4" spans="1:6" s="11" customFormat="1" x14ac:dyDescent="0.25">
      <c r="A4" s="11" t="s">
        <v>97</v>
      </c>
      <c r="B4" s="11" t="s">
        <v>98</v>
      </c>
      <c r="C4" s="11" t="s">
        <v>39</v>
      </c>
      <c r="D4" s="11" t="str">
        <f>CONCATENATE( "mqsisetdbparms ",ConfigData!$D$4," -n ",A4," -u ",B4," -p ",C4)</f>
        <v>mqsisetdbparms brk0002p -n BPMDB -u bpmdbusr -p b0z2kh95</v>
      </c>
      <c r="F4" s="11" t="str">
        <f>CONCATENATE( "mqsicvp ",ConfigData!$D$4," -n ",A4)</f>
        <v>mqsicvp brk0002p -n BPMDB</v>
      </c>
    </row>
    <row r="5" spans="1:6" s="11" customFormat="1" x14ac:dyDescent="0.25">
      <c r="A5" s="11" t="s">
        <v>88</v>
      </c>
      <c r="B5" s="11" t="s">
        <v>86</v>
      </c>
      <c r="C5" s="11" t="s">
        <v>87</v>
      </c>
      <c r="D5" s="11" t="str">
        <f>CONCATENATE( "mqsisetdbparms ",ConfigData!$D$4," -n ",A5," -u ",B5," -p ",C5)</f>
        <v>mqsisetdbparms brk0002p -n STATSNX_LIVE -u statsnx -p R3ms09_1</v>
      </c>
      <c r="F5" s="11" t="str">
        <f>CONCATENATE( "mqsicvp ",ConfigData!$D$4," -n ",A5)</f>
        <v>mqsicvp brk0002p -n STATSNX_LIVE</v>
      </c>
    </row>
    <row r="6" spans="1:6" s="14" customFormat="1" x14ac:dyDescent="0.25">
      <c r="A6" s="14" t="s">
        <v>102</v>
      </c>
    </row>
    <row r="7" spans="1:6" s="15" customFormat="1" x14ac:dyDescent="0.25">
      <c r="A7" s="15" t="s">
        <v>96</v>
      </c>
      <c r="B7" s="15" t="s">
        <v>60</v>
      </c>
      <c r="C7" s="15" t="s">
        <v>61</v>
      </c>
      <c r="D7" s="15" t="str">
        <f>CONCATENATE( "mqsisetdbparms ",ConfigData!$D$4," -n ",A7," -u ",B7," -p ",C7)</f>
        <v>mqsisetdbparms brk0002p -n STEP_LIVE -u STEP -p h53ks!f</v>
      </c>
      <c r="F7" s="15" t="str">
        <f>CONCATENATE( "mqsicvp ",ConfigData!$D$4," -n ",A7)</f>
        <v>mqsicvp brk0002p -n STEP_LIVE</v>
      </c>
    </row>
    <row r="8" spans="1:6" s="4" customFormat="1" x14ac:dyDescent="0.25">
      <c r="A8" s="14" t="s">
        <v>100</v>
      </c>
    </row>
    <row r="9" spans="1:6" s="15" customFormat="1" x14ac:dyDescent="0.25">
      <c r="A9" s="15" t="s">
        <v>99</v>
      </c>
      <c r="B9" s="15" t="s">
        <v>60</v>
      </c>
      <c r="C9" s="15" t="s">
        <v>61</v>
      </c>
      <c r="D9" s="15" t="str">
        <f>CONCATENATE( "mqsisetdbparms ",ConfigData!$D$4," -n ",A9," -u ",B9," -p ",C9)</f>
        <v>mqsisetdbparms brk0002p -n STEP_TEST -u STEP -p h53ks!f</v>
      </c>
      <c r="F9" s="15" t="str">
        <f>CONCATENATE( "mqsicvp ",ConfigData!$D$4," -n ",A9)</f>
        <v>mqsicvp brk0002p -n STEP_TEST</v>
      </c>
    </row>
    <row r="10" spans="1:6" s="14" customFormat="1" x14ac:dyDescent="0.25">
      <c r="A10" s="14" t="s">
        <v>101</v>
      </c>
    </row>
    <row r="11" spans="1:6" s="11" customFormat="1" x14ac:dyDescent="0.25">
      <c r="A11" s="11" t="s">
        <v>60</v>
      </c>
      <c r="B11" s="11" t="s">
        <v>60</v>
      </c>
      <c r="C11" s="11" t="s">
        <v>61</v>
      </c>
      <c r="D11" s="11" t="str">
        <f>CONCATENATE( "mqsisetdbparms ",ConfigData!$D$4," -n ",A11," -u ",B11," -p ",C11)</f>
        <v>mqsisetdbparms brk0002p -n STEP -u STEP -p h53ks!f</v>
      </c>
      <c r="F11" s="11" t="str">
        <f>CONCATENATE( "mqsicvp ",ConfigData!$D$4," -n ",A11)</f>
        <v>mqsicvp brk0002p -n STEP</v>
      </c>
    </row>
    <row r="12" spans="1:6" s="11" customFormat="1" x14ac:dyDescent="0.25">
      <c r="A12" s="11" t="s">
        <v>103</v>
      </c>
      <c r="B12" s="11" t="s">
        <v>104</v>
      </c>
      <c r="C12" s="11" t="s">
        <v>105</v>
      </c>
      <c r="D12" s="11" t="str">
        <f>CONCATENATE( "mqsisetdbparms ",ConfigData!$D$4," -n ",A12," -u ",B12," -p ",C12)</f>
        <v>mqsisetdbparms brk0002p -n STEP_SS -u step_userl -p Stepuserl999</v>
      </c>
      <c r="F12" s="11" t="str">
        <f>CONCATENATE( "mqsicvp ",ConfigData!$D$4," -n ",A12)</f>
        <v>mqsicvp brk0002p -n STEP_SS</v>
      </c>
    </row>
    <row r="15" spans="1:6" s="11" customFormat="1" x14ac:dyDescent="0.25">
      <c r="A15" s="11" t="s">
        <v>144</v>
      </c>
      <c r="B15" s="11" t="s">
        <v>104</v>
      </c>
      <c r="C15" s="11" t="s">
        <v>105</v>
      </c>
      <c r="D15" s="11" t="str">
        <f>CONCATENATE( "mqsisetdbparms ",ConfigData!$D$4," -n ",A15," -u ",B15," -p ",C15)</f>
        <v>mqsisetdbparms brk0002p -n METER_READINGS -u step_userl -p Stepuserl999</v>
      </c>
      <c r="F15" s="11" t="str">
        <f>CONCATENATE( "mqsicvp ",ConfigData!$D$4," -n ",A15)</f>
        <v>mqsicvp brk0002p -n METER_READINGS</v>
      </c>
    </row>
    <row r="17" spans="1:6" s="11" customFormat="1" x14ac:dyDescent="0.25">
      <c r="A17" s="11" t="s">
        <v>152</v>
      </c>
      <c r="B17" s="11" t="s">
        <v>104</v>
      </c>
      <c r="C17" s="11" t="s">
        <v>105</v>
      </c>
      <c r="D17" s="11" t="str">
        <f>CONCATENATE( "mqsisetdbparms ",ConfigData!$D$4," -n ",A17," -u ",B17," -p ",C17)</f>
        <v>mqsisetdbparms brk0002p -n ICCS -u step_userl -p Stepuserl999</v>
      </c>
      <c r="F17" s="11" t="str">
        <f>CONCATENATE( "mqsicvp ",ConfigData!$D$4," -n ",A17)</f>
        <v>mqsicvp brk0002p -n ICCS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2" sqref="C2"/>
    </sheetView>
  </sheetViews>
  <sheetFormatPr defaultRowHeight="15" x14ac:dyDescent="0.25"/>
  <cols>
    <col min="1" max="1" width="31.42578125" bestFit="1" customWidth="1"/>
    <col min="3" max="3" width="10.140625" bestFit="1" customWidth="1"/>
    <col min="4" max="4" width="11.140625" bestFit="1" customWidth="1"/>
    <col min="7" max="7" width="107.71093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19</v>
      </c>
    </row>
    <row r="2" spans="1:7" x14ac:dyDescent="0.25">
      <c r="A2" t="str">
        <f>ConfigData!H3</f>
        <v>fgc0002p.BORQQ</v>
      </c>
      <c r="B2">
        <f>4*2^20</f>
        <v>4194304</v>
      </c>
      <c r="C2">
        <v>100000</v>
      </c>
      <c r="G2" t="str">
        <f>CONCATENATE("DEFINE QL(",A2,") MAXMSGL(",B2,") MAXDEPTH(",C2,") DESCR('",D2,"') REPLACE")</f>
        <v>DEFINE QL(fgc0002p.BORQQ) MAXMSGL(4194304) MAXDEPTH(100000) DESCR('') REPLACE</v>
      </c>
    </row>
    <row r="4" spans="1:7" x14ac:dyDescent="0.25">
      <c r="A4" t="s">
        <v>4</v>
      </c>
      <c r="B4">
        <f t="shared" ref="B4:B18" si="0">4*2^20</f>
        <v>4194304</v>
      </c>
      <c r="C4">
        <v>100000</v>
      </c>
      <c r="G4" t="str">
        <f>CONCATENATE("DEFINE QL(",A4,ConfigData!$D$2,") MAXMSGL(",B4,") MAXDEPTH(",C4,") DESCR('",D4,"') BOQNAME(",$A$2,") BOTHRESH(",ConfigData!$F$3,") REPLACE")</f>
        <v>DEFINE QL(BPM4.SVC.FRAMEWORK.STARTUP.PROD) MAXMSGL(4194304) MAXDEPTH(100000) DESCR('') BOQNAME(fgc0002p.BORQQ) BOTHRESH(3) REPLACE</v>
      </c>
    </row>
    <row r="5" spans="1:7" x14ac:dyDescent="0.25">
      <c r="A5" t="s">
        <v>5</v>
      </c>
      <c r="B5">
        <f t="shared" si="0"/>
        <v>4194304</v>
      </c>
      <c r="C5">
        <v>100000</v>
      </c>
      <c r="G5" t="str">
        <f>CONCATENATE("DEFINE QL(",A5,ConfigData!$D$2,") MAXMSGL(",B5,") MAXDEPTH(",C5,") DESCR('",D5,"') BOQNAME(",$A$2,") BOTHRESH(",ConfigData!$F$3,") REPLACE")</f>
        <v>DEFINE QL(BPM4.SVC.REGISTER.PROD) MAXMSGL(4194304) MAXDEPTH(100000) DESCR('') BOQNAME(fgc0002p.BORQQ) BOTHRESH(3) REPLACE</v>
      </c>
    </row>
    <row r="6" spans="1:7" x14ac:dyDescent="0.25">
      <c r="A6" t="s">
        <v>6</v>
      </c>
      <c r="B6">
        <f t="shared" si="0"/>
        <v>4194304</v>
      </c>
      <c r="C6">
        <v>100000</v>
      </c>
      <c r="G6" t="str">
        <f>CONCATENATE("DEFINE QL(",A6,ConfigData!$D$2,") MAXMSGL(",B6,") MAXDEPTH(",C6,") DESCR('",D6,"') BOQNAME(",$A$2,") BOTHRESH(",ConfigData!$F$3,") REPLACE")</f>
        <v>DEFINE QL(BPM4.ROUTING.PROD) MAXMSGL(4194304) MAXDEPTH(100000) DESCR('') BOQNAME(fgc0002p.BORQQ) BOTHRESH(3) REPLACE</v>
      </c>
    </row>
    <row r="7" spans="1:7" x14ac:dyDescent="0.25">
      <c r="A7" t="s">
        <v>5</v>
      </c>
      <c r="B7">
        <f t="shared" si="0"/>
        <v>4194304</v>
      </c>
      <c r="C7">
        <v>100000</v>
      </c>
      <c r="G7" t="str">
        <f>CONCATENATE("DEFINE QL(",A7,ConfigData!$D$2,") MAXMSGL(",B7,") MAXDEPTH(",C7,") DESCR('",D7,"') BOQNAME(",$A$2,") BOTHRESH(",ConfigData!$F$3,") REPLACE")</f>
        <v>DEFINE QL(BPM4.SVC.REGISTER.PROD) MAXMSGL(4194304) MAXDEPTH(100000) DESCR('') BOQNAME(fgc0002p.BORQQ) BOTHRESH(3) REPLACE</v>
      </c>
    </row>
    <row r="8" spans="1:7" x14ac:dyDescent="0.25">
      <c r="A8" t="s">
        <v>7</v>
      </c>
      <c r="B8">
        <f t="shared" si="0"/>
        <v>4194304</v>
      </c>
      <c r="C8">
        <v>100000</v>
      </c>
      <c r="G8" t="str">
        <f>CONCATENATE("DEFINE QL(",A8,ConfigData!$D$2,") MAXMSGL(",B8,") MAXDEPTH(",C8,") DESCR('",D8,"') BOQNAME(",$A$2,") BOTHRESH(",ConfigData!$F$3,") REPLACE")</f>
        <v>DEFINE QL(BPM4.SVC.NOTIFY.PROD) MAXMSGL(4194304) MAXDEPTH(100000) DESCR('') BOQNAME(fgc0002p.BORQQ) BOTHRESH(3) REPLACE</v>
      </c>
    </row>
    <row r="9" spans="1:7" x14ac:dyDescent="0.25">
      <c r="A9" t="s">
        <v>8</v>
      </c>
      <c r="B9">
        <f t="shared" si="0"/>
        <v>4194304</v>
      </c>
      <c r="C9">
        <v>100000</v>
      </c>
      <c r="G9" t="str">
        <f>CONCATENATE("DEFINE QL(",A9,ConfigData!$D$2,") MAXMSGL(",B9,") MAXDEPTH(",C9,") DESCR('",D9,"') BOQNAME(",$A$2,") BOTHRESH(",ConfigData!$F$3,") REPLACE")</f>
        <v>DEFINE QL(BPM4.PUBLISHED.EVENTS.ALL.PROD) MAXMSGL(4194304) MAXDEPTH(100000) DESCR('') BOQNAME(fgc0002p.BORQQ) BOTHRESH(3) REPLACE</v>
      </c>
    </row>
    <row r="10" spans="1:7" x14ac:dyDescent="0.25">
      <c r="A10" t="s">
        <v>9</v>
      </c>
      <c r="B10">
        <f t="shared" si="0"/>
        <v>4194304</v>
      </c>
      <c r="C10">
        <v>100000</v>
      </c>
      <c r="G10" t="str">
        <f>CONCATENATE("DEFINE QL(",A10,ConfigData!$D$2,") MAXMSGL(",B10,") MAXDEPTH(",C10,") DESCR('",D10,"') BOQNAME(",$A$2,") BOTHRESH(",ConfigData!$F$3,") REPLACE")</f>
        <v>DEFINE QL(BPM4.SVC.BPMEVENTQ.PROD) MAXMSGL(4194304) MAXDEPTH(100000) DESCR('') BOQNAME(fgc0002p.BORQQ) BOTHRESH(3) REPLACE</v>
      </c>
    </row>
    <row r="11" spans="1:7" x14ac:dyDescent="0.25">
      <c r="A11" t="s">
        <v>10</v>
      </c>
      <c r="B11">
        <f t="shared" si="0"/>
        <v>4194304</v>
      </c>
      <c r="C11">
        <v>100000</v>
      </c>
      <c r="G11" t="str">
        <f>CONCATENATE("DEFINE QL(",A11,ConfigData!$D$2,") MAXMSGL(",B11,") MAXDEPTH(",C11,") DESCR('",D11,"') BOQNAME(",$A$2,") BOTHRESH(",ConfigData!$F$3,") REPLACE")</f>
        <v>DEFINE QL(BPM4.SVC.STAFFDIR.PROD) MAXMSGL(4194304) MAXDEPTH(100000) DESCR('') BOQNAME(fgc0002p.BORQQ) BOTHRESH(3) REPLACE</v>
      </c>
    </row>
    <row r="12" spans="1:7" x14ac:dyDescent="0.25">
      <c r="A12" t="s">
        <v>11</v>
      </c>
      <c r="B12">
        <f t="shared" si="0"/>
        <v>4194304</v>
      </c>
      <c r="C12">
        <v>100000</v>
      </c>
      <c r="G12" t="str">
        <f>CONCATENATE("DEFINE QL(",A12,ConfigData!$D$2,") MAXMSGL(",B12,") MAXDEPTH(",C12,") DESCR('",D12,"') BOQNAME(",$A$2,") BOTHRESH(",ConfigData!$F$3,") REPLACE")</f>
        <v>DEFINE QL(BPM4.SVC.TXRX.MAINTENANCE.PROD) MAXMSGL(4194304) MAXDEPTH(100000) DESCR('') BOQNAME(fgc0002p.BORQQ) BOTHRESH(3) REPLACE</v>
      </c>
    </row>
    <row r="13" spans="1:7" x14ac:dyDescent="0.25">
      <c r="A13" t="s">
        <v>12</v>
      </c>
      <c r="B13">
        <f t="shared" si="0"/>
        <v>4194304</v>
      </c>
      <c r="C13">
        <v>100000</v>
      </c>
      <c r="G13" t="str">
        <f>CONCATENATE("DEFINE QL(",A13,ConfigData!$D$2,") MAXMSGL(",B13,") MAXDEPTH(",C13,") DESCR('",D13,"') BOQNAME(",$A$2,") BOTHRESH(",ConfigData!$F$3,") REPLACE")</f>
        <v>DEFINE QL(BPM4.BPM.SERVICE.RESPONSE.PROD) MAXMSGL(4194304) MAXDEPTH(100000) DESCR('') BOQNAME(fgc0002p.BORQQ) BOTHRESH(3) REPLACE</v>
      </c>
    </row>
    <row r="14" spans="1:7" x14ac:dyDescent="0.25">
      <c r="A14" t="s">
        <v>13</v>
      </c>
      <c r="B14">
        <f t="shared" si="0"/>
        <v>4194304</v>
      </c>
      <c r="C14">
        <v>100000</v>
      </c>
      <c r="G14" t="str">
        <f>CONCATENATE("DEFINE QL(",A14,ConfigData!$D$2,") MAXMSGL(",B14,") MAXDEPTH(",C14,") DESCR('",D14,"') BOQNAME(",$A$2,") BOTHRESH(",ConfigData!$F$3,") REPLACE")</f>
        <v>DEFINE QL(BPM4.BPM.SERVICE.REQUEST.PROD) MAXMSGL(4194304) MAXDEPTH(100000) DESCR('') BOQNAME(fgc0002p.BORQQ) BOTHRESH(3) REPLACE</v>
      </c>
    </row>
    <row r="15" spans="1:7" x14ac:dyDescent="0.25">
      <c r="A15" t="s">
        <v>14</v>
      </c>
      <c r="B15">
        <f t="shared" si="0"/>
        <v>4194304</v>
      </c>
      <c r="C15">
        <v>100000</v>
      </c>
      <c r="G15" t="str">
        <f>CONCATENATE("DEFINE QL(",A15,ConfigData!$D$2,") MAXMSGL(",B15,") MAXDEPTH(",C15,") DESCR('",D15,"') BOQNAME(",$A$2,") BOTHRESH(",ConfigData!$F$3,") REPLACE")</f>
        <v>DEFINE QL(BPM4.SVC.DEFAULT.PROD) MAXMSGL(4194304) MAXDEPTH(100000) DESCR('') BOQNAME(fgc0002p.BORQQ) BOTHRESH(3) REPLACE</v>
      </c>
    </row>
    <row r="16" spans="1:7" x14ac:dyDescent="0.25">
      <c r="A16" t="s">
        <v>15</v>
      </c>
      <c r="B16">
        <f t="shared" si="0"/>
        <v>4194304</v>
      </c>
      <c r="C16">
        <v>100000</v>
      </c>
      <c r="G16" t="str">
        <f>CONCATENATE("DEFINE QL(",A16,ConfigData!$D$2,") MAXMSGL(",B16,") MAXDEPTH(",C16,") DESCR('",D16,"') BOQNAME(",$A$2,") BOTHRESH(",ConfigData!$F$3,") REPLACE")</f>
        <v>DEFINE QL(BPM4.SVC.SYSINFO.PROD) MAXMSGL(4194304) MAXDEPTH(100000) DESCR('') BOQNAME(fgc0002p.BORQQ) BOTHRESH(3) REPLACE</v>
      </c>
    </row>
    <row r="17" spans="1:7" x14ac:dyDescent="0.25">
      <c r="A17" t="s">
        <v>16</v>
      </c>
      <c r="B17">
        <f t="shared" si="0"/>
        <v>4194304</v>
      </c>
      <c r="C17">
        <v>100000</v>
      </c>
      <c r="G17" t="str">
        <f>CONCATENATE("DEFINE QL(",A17,ConfigData!$D$2,") MAXMSGL(",B17,") MAXDEPTH(",C17,") DESCR('",D17,"') BOQNAME(",$A$2,") BOTHRESH(",ConfigData!$F$3,") REPLACE")</f>
        <v>DEFINE QL(BPM4.ERROR.PROD) MAXMSGL(4194304) MAXDEPTH(100000) DESCR('') BOQNAME(fgc0002p.BORQQ) BOTHRESH(3) REPLACE</v>
      </c>
    </row>
    <row r="18" spans="1:7" x14ac:dyDescent="0.25">
      <c r="A18" t="s">
        <v>17</v>
      </c>
      <c r="B18">
        <f t="shared" si="0"/>
        <v>4194304</v>
      </c>
      <c r="C18">
        <v>100000</v>
      </c>
      <c r="G18" t="str">
        <f>CONCATENATE("DEFINE QL(",A18,ConfigData!$D$2,") MAXMSGL(",B18,") MAXDEPTH(",C18,") DESCR('",D18,"') BOQNAME(",$A$2,") BOTHRESH(",ConfigData!$F$3,") REPLACE")</f>
        <v>DEFINE QL(BPM4.CACHE.PROD) MAXMSGL(4194304) MAXDEPTH(100000) DESCR('') BOQNAME(fgc0002p.BORQQ) BOTHRESH(3) REPLACE</v>
      </c>
    </row>
    <row r="31" spans="1:7" x14ac:dyDescent="0.25">
      <c r="G31" t="s">
        <v>18</v>
      </c>
    </row>
    <row r="32" spans="1:7" x14ac:dyDescent="0.25">
      <c r="G32" s="3" t="s">
        <v>49</v>
      </c>
    </row>
    <row r="33" spans="7:7" x14ac:dyDescent="0.25">
      <c r="G33" t="s">
        <v>93</v>
      </c>
    </row>
    <row r="35" spans="7:7" x14ac:dyDescent="0.25">
      <c r="G3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2" sqref="E12"/>
    </sheetView>
  </sheetViews>
  <sheetFormatPr defaultRowHeight="15" x14ac:dyDescent="0.25"/>
  <cols>
    <col min="1" max="1" width="31.42578125" bestFit="1" customWidth="1"/>
    <col min="2" max="2" width="10" bestFit="1" customWidth="1"/>
    <col min="3" max="3" width="7" bestFit="1" customWidth="1"/>
    <col min="4" max="4" width="38.7109375" bestFit="1" customWidth="1"/>
    <col min="5" max="5" width="153.7109375" style="5" bestFit="1" customWidth="1"/>
    <col min="6" max="6" width="9.140625" style="5"/>
  </cols>
  <sheetData>
    <row r="1" spans="1:6" s="6" customFormat="1" ht="74.25" thickBot="1" x14ac:dyDescent="0.35">
      <c r="A1" s="6" t="s">
        <v>0</v>
      </c>
      <c r="B1" s="8" t="s">
        <v>1</v>
      </c>
      <c r="C1" s="8" t="s">
        <v>2</v>
      </c>
      <c r="D1" s="6" t="s">
        <v>3</v>
      </c>
      <c r="E1" s="6" t="s">
        <v>19</v>
      </c>
    </row>
    <row r="2" spans="1:6" ht="15.75" thickTop="1" x14ac:dyDescent="0.25"/>
    <row r="3" spans="1:6" x14ac:dyDescent="0.25">
      <c r="A3" t="s">
        <v>50</v>
      </c>
      <c r="B3">
        <f t="shared" ref="B3:B12" si="0">4*2^20</f>
        <v>4194304</v>
      </c>
      <c r="C3">
        <v>5000</v>
      </c>
      <c r="D3" t="s">
        <v>52</v>
      </c>
      <c r="E3" s="5" t="str">
        <f>CONCATENATE("DEFINE QL(",A3,ConfigData!$D$2,") MAXMSGL(",B3,") MAXDEPTH(",C3,") DESCR('",D3,"') BOQNAME(",ConfigData!$H$3,") BOTHRESH(",ConfigData!$F$3,") REPLACE")</f>
        <v>DEFINE QL(UKFF.SVC.STAFF.PROD) MAXMSGL(4194304) MAXDEPTH(5000) DESCR('Staff Service') BOQNAME(fgc0002p.BORQQ) BOTHRESH(3) REPLACE</v>
      </c>
      <c r="F3" s="5" t="str">
        <f>CONCATENATE("DELETE QLOCAL(",A3,ConfigData!$D$2,") PURGE")</f>
        <v>DELETE QLOCAL(UKFF.SVC.STAFF.PROD) PURGE</v>
      </c>
    </row>
    <row r="4" spans="1:6" x14ac:dyDescent="0.25">
      <c r="A4" t="s">
        <v>48</v>
      </c>
      <c r="B4">
        <f t="shared" si="0"/>
        <v>4194304</v>
      </c>
      <c r="C4">
        <v>5000</v>
      </c>
      <c r="D4" t="s">
        <v>53</v>
      </c>
      <c r="E4" s="5" t="str">
        <f>CONCATENATE("DEFINE QL(",A4,ConfigData!$D$2,") MAXMSGL(",B4,") MAXDEPTH(",C4,") DESCR('",D4,"') BOQNAME(",ConfigData!$H$3,") BOTHRESH(",ConfigData!$F$3,") REPLACE")</f>
        <v>DEFINE QL(UKFF.SVC.CONTACT.PROD) MAXMSGL(4194304) MAXDEPTH(5000) DESCR('Contact Service') BOQNAME(fgc0002p.BORQQ) BOTHRESH(3) REPLACE</v>
      </c>
      <c r="F4" s="5" t="str">
        <f>CONCATENATE("DELETE QLOCAL(",A4,ConfigData!$D$2,") PURGE")</f>
        <v>DELETE QLOCAL(UKFF.SVC.CONTACT.PROD) PURGE</v>
      </c>
    </row>
    <row r="5" spans="1:6" x14ac:dyDescent="0.25">
      <c r="A5" t="s">
        <v>21</v>
      </c>
      <c r="B5">
        <f t="shared" si="0"/>
        <v>4194304</v>
      </c>
      <c r="C5">
        <v>5000</v>
      </c>
      <c r="D5" t="s">
        <v>20</v>
      </c>
      <c r="E5" s="5" t="str">
        <f>CONCATENATE("DEFINE QL(",A5,ConfigData!$D$2,") MAXMSGL(",B5,") MAXDEPTH(",C5,") DESCR('",D5,"') BOQNAME(",ConfigData!$H$3,") BOTHRESH(",ConfigData!$F$3,") REPLACE")</f>
        <v>DEFINE QL(UKFF.SVC.NOTIFY.PROD) MAXMSGL(4194304) MAXDEPTH(5000) DESCR('Notify Service') BOQNAME(fgc0002p.BORQQ) BOTHRESH(3) REPLACE</v>
      </c>
      <c r="F5" s="5" t="str">
        <f>CONCATENATE("DELETE QLOCAL(",A5,ConfigData!$D$2,") PURGE")</f>
        <v>DELETE QLOCAL(UKFF.SVC.NOTIFY.PROD) PURGE</v>
      </c>
    </row>
    <row r="6" spans="1:6" x14ac:dyDescent="0.25">
      <c r="A6" t="s">
        <v>23</v>
      </c>
      <c r="B6">
        <f t="shared" si="0"/>
        <v>4194304</v>
      </c>
      <c r="C6">
        <v>5000</v>
      </c>
      <c r="D6" t="s">
        <v>22</v>
      </c>
      <c r="E6" s="5" t="str">
        <f>CONCATENATE("DEFINE QL(",A6,ConfigData!$D$2,") MAXMSGL(",B6,") MAXDEPTH(",C6,") DESCR('",D6,"') BOQNAME(",ConfigData!$H$3,") BOTHRESH(",ConfigData!$F$3,") REPLACE")</f>
        <v>DEFINE QL(UKFF.SVC.STAFFDIR.PROD) MAXMSGL(4194304) MAXDEPTH(5000) DESCR('Staff Directory Service') BOQNAME(fgc0002p.BORQQ) BOTHRESH(3) REPLACE</v>
      </c>
      <c r="F6" s="5" t="str">
        <f>CONCATENATE("DELETE QLOCAL(",A6,ConfigData!$D$2,") PURGE")</f>
        <v>DELETE QLOCAL(UKFF.SVC.STAFFDIR.PROD) PURGE</v>
      </c>
    </row>
    <row r="7" spans="1:6" x14ac:dyDescent="0.25">
      <c r="A7" t="s">
        <v>24</v>
      </c>
      <c r="B7">
        <f t="shared" si="0"/>
        <v>4194304</v>
      </c>
      <c r="C7">
        <v>5000</v>
      </c>
      <c r="D7" t="s">
        <v>29</v>
      </c>
      <c r="E7" s="5" t="str">
        <f>CONCATENATE("DEFINE QL(",A7,ConfigData!$D$2,") MAXMSGL(",B7,") MAXDEPTH(",C7,") DESCR('",D7,"') BOQNAME(",ConfigData!$H$3,") BOTHRESH(",ConfigData!$F$3,") REPLACE")</f>
        <v>DEFINE QL(UKFF.SVC.FINANCE.PROD) MAXMSGL(4194304) MAXDEPTH(5000) DESCR('Finance Service') BOQNAME(fgc0002p.BORQQ) BOTHRESH(3) REPLACE</v>
      </c>
      <c r="F7" s="5" t="str">
        <f>CONCATENATE("DELETE QLOCAL(",A7,ConfigData!$D$2,") PURGE")</f>
        <v>DELETE QLOCAL(UKFF.SVC.FINANCE.PROD) PURGE</v>
      </c>
    </row>
    <row r="8" spans="1:6" x14ac:dyDescent="0.25">
      <c r="A8" t="s">
        <v>25</v>
      </c>
      <c r="B8">
        <f t="shared" si="0"/>
        <v>4194304</v>
      </c>
      <c r="C8">
        <v>5000</v>
      </c>
      <c r="D8" t="s">
        <v>30</v>
      </c>
      <c r="E8" s="5" t="str">
        <f>CONCATENATE("DEFINE QL(",A8,ConfigData!$D$2,") MAXMSGL(",B8,") MAXDEPTH(",C8,") DESCR('",D8,"') BOQNAME(",ConfigData!$H$3,") BOTHRESH(",ConfigData!$F$3,") REPLACE")</f>
        <v>DEFINE QL(UKFF.SVC.AVAILABILITY.PROD) MAXMSGL(4194304) MAXDEPTH(5000) DESCR('Availability Service') BOQNAME(fgc0002p.BORQQ) BOTHRESH(3) REPLACE</v>
      </c>
      <c r="F8" s="5" t="str">
        <f>CONCATENATE("DELETE QLOCAL(",A8,ConfigData!$D$2,") PURGE")</f>
        <v>DELETE QLOCAL(UKFF.SVC.AVAILABILITY.PROD) PURGE</v>
      </c>
    </row>
    <row r="9" spans="1:6" x14ac:dyDescent="0.25">
      <c r="A9" t="s">
        <v>26</v>
      </c>
      <c r="B9">
        <f t="shared" si="0"/>
        <v>4194304</v>
      </c>
      <c r="C9">
        <v>5000</v>
      </c>
      <c r="D9" t="s">
        <v>31</v>
      </c>
      <c r="E9" s="5" t="str">
        <f>CONCATENATE("DEFINE QL(",A9,ConfigData!$D$2,") MAXMSGL(",B9,") MAXDEPTH(",C9,") DESCR('",D9,"') BOQNAME(",ConfigData!$H$3,") BOTHRESH(",ConfigData!$F$3,") REPLACE")</f>
        <v>DEFINE QL(UKFF.SVC.CALENDAR.PROD) MAXMSGL(4194304) MAXDEPTH(5000) DESCR('Calendar Service') BOQNAME(fgc0002p.BORQQ) BOTHRESH(3) REPLACE</v>
      </c>
      <c r="F9" s="5" t="str">
        <f>CONCATENATE("DELETE QLOCAL(",A9,ConfigData!$D$2,") PURGE")</f>
        <v>DELETE QLOCAL(UKFF.SVC.CALENDAR.PROD) PURGE</v>
      </c>
    </row>
    <row r="10" spans="1:6" x14ac:dyDescent="0.25">
      <c r="A10" t="s">
        <v>27</v>
      </c>
      <c r="B10">
        <f t="shared" si="0"/>
        <v>4194304</v>
      </c>
      <c r="C10">
        <v>5000</v>
      </c>
      <c r="D10" t="s">
        <v>32</v>
      </c>
      <c r="E10" s="5" t="str">
        <f>CONCATENATE("DEFINE QL(",A10,ConfigData!$D$2,") MAXMSGL(",B10,") MAXDEPTH(",C10,") DESCR('",D10,"') BOQNAME(",ConfigData!$H$3,") BOTHRESH(",ConfigData!$F$3,") REPLACE")</f>
        <v>DEFINE QL(UKFF.SVC.REFERENCE.PROD) MAXMSGL(4194304) MAXDEPTH(5000) DESCR('Reference Service') BOQNAME(fgc0002p.BORQQ) BOTHRESH(3) REPLACE</v>
      </c>
      <c r="F10" s="5" t="str">
        <f>CONCATENATE("DELETE QLOCAL(",A10,ConfigData!$D$2,") PURGE")</f>
        <v>DELETE QLOCAL(UKFF.SVC.REFERENCE.PROD) PURGE</v>
      </c>
    </row>
    <row r="11" spans="1:6" x14ac:dyDescent="0.25">
      <c r="A11" t="s">
        <v>28</v>
      </c>
      <c r="B11">
        <f t="shared" si="0"/>
        <v>4194304</v>
      </c>
      <c r="C11">
        <v>5000</v>
      </c>
      <c r="D11" t="s">
        <v>33</v>
      </c>
      <c r="E11" s="5" t="str">
        <f>CONCATENATE("DEFINE QL(",A11,ConfigData!$D$2,") MAXMSGL(",B11,") MAXDEPTH(",C11,") DESCR('",D11,"') BOQNAME(",ConfigData!$H$3,") BOTHRESH(",ConfigData!$F$3,") REPLACE")</f>
        <v>DEFINE QL(UKFF.SERVICE.RESPONSE.PROD) MAXMSGL(4194304) MAXDEPTH(5000) DESCR('Response Queue') BOQNAME(fgc0002p.BORQQ) BOTHRESH(3) REPLACE</v>
      </c>
      <c r="F11" s="5" t="str">
        <f>CONCATENATE("DELETE QLOCAL(",A11,ConfigData!$D$2,") PURGE")</f>
        <v>DELETE QLOCAL(UKFF.SERVICE.RESPONSE.PROD) PURGE</v>
      </c>
    </row>
    <row r="12" spans="1:6" x14ac:dyDescent="0.25">
      <c r="A12" t="s">
        <v>51</v>
      </c>
      <c r="B12">
        <f t="shared" si="0"/>
        <v>4194304</v>
      </c>
      <c r="C12">
        <v>100000</v>
      </c>
      <c r="D12" t="s">
        <v>33</v>
      </c>
      <c r="E12" s="5" t="str">
        <f>CONCATENATE("DEFINE QL(",A12,ConfigData!$D$2,") MAXMSGL(",B12,") MAXDEPTH(",C12,") DESCR('",D12,"') BOQNAME(",ConfigData!$H$3,") BOTHRESH(",ConfigData!$F$3,") REPLACE")</f>
        <v>DEFINE QL(UKFF.BPM.SERVICE.RESPONSE.PROD) MAXMSGL(4194304) MAXDEPTH(100000) DESCR('Response Queue') BOQNAME(fgc0002p.BORQQ) BOTHRESH(3) REPLACE</v>
      </c>
      <c r="F12" s="5" t="str">
        <f>CONCATENATE("DELETE QLOCAL(",A12,ConfigData!$D$2,") PURGE")</f>
        <v>DELETE QLOCAL(UKFF.BPM.SERVICE.RESPONSE.PROD) PURGE</v>
      </c>
    </row>
    <row r="13" spans="1:6" s="7" customFormat="1" ht="18" thickBot="1" x14ac:dyDescent="0.35">
      <c r="A13" s="7" t="s">
        <v>71</v>
      </c>
    </row>
    <row r="14" spans="1:6" ht="15.75" thickTop="1" x14ac:dyDescent="0.25">
      <c r="A14" t="s">
        <v>72</v>
      </c>
      <c r="B14">
        <f>4*2^20</f>
        <v>4194304</v>
      </c>
      <c r="C14">
        <v>5000</v>
      </c>
      <c r="D14" t="s">
        <v>73</v>
      </c>
      <c r="E14" s="5" t="str">
        <f>CONCATENATE("DEFINE QL(",A14,ConfigData!$D$2,") MAXMSGL(",B14,") MAXDEPTH(",C14,") DESCR('",D14,"') BOQNAME(",ConfigData!$H$3,") BOTHRESH(",ConfigData!$F$3,") REPLACE")</f>
        <v>DEFINE QL(UKFF4.SVC.STAFF.PROD) MAXMSGL(4194304) MAXDEPTH(5000) DESCR('Unified staff service queue for UKFFv4') BOQNAME(fgc0002p.BORQQ) BOTHRESH(3) REPLACE</v>
      </c>
      <c r="F14" s="5" t="str">
        <f>CONCATENATE("DELETE QLOCAL(",A14,ConfigData!$D$2,") PURGE")</f>
        <v>DELETE QLOCAL(UKFF4.SVC.STAFF.PROD) PURGE</v>
      </c>
    </row>
    <row r="16" spans="1:6" x14ac:dyDescent="0.25">
      <c r="A16" t="s">
        <v>89</v>
      </c>
      <c r="B16">
        <f>4*2^20</f>
        <v>4194304</v>
      </c>
      <c r="C16">
        <v>5000</v>
      </c>
      <c r="D16" t="s">
        <v>94</v>
      </c>
      <c r="E16" s="5" t="str">
        <f>CONCATENATE("DEFINE QL(",A16,ConfigData!$D$2,") MAXMSGL(",B16,") MAXDEPTH(",C16,") DESCR('",D16,"') BOQNAME(",ConfigData!$H$3,") BOTHRESH(",ConfigData!$F$3,") REPLACE")</f>
        <v>DEFINE QL(UKFF4.SVC.CONTACT.PROD) MAXMSGL(4194304) MAXDEPTH(5000) DESCR('Contact Service for UKFFv4') BOQNAME(fgc0002p.BORQQ) BOTHRESH(3) REPLACE</v>
      </c>
      <c r="F16" s="5" t="str">
        <f>CONCATENATE("DELETE QLOCAL(",A16,ConfigData!$D$2,") PURGE")</f>
        <v>DELETE QLOCAL(UKFF4.SVC.CONTACT.PROD) PURGE</v>
      </c>
    </row>
    <row r="18" spans="1:6" x14ac:dyDescent="0.25">
      <c r="A18" t="s">
        <v>84</v>
      </c>
      <c r="B18">
        <f>100*2^20</f>
        <v>104857600</v>
      </c>
      <c r="C18">
        <v>100000</v>
      </c>
      <c r="D18" t="s">
        <v>85</v>
      </c>
      <c r="E18" s="5" t="str">
        <f>CONCATENATE("DEFINE QL(",A18,ConfigData!$D$2,") MAXMSGL(",B18,") MAXDEPTH(",C18,") DESCR('",D18,"') BOQNAME(",ConfigData!$H$3,") BOTHRESH(",ConfigData!$F$3,") REPLACE")</f>
        <v>DEFINE QL(MESSAGE_STORE.PROD) MAXMSGL(104857600) MAXDEPTH(100000) DESCR('Message store for request-reply patterns.') BOQNAME(fgc0002p.BORQQ) BOTHRESH(3) REPLACE</v>
      </c>
      <c r="F18" s="5" t="str">
        <f>CONCATENATE("DELETE QLOCAL(",A18,ConfigData!$D$2,") PURGE")</f>
        <v>DELETE QLOCAL(MESSAGE_STORE.PROD) PURGE</v>
      </c>
    </row>
    <row r="20" spans="1:6" x14ac:dyDescent="0.25">
      <c r="A20" t="s">
        <v>150</v>
      </c>
      <c r="B20">
        <f t="shared" ref="B20" si="1">4*2^20</f>
        <v>4194304</v>
      </c>
      <c r="C20">
        <v>5000</v>
      </c>
      <c r="D20" t="s">
        <v>151</v>
      </c>
      <c r="E20" s="5" t="str">
        <f>CONCATENATE("DEFINE QL(",A20,ConfigData!$D$2,") MAXMSGL(",B20,") MAXDEPTH(",C20,") DESCR('",D20,"') BOQNAME(",ConfigData!$H$3,") BOTHRESH(",ConfigData!$F$3,") REPLACE")</f>
        <v>DEFINE QL(UKFF.SVC.INCIDENT.PROD) MAXMSGL(4194304) MAXDEPTH(5000) DESCR('Incident Service') BOQNAME(fgc0002p.BORQQ) BOTHRESH(3) REPLACE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E1" workbookViewId="0">
      <selection activeCell="G21" sqref="G21"/>
    </sheetView>
  </sheetViews>
  <sheetFormatPr defaultRowHeight="15" x14ac:dyDescent="0.25"/>
  <cols>
    <col min="1" max="1" width="31.42578125" bestFit="1" customWidth="1"/>
    <col min="2" max="2" width="10" bestFit="1" customWidth="1"/>
    <col min="3" max="3" width="10.140625" bestFit="1" customWidth="1"/>
    <col min="4" max="4" width="52.42578125" bestFit="1" customWidth="1"/>
    <col min="7" max="7" width="107.71093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19</v>
      </c>
    </row>
    <row r="3" spans="1:7" x14ac:dyDescent="0.25">
      <c r="A3" t="s">
        <v>55</v>
      </c>
      <c r="B3">
        <f>4*2^20</f>
        <v>4194304</v>
      </c>
      <c r="C3">
        <v>5000</v>
      </c>
      <c r="D3" t="s">
        <v>56</v>
      </c>
      <c r="G3" t="str">
        <f>CONCATENATE("DEFINE QL(",A3,ConfigData!$D$2,") MAXMSGL(",B3,") MAXDEPTH(",C3,") DESCR('",D3,"') BOQNAME(",ConfigData!$H$3,") BOTHRESH(",ConfigData!$F$3,") REPLACE")</f>
        <v>DEFINE QL(FGC.SVC.BUSINESSLOGIC.PROD) MAXMSGL(4194304) MAXDEPTH(5000) DESCR('Business Logic Service') BOQNAME(fgc0002p.BORQQ) BOTHRESH(3) REPLACE</v>
      </c>
    </row>
    <row r="4" spans="1:7" s="13" customFormat="1" x14ac:dyDescent="0.25">
      <c r="A4" s="13" t="s">
        <v>57</v>
      </c>
      <c r="B4" s="13">
        <v>1000000</v>
      </c>
      <c r="C4" s="13">
        <v>5000</v>
      </c>
      <c r="D4" s="13" t="s">
        <v>56</v>
      </c>
      <c r="G4" s="13" t="str">
        <f>CONCATENATE("DEFINE QL(",A4,ConfigData!$D$2,") MAXMSGL(",B4,") MAXDEPTH(",C4,") DESCR('",D4,"') BOQNAME(",ConfigData!$H$3,") BOTHRESH(",ConfigData!$F$3,") REPLACE")</f>
        <v>DEFINE QL(FGC.SVC.REFERENCE.PROD) MAXMSGL(1000000) MAXDEPTH(5000) DESCR('Business Logic Service') BOQNAME(fgc0002p.BORQQ) BOTHRESH(3) REPLACE</v>
      </c>
    </row>
    <row r="6" spans="1:7" s="13" customFormat="1" x14ac:dyDescent="0.25">
      <c r="A6" s="13" t="s">
        <v>58</v>
      </c>
      <c r="B6" s="13">
        <v>1000000</v>
      </c>
      <c r="C6" s="13">
        <v>5000</v>
      </c>
      <c r="D6" s="13" t="s">
        <v>59</v>
      </c>
      <c r="G6" s="13" t="str">
        <f>CONCATENATE("DEFINE QL(",A6,ConfigData!$D$2,") MAXMSGL(",B6,") MAXDEPTH(",C6,") DESCR('",D6,"') BOQNAME(",ConfigData!$H$3,") BOTHRESH(",ConfigData!$F$3,") REPLACE")</f>
        <v>DEFINE QL(FGC.SCHEDULER.PROD) MAXMSGL(1000000) MAXDEPTH(5000) DESCR('Queue for simple scheduler tasks') BOQNAME(fgc0002p.BORQQ) BOTHRESH(3) REPLACE</v>
      </c>
    </row>
    <row r="9" spans="1:7" x14ac:dyDescent="0.25">
      <c r="A9" t="s">
        <v>106</v>
      </c>
      <c r="B9">
        <f>100*2^20</f>
        <v>104857600</v>
      </c>
      <c r="C9">
        <v>500000</v>
      </c>
      <c r="D9" t="s">
        <v>107</v>
      </c>
      <c r="G9" t="str">
        <f>CONCATENATE("DEFINE QL(",A9,ConfigData!$D$2,") MAXMSGL(",B9,") MAXDEPTH(",C9,") DESCR('",D9,"') BOQNAME(",ConfigData!$H$3,") BOTHRESH(",ConfigData!$F$3,") REPLACE")</f>
        <v>DEFINE QL(OCP.INCIDENTS.SUB.PROD) MAXMSGL(104857600) MAXDEPTH(500000) DESCR('Incident details published from the mobilisation system.') BOQNAME(fgc0002p.BORQQ) BOTHRESH(3) REPLACE</v>
      </c>
    </row>
    <row r="10" spans="1:7" x14ac:dyDescent="0.25">
      <c r="A10" t="s">
        <v>108</v>
      </c>
      <c r="B10">
        <f>4*2^20</f>
        <v>4194304</v>
      </c>
      <c r="C10">
        <f>5000</f>
        <v>5000</v>
      </c>
      <c r="D10" t="s">
        <v>109</v>
      </c>
      <c r="G10" t="str">
        <f>CONCATENATE("DEFINE QL(",A10,ConfigData!$D$2,") MAXMSGL(",B10,") MAXDEPTH(",C10,") DESCR('",D10,"') BOQNAME(",ConfigData!$H$3,") BOTHRESH(",ConfigData!$F$3,") REPLACE")</f>
        <v>DEFINE QL(OCP.SVC.CRUD.PROD) MAXMSGL(4194304) MAXDEPTH(5000) DESCR('CRUD Service for OnCall Payments') BOQNAME(fgc0002p.BORQQ) BOTHRESH(3) REPLACE</v>
      </c>
    </row>
    <row r="11" spans="1:7" x14ac:dyDescent="0.25">
      <c r="A11" t="s">
        <v>127</v>
      </c>
      <c r="B11">
        <f>1*2^20</f>
        <v>1048576</v>
      </c>
      <c r="C11">
        <v>10</v>
      </c>
      <c r="D11" t="s">
        <v>130</v>
      </c>
      <c r="G11" t="str">
        <f>CONCATENATE("DEFINE QL(",A11,ConfigData!$D$2,") MAXMSGL(",B11,") MAXDEPTH(",C11,") DESCR('",D11,"') BOQNAME(",ConfigData!$H$3,") BOTHRESH(",ConfigData!$F$3,") REPLACE")</f>
        <v>DEFINE QL(OCP.SVC.EXPORTPAYCLAIMS.PROD) MAXMSGL(1048576) MAXDEPTH(10) DESCR('Service to perform an export of pay claims') BOQNAME(fgc0002p.BORQQ) BOTHRESH(3) REPLACE</v>
      </c>
    </row>
    <row r="12" spans="1:7" x14ac:dyDescent="0.25">
      <c r="A12" t="s">
        <v>128</v>
      </c>
      <c r="B12">
        <f>1*2^20</f>
        <v>1048576</v>
      </c>
      <c r="C12">
        <v>10</v>
      </c>
      <c r="D12" t="s">
        <v>131</v>
      </c>
      <c r="G12" t="str">
        <f>CONCATENATE("DEFINE QL(",A12,ConfigData!$D$2,") MAXMSGL(",B12,") MAXDEPTH(",C12,") DESCR('",D12,"') BOQNAME(",ConfigData!$H$3,") BOTHRESH(",ConfigData!$F$3,") REPLACE")</f>
        <v>DEFINE QL(OCP.SVC.ERRPAYCHECK.PROD) MAXMSGL(1048576) MAXDEPTH(10) DESCR('Service to check pay claims and hold those in error') BOQNAME(fgc0002p.BORQQ) BOTHRESH(3) REPLACE</v>
      </c>
    </row>
    <row r="13" spans="1:7" x14ac:dyDescent="0.25">
      <c r="A13" t="s">
        <v>129</v>
      </c>
      <c r="B13">
        <f>1*2^20</f>
        <v>1048576</v>
      </c>
      <c r="C13">
        <v>10</v>
      </c>
      <c r="D13" t="s">
        <v>132</v>
      </c>
      <c r="G13" t="str">
        <f>CONCATENATE("DEFINE QL(",A13,ConfigData!$D$2,") MAXMSGL(",B13,") MAXDEPTH(",C13,") DESCR('",D13,"') BOQNAME(",ConfigData!$H$3,") BOTHRESH(",ConfigData!$F$3,") REPLACE")</f>
        <v>DEFINE QL(OCP.SVC.PAYROLLCUTOFF.PROD) MAXMSGL(1048576) MAXDEPTH(10) DESCR('Service for Payroll to perform a cutoff of pending claims') BOQNAME(fgc0002p.BORQQ) BOTHRESH(3) REPLACE</v>
      </c>
    </row>
    <row r="15" spans="1:7" x14ac:dyDescent="0.25">
      <c r="A15" t="s">
        <v>135</v>
      </c>
      <c r="B15">
        <f>100*2^20</f>
        <v>104857600</v>
      </c>
      <c r="C15">
        <v>5000</v>
      </c>
      <c r="D15" t="s">
        <v>136</v>
      </c>
      <c r="G15" t="str">
        <f>CONCATENATE("DEFINE QL(",A15,ConfigData!$D$2,") MAXMSGL(",B15,") MAXDEPTH(",C15,") DESCR('",D15,"') BOQNAME(",ConfigData!$H$3,") BOTHRESH(",ConfigData!$F$3,") REPLACE")</f>
        <v>DEFINE QL(XLSTOXML.IN.PROD) MAXMSGL(104857600) MAXDEPTH(5000) DESCR('Request queue to transform an Excel (XLS) to an XML document') BOQNAME(fgc0002p.BORQQ) BOTHRESH(3) REPLACE</v>
      </c>
    </row>
    <row r="16" spans="1:7" x14ac:dyDescent="0.25">
      <c r="A16" t="s">
        <v>137</v>
      </c>
      <c r="B16">
        <f>100*2^20</f>
        <v>104857600</v>
      </c>
      <c r="C16">
        <v>5000</v>
      </c>
      <c r="D16" t="s">
        <v>138</v>
      </c>
      <c r="G16" t="str">
        <f>CONCATENATE("DEFINE QL(",A16,ConfigData!$D$2,") MAXMSGL(",B16,") MAXDEPTH(",C16,") DESCR('",D16,"') BOQNAME(",ConfigData!$H$3,") BOTHRESH(",ConfigData!$F$3,") REPLACE")</f>
        <v>DEFINE QL(XLSTOXML.OUT.PROD) MAXMSGL(104857600) MAXDEPTH(5000) DESCR('Response queue to transform an Excel (XLS) to an XML document') BOQNAME(fgc0002p.BORQQ) BOTHRESH(3) REPLACE</v>
      </c>
    </row>
    <row r="18" spans="1:7" x14ac:dyDescent="0.25">
      <c r="A18" t="s">
        <v>142</v>
      </c>
      <c r="B18">
        <f>4*2^20</f>
        <v>4194304</v>
      </c>
      <c r="C18">
        <v>5000</v>
      </c>
      <c r="D18" t="s">
        <v>143</v>
      </c>
      <c r="G18" t="str">
        <f>CONCATENATE("DEFINE QL(",A18,ConfigData!$D$2,") MAXMSGL(",B18,") MAXDEPTH(",C18,") DESCR('",D18,"') BOQNAME(",ConfigData!$H$3,") BOTHRESH(",ConfigData!$F$3,") REPLACE")</f>
        <v>DEFINE QL(METERREADINGS.SVC.CRUD.PROD) MAXMSGL(4194304) MAXDEPTH(5000) DESCR('CRUD Service for Meter Readings/Carbon Footprint') BOQNAME(fgc0002p.BORQQ) BOTHRESH(3) REPLACE</v>
      </c>
    </row>
    <row r="20" spans="1:7" x14ac:dyDescent="0.25">
      <c r="A20" t="s">
        <v>147</v>
      </c>
    </row>
    <row r="21" spans="1:7" x14ac:dyDescent="0.25">
      <c r="A21" t="s">
        <v>146</v>
      </c>
      <c r="B21">
        <f>100*2^20</f>
        <v>104857600</v>
      </c>
      <c r="C21">
        <v>500000</v>
      </c>
      <c r="D21" t="s">
        <v>145</v>
      </c>
      <c r="E21" s="5"/>
      <c r="F21" s="5"/>
      <c r="G21" t="str">
        <f>CONCATENATE("DEFINE QL(",A21,ConfigData!$D$2,") MAXMSGL(",B21,") MAXDEPTH(",C21,") DESCR('",D21,"') BOQNAME(",ConfigData!$H$3,") BOTHRESH(",ConfigData!$F$3,") REPLACE")</f>
        <v>DEFINE QL(STATSNX.SUB.PROD) MAXMSGL(104857600) MAXDEPTH(500000) DESCR('STATSNX Subscriber') BOQNAME(fgc0002p.BORQQ) BOTHRESH(3) REPLACE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selection activeCell="G20" sqref="G20"/>
    </sheetView>
  </sheetViews>
  <sheetFormatPr defaultRowHeight="15" x14ac:dyDescent="0.25"/>
  <cols>
    <col min="1" max="1" width="17" bestFit="1" customWidth="1"/>
    <col min="2" max="2" width="39" bestFit="1" customWidth="1"/>
    <col min="3" max="3" width="45.28515625" style="5" bestFit="1" customWidth="1"/>
    <col min="4" max="4" width="7" bestFit="1" customWidth="1"/>
    <col min="5" max="5" width="4.85546875" bestFit="1" customWidth="1"/>
    <col min="6" max="6" width="57.42578125" bestFit="1" customWidth="1"/>
    <col min="7" max="7" width="194.28515625" style="5" bestFit="1" customWidth="1"/>
  </cols>
  <sheetData>
    <row r="1" spans="1:7" s="17" customFormat="1" ht="74.25" thickBot="1" x14ac:dyDescent="0.35">
      <c r="A1" s="17" t="s">
        <v>62</v>
      </c>
      <c r="B1" s="17" t="s">
        <v>123</v>
      </c>
      <c r="C1" s="17" t="s">
        <v>0</v>
      </c>
      <c r="D1" s="18" t="s">
        <v>1</v>
      </c>
      <c r="E1" s="18" t="s">
        <v>2</v>
      </c>
      <c r="F1" s="17" t="s">
        <v>3</v>
      </c>
      <c r="G1" s="17" t="s">
        <v>124</v>
      </c>
    </row>
    <row r="2" spans="1:7" ht="15.75" thickTop="1" x14ac:dyDescent="0.25">
      <c r="B2" s="4" t="s">
        <v>70</v>
      </c>
    </row>
    <row r="3" spans="1:7" s="9" customFormat="1" ht="15.75" hidden="1" thickBot="1" x14ac:dyDescent="0.3">
      <c r="A3" s="9" t="s">
        <v>77</v>
      </c>
      <c r="C3" s="10"/>
      <c r="G3" s="10"/>
    </row>
    <row r="4" spans="1:7" hidden="1" x14ac:dyDescent="0.25">
      <c r="A4" t="s">
        <v>63</v>
      </c>
      <c r="B4" t="s">
        <v>78</v>
      </c>
      <c r="C4" s="5" t="str">
        <f t="shared" ref="C4:C5" si="0">CONCATENATE(A4,".",B4,".PROD")</f>
        <v>TRG.CRON.PROD</v>
      </c>
      <c r="D4">
        <v>4096</v>
      </c>
      <c r="E4">
        <v>1</v>
      </c>
      <c r="F4" t="s">
        <v>80</v>
      </c>
      <c r="G4" s="5" t="str">
        <f>CONCATENATE("DEFINE QL(",C4,") MAXMSGL(",D4,") MAXDEPTH(",E4,") DESCR('",F4,"') BOQNAME(",ConfigData!$H$3,") BOTHRESH(",ConfigData!$F$3,") REPLACE")</f>
        <v>DEFINE QL(TRG.CRON.PROD) MAXMSGL(4096) MAXDEPTH(1) DESCR('Initiator queue for scheduler, put from cron job') BOQNAME(fgc0002p.BORQQ) BOTHRESH(3) REPLACE</v>
      </c>
    </row>
    <row r="5" spans="1:7" hidden="1" x14ac:dyDescent="0.25">
      <c r="A5" t="s">
        <v>63</v>
      </c>
      <c r="B5" t="s">
        <v>79</v>
      </c>
      <c r="C5" s="5" t="str">
        <f t="shared" si="0"/>
        <v>TRG.CRONHIST.PROD</v>
      </c>
      <c r="D5">
        <v>4096</v>
      </c>
      <c r="E5">
        <v>1</v>
      </c>
      <c r="F5" t="s">
        <v>81</v>
      </c>
      <c r="G5" s="5" t="str">
        <f>CONCATENATE("DEFINE QL(",C5,") MAXMSGL(",D5,") MAXDEPTH(",E5,") DESCR('",F5,"') BOQNAME(",ConfigData!$H$3,") BOTHRESH(",ConfigData!$F$3,") REPLACE")</f>
        <v>DEFINE QL(TRG.CRONHIST.PROD) MAXMSGL(4096) MAXDEPTH(1) DESCR('Standard queue for triming cron history.') BOQNAME(fgc0002p.BORQQ) BOTHRESH(3) REPLACE</v>
      </c>
    </row>
    <row r="6" spans="1:7" s="9" customFormat="1" ht="15.75" hidden="1" thickBot="1" x14ac:dyDescent="0.3">
      <c r="A6" s="9" t="s">
        <v>76</v>
      </c>
      <c r="C6" s="10"/>
      <c r="G6" s="10"/>
    </row>
    <row r="7" spans="1:7" x14ac:dyDescent="0.25">
      <c r="A7" t="s">
        <v>63</v>
      </c>
      <c r="B7" t="s">
        <v>64</v>
      </c>
      <c r="C7" s="5" t="str">
        <f>IF(NOT(ISBLANK(B7)),CONCATENATE(A7,".",SUBSTITUTE(UPPER(B7),"-",""),ConfigData!$D$2),"")</f>
        <v>TRG.EA938F900E757A39E040007F01001B22.PROD</v>
      </c>
      <c r="D7">
        <f>IF(NOT(ISBLANK(C7)),2^10*4,"")</f>
        <v>4096</v>
      </c>
      <c r="E7">
        <f>IF(NOT(ISBLANK(C7)),1,"")</f>
        <v>1</v>
      </c>
      <c r="F7" t="s">
        <v>65</v>
      </c>
      <c r="G7" s="5" t="str">
        <f>IF(NOT(ISBLANK(C7)),CONCATENATE("DEFINE QL(",C7,") MAXMSGL(",D7,") MAXDEPTH(",E7,") DESCR('",F7,"') BOQNAME(",ConfigData!$H$3,") BOTHRESH(",ConfigData!$F$3,") REPLACE"),"")</f>
        <v>DEFINE QL(TRG.EA938F900E757A39E040007F01001B22.PROD) MAXMSGL(4096) MAXDEPTH(1) DESCR('Invalid Transaction Report for Government Procurement Cards') BOQNAME(fgc0002p.BORQQ) BOTHRESH(3) REPLACE</v>
      </c>
    </row>
    <row r="8" spans="1:7" x14ac:dyDescent="0.25">
      <c r="A8" t="s">
        <v>63</v>
      </c>
      <c r="B8" t="s">
        <v>66</v>
      </c>
      <c r="C8" s="5" t="str">
        <f>IF(NOT(ISBLANK(B8)),CONCATENATE(A8,".",SUBSTITUTE(UPPER(B8),"-",""),ConfigData!$D$2),"")</f>
        <v>TRG.EC185528119388BCE040007F01004D73.PROD</v>
      </c>
      <c r="D8">
        <f t="shared" ref="D8:D71" si="1">IF(NOT(ISBLANK(C8)),2^10*4,"")</f>
        <v>4096</v>
      </c>
      <c r="E8">
        <f t="shared" ref="E8:E71" si="2">IF(NOT(ISBLANK(C8)),1,"")</f>
        <v>1</v>
      </c>
      <c r="F8" t="s">
        <v>67</v>
      </c>
      <c r="G8" s="5" t="str">
        <f>IF(NOT(ISBLANK(C8)),CONCATENATE("DEFINE QL(",C8,") MAXMSGL(",D8,") MAXDEPTH(",E8,") DESCR('",F8,"') BOQNAME(",ConfigData!$H$3,") BOTHRESH(",ConfigData!$F$3,") REPLACE"),"")</f>
        <v>DEFINE QL(TRG.EC185528119388BCE040007F01004D73.PROD) MAXMSGL(4096) MAXDEPTH(1) DESCR('Used to instruct WMB to generate a number of UUIDs') BOQNAME(fgc0002p.BORQQ) BOTHRESH(3) REPLACE</v>
      </c>
    </row>
    <row r="9" spans="1:7" x14ac:dyDescent="0.25">
      <c r="A9" t="s">
        <v>63</v>
      </c>
      <c r="B9" t="s">
        <v>68</v>
      </c>
      <c r="C9" s="5" t="str">
        <f>IF(NOT(ISBLANK(B9)),CONCATENATE(A9,".",SUBSTITUTE(UPPER(B9),"-",""),ConfigData!$D$2),"")</f>
        <v>TRG.EDCF96F73298DCD6E040007F01002A78.PROD</v>
      </c>
      <c r="D9">
        <f t="shared" si="1"/>
        <v>4096</v>
      </c>
      <c r="E9">
        <f t="shared" si="2"/>
        <v>1</v>
      </c>
      <c r="F9" t="s">
        <v>69</v>
      </c>
      <c r="G9" s="5" t="str">
        <f>IF(NOT(ISBLANK(C9)),CONCATENATE("DEFINE QL(",C9,") MAXMSGL(",D9,") MAXDEPTH(",E9,") DESCR('",F9,"') BOQNAME(",ConfigData!$H$3,") BOTHRESH(",ConfigData!$F$3,") REPLACE"),"")</f>
        <v>DEFINE QL(TRG.EDCF96F73298DCD6E040007F01002A78.PROD) MAXMSGL(4096) MAXDEPTH(1) DESCR('Used to trigger the export of data to a Dream CSV import file') BOQNAME(fgc0002p.BORQQ) BOTHRESH(3) REPLACE</v>
      </c>
    </row>
    <row r="10" spans="1:7" x14ac:dyDescent="0.25">
      <c r="A10" t="s">
        <v>63</v>
      </c>
      <c r="B10" t="s">
        <v>74</v>
      </c>
      <c r="C10" s="5" t="str">
        <f>IF(NOT(ISBLANK(B10)),CONCATENATE(A10,".",SUBSTITUTE(UPPER(B10),"-",""),ConfigData!$D$2),"")</f>
        <v>TRG.F3B0761D73C7BE83E040007F01006A57.PROD</v>
      </c>
      <c r="D10">
        <f t="shared" si="1"/>
        <v>4096</v>
      </c>
      <c r="E10">
        <f t="shared" si="2"/>
        <v>1</v>
      </c>
      <c r="F10" t="s">
        <v>75</v>
      </c>
      <c r="G10" s="5" t="str">
        <f>IF(NOT(ISBLANK(C10)),CONCATENATE("DEFINE QL(",C10,") MAXMSGL(",D10,") MAXDEPTH(",E10,") DESCR('",F10,"') BOQNAME(",ConfigData!$H$3,") BOTHRESH(",ConfigData!$F$3,") REPLACE"),"")</f>
        <v>DEFINE QL(TRG.F3B0761D73C7BE83E040007F01006A57.PROD) MAXMSGL(4096) MAXDEPTH(1) DESCR('Gets and reports on BPM instances in an error state.') BOQNAME(fgc0002p.BORQQ) BOTHRESH(3) REPLACE</v>
      </c>
    </row>
    <row r="11" spans="1:7" x14ac:dyDescent="0.25">
      <c r="A11" t="s">
        <v>63</v>
      </c>
      <c r="B11" t="s">
        <v>82</v>
      </c>
      <c r="C11" s="5" t="str">
        <f>IF(NOT(ISBLANK(B11)),CONCATENATE(A11,".",SUBSTITUTE(UPPER(B11),"-",""),ConfigData!$D$2),"")</f>
        <v>TRG.F3D9AACA7497D170E040007F0100653C.PROD</v>
      </c>
      <c r="D11">
        <f t="shared" si="1"/>
        <v>4096</v>
      </c>
      <c r="E11">
        <f t="shared" si="2"/>
        <v>1</v>
      </c>
      <c r="F11" t="s">
        <v>83</v>
      </c>
      <c r="G11" s="5" t="str">
        <f>IF(NOT(ISBLANK(C11)),CONCATENATE("DEFINE QL(",C11,") MAXMSGL(",D11,") MAXDEPTH(",E11,") DESCR('",F11,"') BOQNAME(",ConfigData!$H$3,") BOTHRESH(",ConfigData!$F$3,") REPLACE"),"")</f>
        <v>DEFINE QL(TRG.F3D9AACA7497D170E040007F0100653C.PROD) MAXMSGL(4096) MAXDEPTH(1) DESCR('Received task notification email.') BOQNAME(fgc0002p.BORQQ) BOTHRESH(3) REPLACE</v>
      </c>
    </row>
    <row r="12" spans="1:7" x14ac:dyDescent="0.25">
      <c r="A12" t="s">
        <v>63</v>
      </c>
      <c r="D12" t="str">
        <f t="shared" si="1"/>
        <v/>
      </c>
      <c r="E12" t="str">
        <f t="shared" si="2"/>
        <v/>
      </c>
      <c r="G12" s="5" t="str">
        <f>IF(NOT(ISBLANK(C12)),CONCATENATE("DEFINE QL(",C12,") MAXMSGL(",D12,") MAXDEPTH(",E12,") DESCR('",F12,"') BOQNAME(",ConfigData!$H$3,") BOTHRESH(",ConfigData!$F$3,") REPLACE"),"")</f>
        <v/>
      </c>
    </row>
    <row r="13" spans="1:7" x14ac:dyDescent="0.25">
      <c r="A13" t="s">
        <v>63</v>
      </c>
      <c r="B13" t="s">
        <v>117</v>
      </c>
      <c r="C13" s="5" t="str">
        <f>IF(NOT(ISBLANK(B13)),CONCATENATE(A13,".",SUBSTITUTE(UPPER(B13),"-",""),ConfigData!$D$2),"")</f>
        <v>TRG.008121A9CA484115E050007F010005BF.PROD</v>
      </c>
      <c r="D13">
        <f t="shared" si="1"/>
        <v>4096</v>
      </c>
      <c r="E13">
        <f t="shared" si="2"/>
        <v>1</v>
      </c>
      <c r="F13" t="s">
        <v>120</v>
      </c>
      <c r="G13" s="5" t="str">
        <f>IF(NOT(ISBLANK(C13)),CONCATENATE("DEFINE QL(",C13,") MAXMSGL(",D13,") MAXDEPTH(",E13,") DESCR('",F13,"') BOQNAME(",ConfigData!$H$3,") BOTHRESH(",ConfigData!$F$3,") REPLACE"),"")</f>
        <v>DEFINE QL(TRG.008121A9CA484115E050007F010005BF.PROD) MAXMSGL(4096) MAXDEPTH(1) DESCR('Trigger to create On-Call Payments at Training Centre (OCP)') BOQNAME(fgc0002p.BORQQ) BOTHRESH(3) REPLACE</v>
      </c>
    </row>
    <row r="14" spans="1:7" x14ac:dyDescent="0.25">
      <c r="A14" t="s">
        <v>63</v>
      </c>
      <c r="B14" t="s">
        <v>118</v>
      </c>
      <c r="C14" s="5" t="str">
        <f>IF(NOT(ISBLANK(B14)),CONCATENATE(A14,".",SUBSTITUTE(UPPER(B14),"-",""),ConfigData!$D$2),"")</f>
        <v>TRG.01233579C0FA0EF3E050007F01002A55.PROD</v>
      </c>
      <c r="D14">
        <f t="shared" si="1"/>
        <v>4096</v>
      </c>
      <c r="E14">
        <f t="shared" si="2"/>
        <v>1</v>
      </c>
      <c r="F14" t="s">
        <v>121</v>
      </c>
      <c r="G14" s="5" t="str">
        <f>IF(NOT(ISBLANK(C14)),CONCATENATE("DEFINE QL(",C14,") MAXMSGL(",D14,") MAXDEPTH(",E14,") DESCR('",F14,"') BOQNAME(",ConfigData!$H$3,") BOTHRESH(",ConfigData!$F$3,") REPLACE"),"")</f>
        <v>DEFINE QL(TRG.01233579C0FA0EF3E050007F01002A55.PROD) MAXMSGL(4096) MAXDEPTH(1) DESCR('Trigger to perform an erroneous payments check. (OCP)') BOQNAME(fgc0002p.BORQQ) BOTHRESH(3) REPLACE</v>
      </c>
    </row>
    <row r="15" spans="1:7" x14ac:dyDescent="0.25">
      <c r="A15" t="s">
        <v>63</v>
      </c>
      <c r="B15" t="s">
        <v>119</v>
      </c>
      <c r="C15" s="5" t="str">
        <f>IF(NOT(ISBLANK(B15)),CONCATENATE(A15,".",SUBSTITUTE(UPPER(B15),"-",""),ConfigData!$D$2),"")</f>
        <v>TRG.BED586A02D1811E480EC0A5223B90000.PROD</v>
      </c>
      <c r="D15">
        <f t="shared" si="1"/>
        <v>4096</v>
      </c>
      <c r="E15">
        <f t="shared" si="2"/>
        <v>1</v>
      </c>
      <c r="F15" t="s">
        <v>122</v>
      </c>
      <c r="G15" s="5" t="str">
        <f>IF(NOT(ISBLANK(C15)),CONCATENATE("DEFINE QL(",C15,") MAXMSGL(",D15,") MAXDEPTH(",E15,") DESCR('",F15,"') BOQNAME(",ConfigData!$H$3,") BOTHRESH(",ConfigData!$F$3,") REPLACE"),"")</f>
        <v>DEFINE QL(TRG.BED586A02D1811E480EC0A5223B90000.PROD) MAXMSGL(4096) MAXDEPTH(1) DESCR('Trigger to create the payments export file. (OCP)') BOQNAME(fgc0002p.BORQQ) BOTHRESH(3) REPLACE</v>
      </c>
    </row>
    <row r="16" spans="1:7" x14ac:dyDescent="0.25">
      <c r="A16" t="s">
        <v>63</v>
      </c>
      <c r="B16" t="s">
        <v>133</v>
      </c>
      <c r="C16" s="5" t="str">
        <f>IF(NOT(ISBLANK(B16)),CONCATENATE(A16,".",SUBSTITUTE(UPPER(B16),"-",""),ConfigData!$D$2),"")</f>
        <v>TRG.33FF6C2239A611E4BACA0A5223B90000.PROD</v>
      </c>
      <c r="D16">
        <f t="shared" si="1"/>
        <v>4096</v>
      </c>
      <c r="E16">
        <f t="shared" si="2"/>
        <v>1</v>
      </c>
      <c r="F16" t="s">
        <v>134</v>
      </c>
      <c r="G16" s="5" t="str">
        <f>IF(NOT(ISBLANK(C16)),CONCATENATE("DEFINE QL(",C16,") MAXMSGL(",D16,") MAXDEPTH(",E16,") DESCR('",F16,"') BOQNAME(",ConfigData!$H$3,") BOTHRESH(",ConfigData!$F$3,") REPLACE"),"")</f>
        <v>DEFINE QL(TRG.33FF6C2239A611E4BACA0A5223B90000.PROD) MAXMSGL(4096) MAXDEPTH(1) DESCR('Trigger to create Drill Night Payments (OCP)') BOQNAME(fgc0002p.BORQQ) BOTHRESH(3) REPLACE</v>
      </c>
    </row>
    <row r="17" spans="1:7" x14ac:dyDescent="0.25">
      <c r="A17" t="s">
        <v>63</v>
      </c>
      <c r="D17" t="str">
        <f t="shared" si="1"/>
        <v/>
      </c>
      <c r="E17" t="str">
        <f t="shared" si="2"/>
        <v/>
      </c>
      <c r="G17" s="5" t="str">
        <f>IF(NOT(ISBLANK(C17)),CONCATENATE("DEFINE QL(",C17,") MAXMSGL(",D17,") MAXDEPTH(",E17,") DESCR('",F17,"') BOQNAME(",ConfigData!$H$3,") BOTHRESH(",ConfigData!$F$3,") REPLACE"),"")</f>
        <v/>
      </c>
    </row>
    <row r="18" spans="1:7" x14ac:dyDescent="0.25">
      <c r="A18" t="s">
        <v>63</v>
      </c>
      <c r="D18" t="str">
        <f t="shared" si="1"/>
        <v/>
      </c>
      <c r="E18" t="str">
        <f t="shared" si="2"/>
        <v/>
      </c>
      <c r="G18" s="5" t="str">
        <f>IF(NOT(ISBLANK(C18)),CONCATENATE("DEFINE QL(",C18,") MAXMSGL(",D18,") MAXDEPTH(",E18,") DESCR('",F18,"') BOQNAME(",ConfigData!$H$3,") BOTHRESH(",ConfigData!$F$3,") REPLACE"),"")</f>
        <v/>
      </c>
    </row>
    <row r="19" spans="1:7" s="9" customFormat="1" ht="15.75" thickBot="1" x14ac:dyDescent="0.3">
      <c r="A19" s="9" t="s">
        <v>139</v>
      </c>
      <c r="D19" s="9" t="str">
        <f t="shared" si="1"/>
        <v/>
      </c>
      <c r="E19" s="9" t="str">
        <f t="shared" si="2"/>
        <v/>
      </c>
      <c r="G19" s="9" t="str">
        <f>IF(NOT(ISBLANK(C19)),CONCATENATE("DEFINE QL(",C19,") MAXMSGL(",D19,") MAXDEPTH(",E19,") DESCR('",F19,"') BOQNAME(",ConfigData!$H$3,") BOTHRESH(",ConfigData!$F$3,") REPLACE"),"")</f>
        <v/>
      </c>
    </row>
    <row r="20" spans="1:7" x14ac:dyDescent="0.25">
      <c r="A20" t="s">
        <v>63</v>
      </c>
      <c r="B20" t="s">
        <v>140</v>
      </c>
      <c r="C20" s="5" t="str">
        <f>IF(NOT(ISBLANK(B20)),CONCATENATE(A20,".",SUBSTITUTE(UPPER(B20),"-",""),ConfigData!$D$2),"")</f>
        <v>TRG.33FF6DC639A611E4BACA0A5223B90000.PROD</v>
      </c>
      <c r="D20">
        <f t="shared" ref="D20" si="3">IF(NOT(ISBLANK(C20)),2^10*4,"")</f>
        <v>4096</v>
      </c>
      <c r="E20">
        <f t="shared" ref="E20" si="4">IF(NOT(ISBLANK(C20)),1,"")</f>
        <v>1</v>
      </c>
      <c r="F20" t="s">
        <v>141</v>
      </c>
      <c r="G20" s="5" t="str">
        <f>IF(NOT(ISBLANK(C20)),CONCATENATE("DEFINE QL(",C20,") MAXMSGL(",D20,") MAXDEPTH(",E20,") DESCR('",F20,"') BOQNAME(",ConfigData!$H$3,") BOTHRESH(",ConfigData!$F$3,") REPLACE"),"")</f>
        <v>DEFINE QL(TRG.33FF6DC639A611E4BACA0A5223B90000.PROD) MAXMSGL(4096) MAXDEPTH(1) DESCR('Trigger to validate meter readings.') BOQNAME(fgc0002p.BORQQ) BOTHRESH(3) REPLACE</v>
      </c>
    </row>
    <row r="21" spans="1:7" x14ac:dyDescent="0.25">
      <c r="A21" t="s">
        <v>63</v>
      </c>
      <c r="D21" t="str">
        <f t="shared" si="1"/>
        <v/>
      </c>
      <c r="E21" t="str">
        <f t="shared" si="2"/>
        <v/>
      </c>
      <c r="G21" s="5" t="str">
        <f>IF(NOT(ISBLANK(C21)),CONCATENATE("DEFINE QL(",C21,") MAXMSGL(",D21,") MAXDEPTH(",E21,") DESCR('",F21,"') BOQNAME(",ConfigData!$H$3,") BOTHRESH(",ConfigData!$F$3,") REPLACE"),"")</f>
        <v/>
      </c>
    </row>
    <row r="22" spans="1:7" x14ac:dyDescent="0.25">
      <c r="A22" t="s">
        <v>63</v>
      </c>
      <c r="D22" t="str">
        <f t="shared" si="1"/>
        <v/>
      </c>
      <c r="E22" t="str">
        <f t="shared" si="2"/>
        <v/>
      </c>
      <c r="G22" s="5" t="str">
        <f>IF(NOT(ISBLANK(C22)),CONCATENATE("DEFINE QL(",C22,") MAXMSGL(",D22,") MAXDEPTH(",E22,") DESCR('",F22,"') BOQNAME(",ConfigData!$H$3,") BOTHRESH(",ConfigData!$F$3,") REPLACE"),"")</f>
        <v/>
      </c>
    </row>
    <row r="23" spans="1:7" x14ac:dyDescent="0.25">
      <c r="A23" t="s">
        <v>63</v>
      </c>
      <c r="D23" t="str">
        <f t="shared" si="1"/>
        <v/>
      </c>
      <c r="E23" t="str">
        <f t="shared" si="2"/>
        <v/>
      </c>
      <c r="G23" s="5" t="str">
        <f>IF(NOT(ISBLANK(C23)),CONCATENATE("DEFINE QL(",C23,") MAXMSGL(",D23,") MAXDEPTH(",E23,") DESCR('",F23,"') BOQNAME(",ConfigData!$H$3,") BOTHRESH(",ConfigData!$F$3,") REPLACE"),"")</f>
        <v/>
      </c>
    </row>
    <row r="24" spans="1:7" x14ac:dyDescent="0.25">
      <c r="A24" t="s">
        <v>63</v>
      </c>
      <c r="D24" t="str">
        <f t="shared" si="1"/>
        <v/>
      </c>
      <c r="E24" t="str">
        <f t="shared" si="2"/>
        <v/>
      </c>
      <c r="G24" s="5" t="str">
        <f>IF(NOT(ISBLANK(C24)),CONCATENATE("DEFINE QL(",C24,") MAXMSGL(",D24,") MAXDEPTH(",E24,") DESCR('",F24,"') BOQNAME(",ConfigData!$H$3,") BOTHRESH(",ConfigData!$F$3,") REPLACE"),"")</f>
        <v/>
      </c>
    </row>
    <row r="25" spans="1:7" x14ac:dyDescent="0.25">
      <c r="A25" t="s">
        <v>63</v>
      </c>
      <c r="D25" t="str">
        <f t="shared" si="1"/>
        <v/>
      </c>
      <c r="E25" t="str">
        <f t="shared" si="2"/>
        <v/>
      </c>
      <c r="G25" s="5" t="str">
        <f>IF(NOT(ISBLANK(C25)),CONCATENATE("DEFINE QL(",C25,") MAXMSGL(",D25,") MAXDEPTH(",E25,") DESCR('",F25,"') BOQNAME(",ConfigData!$H$3,") BOTHRESH(",ConfigData!$F$3,") REPLACE"),"")</f>
        <v/>
      </c>
    </row>
    <row r="26" spans="1:7" x14ac:dyDescent="0.25">
      <c r="A26" t="s">
        <v>63</v>
      </c>
      <c r="D26" t="str">
        <f t="shared" si="1"/>
        <v/>
      </c>
      <c r="E26" t="str">
        <f t="shared" si="2"/>
        <v/>
      </c>
      <c r="G26" s="5" t="str">
        <f>IF(NOT(ISBLANK(C26)),CONCATENATE("DEFINE QL(",C26,") MAXMSGL(",D26,") MAXDEPTH(",E26,") DESCR('",F26,"') BOQNAME(",ConfigData!$H$3,") BOTHRESH(",ConfigData!$F$3,") REPLACE"),"")</f>
        <v/>
      </c>
    </row>
    <row r="27" spans="1:7" x14ac:dyDescent="0.25">
      <c r="A27" t="s">
        <v>63</v>
      </c>
      <c r="D27" t="str">
        <f t="shared" si="1"/>
        <v/>
      </c>
      <c r="E27" t="str">
        <f t="shared" si="2"/>
        <v/>
      </c>
      <c r="G27" s="5" t="str">
        <f>IF(NOT(ISBLANK(C27)),CONCATENATE("DEFINE QL(",C27,") MAXMSGL(",D27,") MAXDEPTH(",E27,") DESCR('",F27,"') BOQNAME(",ConfigData!$H$3,") BOTHRESH(",ConfigData!$F$3,") REPLACE"),"")</f>
        <v/>
      </c>
    </row>
    <row r="28" spans="1:7" x14ac:dyDescent="0.25">
      <c r="A28" t="s">
        <v>63</v>
      </c>
      <c r="D28" t="str">
        <f t="shared" si="1"/>
        <v/>
      </c>
      <c r="E28" t="str">
        <f t="shared" si="2"/>
        <v/>
      </c>
      <c r="G28" s="5" t="str">
        <f>IF(NOT(ISBLANK(C28)),CONCATENATE("DEFINE QL(",C28,") MAXMSGL(",D28,") MAXDEPTH(",E28,") DESCR('",F28,"') BOQNAME(",ConfigData!$H$3,") BOTHRESH(",ConfigData!$F$3,") REPLACE"),"")</f>
        <v/>
      </c>
    </row>
    <row r="29" spans="1:7" x14ac:dyDescent="0.25">
      <c r="A29" t="s">
        <v>63</v>
      </c>
      <c r="D29" t="str">
        <f t="shared" si="1"/>
        <v/>
      </c>
      <c r="E29" t="str">
        <f t="shared" si="2"/>
        <v/>
      </c>
      <c r="G29" s="5" t="str">
        <f>IF(NOT(ISBLANK(C29)),CONCATENATE("DEFINE QL(",C29,") MAXMSGL(",D29,") MAXDEPTH(",E29,") DESCR('",F29,"') BOQNAME(",ConfigData!$H$3,") BOTHRESH(",ConfigData!$F$3,") REPLACE"),"")</f>
        <v/>
      </c>
    </row>
    <row r="30" spans="1:7" x14ac:dyDescent="0.25">
      <c r="A30" t="s">
        <v>63</v>
      </c>
      <c r="D30" t="str">
        <f t="shared" si="1"/>
        <v/>
      </c>
      <c r="E30" t="str">
        <f t="shared" si="2"/>
        <v/>
      </c>
      <c r="G30" s="5" t="str">
        <f>IF(NOT(ISBLANK(C30)),CONCATENATE("DEFINE QL(",C30,") MAXMSGL(",D30,") MAXDEPTH(",E30,") DESCR('",F30,"') BOQNAME(",ConfigData!$H$3,") BOTHRESH(",ConfigData!$F$3,") REPLACE"),"")</f>
        <v/>
      </c>
    </row>
    <row r="31" spans="1:7" x14ac:dyDescent="0.25">
      <c r="A31" t="s">
        <v>63</v>
      </c>
      <c r="D31" t="str">
        <f t="shared" si="1"/>
        <v/>
      </c>
      <c r="E31" t="str">
        <f t="shared" si="2"/>
        <v/>
      </c>
      <c r="G31" s="5" t="str">
        <f>IF(NOT(ISBLANK(C31)),CONCATENATE("DEFINE QL(",C31,") MAXMSGL(",D31,") MAXDEPTH(",E31,") DESCR('",F31,"') BOQNAME(",ConfigData!$H$3,") BOTHRESH(",ConfigData!$F$3,") REPLACE"),"")</f>
        <v/>
      </c>
    </row>
    <row r="32" spans="1:7" x14ac:dyDescent="0.25">
      <c r="A32" t="s">
        <v>63</v>
      </c>
      <c r="D32" t="str">
        <f t="shared" si="1"/>
        <v/>
      </c>
      <c r="E32" t="str">
        <f t="shared" si="2"/>
        <v/>
      </c>
      <c r="G32" s="5" t="str">
        <f>IF(NOT(ISBLANK(C32)),CONCATENATE("DEFINE QL(",C32,") MAXMSGL(",D32,") MAXDEPTH(",E32,") DESCR('",F32,"') BOQNAME(",ConfigData!$H$3,") BOTHRESH(",ConfigData!$F$3,") REPLACE"),"")</f>
        <v/>
      </c>
    </row>
    <row r="33" spans="1:7" x14ac:dyDescent="0.25">
      <c r="A33" t="s">
        <v>63</v>
      </c>
      <c r="D33" t="str">
        <f t="shared" si="1"/>
        <v/>
      </c>
      <c r="E33" t="str">
        <f t="shared" si="2"/>
        <v/>
      </c>
      <c r="G33" s="5" t="str">
        <f>IF(NOT(ISBLANK(C33)),CONCATENATE("DEFINE QL(",C33,") MAXMSGL(",D33,") MAXDEPTH(",E33,") DESCR('",F33,"') BOQNAME(",ConfigData!$H$3,") BOTHRESH(",ConfigData!$F$3,") REPLACE"),"")</f>
        <v/>
      </c>
    </row>
    <row r="34" spans="1:7" x14ac:dyDescent="0.25">
      <c r="A34" t="s">
        <v>63</v>
      </c>
      <c r="D34" t="str">
        <f t="shared" si="1"/>
        <v/>
      </c>
      <c r="E34" t="str">
        <f t="shared" si="2"/>
        <v/>
      </c>
      <c r="G34" s="5" t="str">
        <f>IF(NOT(ISBLANK(C34)),CONCATENATE("DEFINE QL(",C34,") MAXMSGL(",D34,") MAXDEPTH(",E34,") DESCR('",F34,"') BOQNAME(",ConfigData!$H$3,") BOTHRESH(",ConfigData!$F$3,") REPLACE"),"")</f>
        <v/>
      </c>
    </row>
    <row r="35" spans="1:7" x14ac:dyDescent="0.25">
      <c r="A35" t="s">
        <v>63</v>
      </c>
      <c r="D35" t="str">
        <f t="shared" si="1"/>
        <v/>
      </c>
      <c r="E35" t="str">
        <f t="shared" si="2"/>
        <v/>
      </c>
      <c r="G35" s="5" t="str">
        <f>IF(NOT(ISBLANK(C35)),CONCATENATE("DEFINE QL(",C35,") MAXMSGL(",D35,") MAXDEPTH(",E35,") DESCR('",F35,"') BOQNAME(",ConfigData!$H$3,") BOTHRESH(",ConfigData!$F$3,") REPLACE"),"")</f>
        <v/>
      </c>
    </row>
    <row r="36" spans="1:7" x14ac:dyDescent="0.25">
      <c r="A36" t="s">
        <v>63</v>
      </c>
      <c r="D36" t="str">
        <f t="shared" si="1"/>
        <v/>
      </c>
      <c r="E36" t="str">
        <f t="shared" si="2"/>
        <v/>
      </c>
      <c r="G36" s="5" t="str">
        <f>IF(NOT(ISBLANK(C36)),CONCATENATE("DEFINE QL(",C36,") MAXMSGL(",D36,") MAXDEPTH(",E36,") DESCR('",F36,"') BOQNAME(",ConfigData!$H$3,") BOTHRESH(",ConfigData!$F$3,") REPLACE"),"")</f>
        <v/>
      </c>
    </row>
    <row r="37" spans="1:7" x14ac:dyDescent="0.25">
      <c r="A37" t="s">
        <v>63</v>
      </c>
      <c r="D37" t="str">
        <f t="shared" si="1"/>
        <v/>
      </c>
      <c r="E37" t="str">
        <f t="shared" si="2"/>
        <v/>
      </c>
      <c r="G37" s="5" t="str">
        <f>IF(NOT(ISBLANK(C37)),CONCATENATE("DEFINE QL(",C37,") MAXMSGL(",D37,") MAXDEPTH(",E37,") DESCR('",F37,"') BOQNAME(",ConfigData!$H$3,") BOTHRESH(",ConfigData!$F$3,") REPLACE"),"")</f>
        <v/>
      </c>
    </row>
    <row r="38" spans="1:7" x14ac:dyDescent="0.25">
      <c r="A38" t="s">
        <v>63</v>
      </c>
      <c r="D38" t="str">
        <f t="shared" si="1"/>
        <v/>
      </c>
      <c r="E38" t="str">
        <f t="shared" si="2"/>
        <v/>
      </c>
      <c r="G38" s="5" t="str">
        <f>IF(NOT(ISBLANK(C38)),CONCATENATE("DEFINE QL(",C38,") MAXMSGL(",D38,") MAXDEPTH(",E38,") DESCR('",F38,"') BOQNAME(",ConfigData!$H$3,") BOTHRESH(",ConfigData!$F$3,") REPLACE"),"")</f>
        <v/>
      </c>
    </row>
    <row r="39" spans="1:7" x14ac:dyDescent="0.25">
      <c r="A39" t="s">
        <v>63</v>
      </c>
      <c r="D39" t="str">
        <f t="shared" si="1"/>
        <v/>
      </c>
      <c r="E39" t="str">
        <f t="shared" si="2"/>
        <v/>
      </c>
      <c r="G39" s="5" t="str">
        <f>IF(NOT(ISBLANK(C39)),CONCATENATE("DEFINE QL(",C39,") MAXMSGL(",D39,") MAXDEPTH(",E39,") DESCR('",F39,"') BOQNAME(",ConfigData!$H$3,") BOTHRESH(",ConfigData!$F$3,") REPLACE"),"")</f>
        <v/>
      </c>
    </row>
    <row r="40" spans="1:7" x14ac:dyDescent="0.25">
      <c r="A40" t="s">
        <v>63</v>
      </c>
      <c r="D40" t="str">
        <f t="shared" si="1"/>
        <v/>
      </c>
      <c r="E40" t="str">
        <f t="shared" si="2"/>
        <v/>
      </c>
      <c r="G40" s="5" t="str">
        <f>IF(NOT(ISBLANK(C40)),CONCATENATE("DEFINE QL(",C40,") MAXMSGL(",D40,") MAXDEPTH(",E40,") DESCR('",F40,"') BOQNAME(",ConfigData!$H$3,") BOTHRESH(",ConfigData!$F$3,") REPLACE"),"")</f>
        <v/>
      </c>
    </row>
    <row r="41" spans="1:7" x14ac:dyDescent="0.25">
      <c r="A41" t="s">
        <v>63</v>
      </c>
      <c r="D41" t="str">
        <f t="shared" si="1"/>
        <v/>
      </c>
      <c r="E41" t="str">
        <f t="shared" si="2"/>
        <v/>
      </c>
      <c r="G41" s="5" t="str">
        <f>IF(NOT(ISBLANK(C41)),CONCATENATE("DEFINE QL(",C41,") MAXMSGL(",D41,") MAXDEPTH(",E41,") DESCR('",F41,"') BOQNAME(",ConfigData!$H$3,") BOTHRESH(",ConfigData!$F$3,") REPLACE"),"")</f>
        <v/>
      </c>
    </row>
    <row r="42" spans="1:7" x14ac:dyDescent="0.25">
      <c r="A42" t="s">
        <v>63</v>
      </c>
      <c r="D42" t="str">
        <f t="shared" si="1"/>
        <v/>
      </c>
      <c r="E42" t="str">
        <f t="shared" si="2"/>
        <v/>
      </c>
      <c r="G42" s="5" t="str">
        <f>IF(NOT(ISBLANK(C42)),CONCATENATE("DEFINE QL(",C42,") MAXMSGL(",D42,") MAXDEPTH(",E42,") DESCR('",F42,"') BOQNAME(",ConfigData!$H$3,") BOTHRESH(",ConfigData!$F$3,") REPLACE"),"")</f>
        <v/>
      </c>
    </row>
    <row r="43" spans="1:7" x14ac:dyDescent="0.25">
      <c r="A43" t="s">
        <v>63</v>
      </c>
      <c r="D43" t="str">
        <f t="shared" si="1"/>
        <v/>
      </c>
      <c r="E43" t="str">
        <f t="shared" si="2"/>
        <v/>
      </c>
      <c r="G43" s="5" t="str">
        <f>IF(NOT(ISBLANK(C43)),CONCATENATE("DEFINE QL(",C43,") MAXMSGL(",D43,") MAXDEPTH(",E43,") DESCR('",F43,"') BOQNAME(",ConfigData!$H$3,") BOTHRESH(",ConfigData!$F$3,") REPLACE"),"")</f>
        <v/>
      </c>
    </row>
    <row r="44" spans="1:7" x14ac:dyDescent="0.25">
      <c r="A44" t="s">
        <v>63</v>
      </c>
      <c r="D44" t="str">
        <f t="shared" si="1"/>
        <v/>
      </c>
      <c r="E44" t="str">
        <f t="shared" si="2"/>
        <v/>
      </c>
      <c r="G44" s="5" t="str">
        <f>IF(NOT(ISBLANK(C44)),CONCATENATE("DEFINE QL(",C44,") MAXMSGL(",D44,") MAXDEPTH(",E44,") DESCR('",F44,"') BOQNAME(",ConfigData!$H$3,") BOTHRESH(",ConfigData!$F$3,") REPLACE"),"")</f>
        <v/>
      </c>
    </row>
    <row r="45" spans="1:7" x14ac:dyDescent="0.25">
      <c r="A45" t="s">
        <v>63</v>
      </c>
      <c r="D45" t="str">
        <f t="shared" si="1"/>
        <v/>
      </c>
      <c r="E45" t="str">
        <f t="shared" si="2"/>
        <v/>
      </c>
    </row>
    <row r="46" spans="1:7" x14ac:dyDescent="0.25">
      <c r="A46" t="s">
        <v>63</v>
      </c>
      <c r="D46" t="str">
        <f t="shared" si="1"/>
        <v/>
      </c>
      <c r="E46" t="str">
        <f t="shared" si="2"/>
        <v/>
      </c>
    </row>
    <row r="47" spans="1:7" x14ac:dyDescent="0.25">
      <c r="A47" t="s">
        <v>63</v>
      </c>
      <c r="D47" t="str">
        <f t="shared" si="1"/>
        <v/>
      </c>
      <c r="E47" t="str">
        <f t="shared" si="2"/>
        <v/>
      </c>
    </row>
    <row r="48" spans="1:7" x14ac:dyDescent="0.25">
      <c r="A48" t="s">
        <v>63</v>
      </c>
      <c r="D48" t="str">
        <f t="shared" si="1"/>
        <v/>
      </c>
      <c r="E48" t="str">
        <f t="shared" si="2"/>
        <v/>
      </c>
    </row>
    <row r="49" spans="1:5" x14ac:dyDescent="0.25">
      <c r="A49" t="s">
        <v>63</v>
      </c>
      <c r="D49" t="str">
        <f t="shared" si="1"/>
        <v/>
      </c>
      <c r="E49" t="str">
        <f t="shared" si="2"/>
        <v/>
      </c>
    </row>
    <row r="50" spans="1:5" x14ac:dyDescent="0.25">
      <c r="A50" t="s">
        <v>63</v>
      </c>
      <c r="D50" t="str">
        <f t="shared" si="1"/>
        <v/>
      </c>
      <c r="E50" t="str">
        <f t="shared" si="2"/>
        <v/>
      </c>
    </row>
    <row r="51" spans="1:5" x14ac:dyDescent="0.25">
      <c r="A51" t="s">
        <v>63</v>
      </c>
      <c r="D51" t="str">
        <f t="shared" si="1"/>
        <v/>
      </c>
      <c r="E51" t="str">
        <f t="shared" si="2"/>
        <v/>
      </c>
    </row>
    <row r="52" spans="1:5" x14ac:dyDescent="0.25">
      <c r="A52" t="s">
        <v>63</v>
      </c>
      <c r="D52" t="str">
        <f t="shared" si="1"/>
        <v/>
      </c>
      <c r="E52" t="str">
        <f t="shared" si="2"/>
        <v/>
      </c>
    </row>
    <row r="53" spans="1:5" x14ac:dyDescent="0.25">
      <c r="A53" t="s">
        <v>63</v>
      </c>
      <c r="D53" t="str">
        <f t="shared" si="1"/>
        <v/>
      </c>
      <c r="E53" t="str">
        <f t="shared" si="2"/>
        <v/>
      </c>
    </row>
    <row r="54" spans="1:5" x14ac:dyDescent="0.25">
      <c r="A54" t="s">
        <v>63</v>
      </c>
      <c r="D54" t="str">
        <f t="shared" si="1"/>
        <v/>
      </c>
      <c r="E54" t="str">
        <f t="shared" si="2"/>
        <v/>
      </c>
    </row>
    <row r="55" spans="1:5" x14ac:dyDescent="0.25">
      <c r="A55" t="s">
        <v>63</v>
      </c>
      <c r="D55" t="str">
        <f t="shared" si="1"/>
        <v/>
      </c>
      <c r="E55" t="str">
        <f t="shared" si="2"/>
        <v/>
      </c>
    </row>
    <row r="56" spans="1:5" x14ac:dyDescent="0.25">
      <c r="A56" t="s">
        <v>63</v>
      </c>
      <c r="D56" t="str">
        <f t="shared" si="1"/>
        <v/>
      </c>
      <c r="E56" t="str">
        <f t="shared" si="2"/>
        <v/>
      </c>
    </row>
    <row r="57" spans="1:5" x14ac:dyDescent="0.25">
      <c r="A57" t="s">
        <v>63</v>
      </c>
      <c r="D57" t="str">
        <f t="shared" si="1"/>
        <v/>
      </c>
      <c r="E57" t="str">
        <f t="shared" si="2"/>
        <v/>
      </c>
    </row>
    <row r="58" spans="1:5" x14ac:dyDescent="0.25">
      <c r="A58" t="s">
        <v>63</v>
      </c>
      <c r="D58" t="str">
        <f t="shared" si="1"/>
        <v/>
      </c>
      <c r="E58" t="str">
        <f t="shared" si="2"/>
        <v/>
      </c>
    </row>
    <row r="59" spans="1:5" x14ac:dyDescent="0.25">
      <c r="A59" t="s">
        <v>63</v>
      </c>
      <c r="D59" t="str">
        <f t="shared" si="1"/>
        <v/>
      </c>
      <c r="E59" t="str">
        <f t="shared" si="2"/>
        <v/>
      </c>
    </row>
    <row r="60" spans="1:5" x14ac:dyDescent="0.25">
      <c r="A60" t="s">
        <v>63</v>
      </c>
      <c r="D60" t="str">
        <f t="shared" si="1"/>
        <v/>
      </c>
      <c r="E60" t="str">
        <f t="shared" si="2"/>
        <v/>
      </c>
    </row>
    <row r="61" spans="1:5" x14ac:dyDescent="0.25">
      <c r="A61" t="s">
        <v>63</v>
      </c>
      <c r="D61" t="str">
        <f t="shared" si="1"/>
        <v/>
      </c>
      <c r="E61" t="str">
        <f t="shared" si="2"/>
        <v/>
      </c>
    </row>
    <row r="62" spans="1:5" x14ac:dyDescent="0.25">
      <c r="A62" t="s">
        <v>63</v>
      </c>
      <c r="D62" t="str">
        <f t="shared" si="1"/>
        <v/>
      </c>
      <c r="E62" t="str">
        <f t="shared" si="2"/>
        <v/>
      </c>
    </row>
    <row r="63" spans="1:5" x14ac:dyDescent="0.25">
      <c r="A63" t="s">
        <v>63</v>
      </c>
      <c r="D63" t="str">
        <f t="shared" si="1"/>
        <v/>
      </c>
      <c r="E63" t="str">
        <f t="shared" si="2"/>
        <v/>
      </c>
    </row>
    <row r="64" spans="1:5" x14ac:dyDescent="0.25">
      <c r="A64" t="s">
        <v>63</v>
      </c>
      <c r="D64" t="str">
        <f t="shared" si="1"/>
        <v/>
      </c>
      <c r="E64" t="str">
        <f t="shared" si="2"/>
        <v/>
      </c>
    </row>
    <row r="65" spans="1:5" x14ac:dyDescent="0.25">
      <c r="A65" t="s">
        <v>63</v>
      </c>
      <c r="D65" t="str">
        <f t="shared" si="1"/>
        <v/>
      </c>
      <c r="E65" t="str">
        <f t="shared" si="2"/>
        <v/>
      </c>
    </row>
    <row r="66" spans="1:5" x14ac:dyDescent="0.25">
      <c r="A66" t="s">
        <v>63</v>
      </c>
      <c r="D66" t="str">
        <f t="shared" si="1"/>
        <v/>
      </c>
      <c r="E66" t="str">
        <f t="shared" si="2"/>
        <v/>
      </c>
    </row>
    <row r="67" spans="1:5" x14ac:dyDescent="0.25">
      <c r="A67" t="s">
        <v>63</v>
      </c>
      <c r="D67" t="str">
        <f t="shared" si="1"/>
        <v/>
      </c>
      <c r="E67" t="str">
        <f t="shared" si="2"/>
        <v/>
      </c>
    </row>
    <row r="68" spans="1:5" x14ac:dyDescent="0.25">
      <c r="A68" t="s">
        <v>63</v>
      </c>
      <c r="D68" t="str">
        <f t="shared" si="1"/>
        <v/>
      </c>
      <c r="E68" t="str">
        <f t="shared" si="2"/>
        <v/>
      </c>
    </row>
    <row r="69" spans="1:5" x14ac:dyDescent="0.25">
      <c r="A69" t="s">
        <v>63</v>
      </c>
      <c r="D69" t="str">
        <f t="shared" si="1"/>
        <v/>
      </c>
      <c r="E69" t="str">
        <f t="shared" si="2"/>
        <v/>
      </c>
    </row>
    <row r="70" spans="1:5" x14ac:dyDescent="0.25">
      <c r="A70" t="s">
        <v>63</v>
      </c>
      <c r="D70" t="str">
        <f t="shared" si="1"/>
        <v/>
      </c>
      <c r="E70" t="str">
        <f t="shared" si="2"/>
        <v/>
      </c>
    </row>
    <row r="71" spans="1:5" x14ac:dyDescent="0.25">
      <c r="A71" t="s">
        <v>63</v>
      </c>
      <c r="D71" t="str">
        <f t="shared" si="1"/>
        <v/>
      </c>
      <c r="E71" t="str">
        <f t="shared" si="2"/>
        <v/>
      </c>
    </row>
    <row r="72" spans="1:5" x14ac:dyDescent="0.25">
      <c r="A72" t="s">
        <v>63</v>
      </c>
      <c r="D72" t="str">
        <f t="shared" ref="D72:D120" si="5">IF(NOT(ISBLANK(C72)),2^10*4,"")</f>
        <v/>
      </c>
      <c r="E72" t="str">
        <f t="shared" ref="E72:E120" si="6">IF(NOT(ISBLANK(C72)),1,"")</f>
        <v/>
      </c>
    </row>
    <row r="73" spans="1:5" x14ac:dyDescent="0.25">
      <c r="A73" t="s">
        <v>63</v>
      </c>
      <c r="D73" t="str">
        <f t="shared" si="5"/>
        <v/>
      </c>
      <c r="E73" t="str">
        <f t="shared" si="6"/>
        <v/>
      </c>
    </row>
    <row r="74" spans="1:5" x14ac:dyDescent="0.25">
      <c r="A74" t="s">
        <v>63</v>
      </c>
      <c r="D74" t="str">
        <f t="shared" si="5"/>
        <v/>
      </c>
      <c r="E74" t="str">
        <f t="shared" si="6"/>
        <v/>
      </c>
    </row>
    <row r="75" spans="1:5" x14ac:dyDescent="0.25">
      <c r="A75" t="s">
        <v>63</v>
      </c>
      <c r="D75" t="str">
        <f t="shared" si="5"/>
        <v/>
      </c>
      <c r="E75" t="str">
        <f t="shared" si="6"/>
        <v/>
      </c>
    </row>
    <row r="76" spans="1:5" x14ac:dyDescent="0.25">
      <c r="A76" t="s">
        <v>63</v>
      </c>
      <c r="D76" t="str">
        <f t="shared" si="5"/>
        <v/>
      </c>
      <c r="E76" t="str">
        <f t="shared" si="6"/>
        <v/>
      </c>
    </row>
    <row r="77" spans="1:5" x14ac:dyDescent="0.25">
      <c r="A77" t="s">
        <v>63</v>
      </c>
      <c r="D77" t="str">
        <f t="shared" si="5"/>
        <v/>
      </c>
      <c r="E77" t="str">
        <f t="shared" si="6"/>
        <v/>
      </c>
    </row>
    <row r="78" spans="1:5" x14ac:dyDescent="0.25">
      <c r="A78" t="s">
        <v>63</v>
      </c>
      <c r="D78" t="str">
        <f t="shared" si="5"/>
        <v/>
      </c>
      <c r="E78" t="str">
        <f t="shared" si="6"/>
        <v/>
      </c>
    </row>
    <row r="79" spans="1:5" x14ac:dyDescent="0.25">
      <c r="A79" t="s">
        <v>63</v>
      </c>
      <c r="D79" t="str">
        <f t="shared" si="5"/>
        <v/>
      </c>
      <c r="E79" t="str">
        <f t="shared" si="6"/>
        <v/>
      </c>
    </row>
    <row r="80" spans="1:5" x14ac:dyDescent="0.25">
      <c r="A80" t="s">
        <v>63</v>
      </c>
      <c r="D80" t="str">
        <f t="shared" si="5"/>
        <v/>
      </c>
      <c r="E80" t="str">
        <f t="shared" si="6"/>
        <v/>
      </c>
    </row>
    <row r="81" spans="1:5" x14ac:dyDescent="0.25">
      <c r="A81" t="s">
        <v>63</v>
      </c>
      <c r="D81" t="str">
        <f t="shared" si="5"/>
        <v/>
      </c>
      <c r="E81" t="str">
        <f t="shared" si="6"/>
        <v/>
      </c>
    </row>
    <row r="82" spans="1:5" x14ac:dyDescent="0.25">
      <c r="A82" t="s">
        <v>63</v>
      </c>
      <c r="D82" t="str">
        <f t="shared" si="5"/>
        <v/>
      </c>
      <c r="E82" t="str">
        <f t="shared" si="6"/>
        <v/>
      </c>
    </row>
    <row r="83" spans="1:5" x14ac:dyDescent="0.25">
      <c r="A83" t="s">
        <v>63</v>
      </c>
      <c r="D83" t="str">
        <f t="shared" si="5"/>
        <v/>
      </c>
      <c r="E83" t="str">
        <f t="shared" si="6"/>
        <v/>
      </c>
    </row>
    <row r="84" spans="1:5" x14ac:dyDescent="0.25">
      <c r="A84" t="s">
        <v>63</v>
      </c>
      <c r="D84" t="str">
        <f t="shared" si="5"/>
        <v/>
      </c>
      <c r="E84" t="str">
        <f t="shared" si="6"/>
        <v/>
      </c>
    </row>
    <row r="85" spans="1:5" x14ac:dyDescent="0.25">
      <c r="A85" t="s">
        <v>63</v>
      </c>
      <c r="D85" t="str">
        <f t="shared" si="5"/>
        <v/>
      </c>
      <c r="E85" t="str">
        <f t="shared" si="6"/>
        <v/>
      </c>
    </row>
    <row r="86" spans="1:5" x14ac:dyDescent="0.25">
      <c r="A86" t="s">
        <v>63</v>
      </c>
      <c r="D86" t="str">
        <f t="shared" si="5"/>
        <v/>
      </c>
      <c r="E86" t="str">
        <f t="shared" si="6"/>
        <v/>
      </c>
    </row>
    <row r="87" spans="1:5" x14ac:dyDescent="0.25">
      <c r="A87" t="s">
        <v>63</v>
      </c>
      <c r="D87" t="str">
        <f t="shared" si="5"/>
        <v/>
      </c>
      <c r="E87" t="str">
        <f t="shared" si="6"/>
        <v/>
      </c>
    </row>
    <row r="88" spans="1:5" x14ac:dyDescent="0.25">
      <c r="A88" t="s">
        <v>63</v>
      </c>
      <c r="D88" t="str">
        <f t="shared" si="5"/>
        <v/>
      </c>
      <c r="E88" t="str">
        <f t="shared" si="6"/>
        <v/>
      </c>
    </row>
    <row r="89" spans="1:5" x14ac:dyDescent="0.25">
      <c r="A89" t="s">
        <v>63</v>
      </c>
      <c r="D89" t="str">
        <f t="shared" si="5"/>
        <v/>
      </c>
      <c r="E89" t="str">
        <f t="shared" si="6"/>
        <v/>
      </c>
    </row>
    <row r="90" spans="1:5" x14ac:dyDescent="0.25">
      <c r="A90" t="s">
        <v>63</v>
      </c>
      <c r="D90" t="str">
        <f t="shared" si="5"/>
        <v/>
      </c>
      <c r="E90" t="str">
        <f t="shared" si="6"/>
        <v/>
      </c>
    </row>
    <row r="91" spans="1:5" x14ac:dyDescent="0.25">
      <c r="A91" t="s">
        <v>63</v>
      </c>
      <c r="D91" t="str">
        <f t="shared" si="5"/>
        <v/>
      </c>
      <c r="E91" t="str">
        <f t="shared" si="6"/>
        <v/>
      </c>
    </row>
    <row r="92" spans="1:5" x14ac:dyDescent="0.25">
      <c r="A92" t="s">
        <v>63</v>
      </c>
      <c r="D92" t="str">
        <f t="shared" si="5"/>
        <v/>
      </c>
      <c r="E92" t="str">
        <f t="shared" si="6"/>
        <v/>
      </c>
    </row>
    <row r="93" spans="1:5" x14ac:dyDescent="0.25">
      <c r="A93" t="s">
        <v>63</v>
      </c>
      <c r="D93" t="str">
        <f t="shared" si="5"/>
        <v/>
      </c>
      <c r="E93" t="str">
        <f t="shared" si="6"/>
        <v/>
      </c>
    </row>
    <row r="94" spans="1:5" x14ac:dyDescent="0.25">
      <c r="A94" t="s">
        <v>63</v>
      </c>
      <c r="D94" t="str">
        <f t="shared" si="5"/>
        <v/>
      </c>
      <c r="E94" t="str">
        <f t="shared" si="6"/>
        <v/>
      </c>
    </row>
    <row r="95" spans="1:5" x14ac:dyDescent="0.25">
      <c r="A95" t="s">
        <v>63</v>
      </c>
      <c r="D95" t="str">
        <f t="shared" si="5"/>
        <v/>
      </c>
      <c r="E95" t="str">
        <f t="shared" si="6"/>
        <v/>
      </c>
    </row>
    <row r="96" spans="1:5" x14ac:dyDescent="0.25">
      <c r="A96" t="s">
        <v>63</v>
      </c>
      <c r="D96" t="str">
        <f t="shared" si="5"/>
        <v/>
      </c>
      <c r="E96" t="str">
        <f t="shared" si="6"/>
        <v/>
      </c>
    </row>
    <row r="97" spans="1:5" x14ac:dyDescent="0.25">
      <c r="A97" t="s">
        <v>63</v>
      </c>
      <c r="D97" t="str">
        <f t="shared" si="5"/>
        <v/>
      </c>
      <c r="E97" t="str">
        <f t="shared" si="6"/>
        <v/>
      </c>
    </row>
    <row r="98" spans="1:5" x14ac:dyDescent="0.25">
      <c r="A98" t="s">
        <v>63</v>
      </c>
      <c r="D98" t="str">
        <f t="shared" si="5"/>
        <v/>
      </c>
      <c r="E98" t="str">
        <f t="shared" si="6"/>
        <v/>
      </c>
    </row>
    <row r="99" spans="1:5" x14ac:dyDescent="0.25">
      <c r="A99" t="s">
        <v>63</v>
      </c>
      <c r="D99" t="str">
        <f t="shared" si="5"/>
        <v/>
      </c>
      <c r="E99" t="str">
        <f t="shared" si="6"/>
        <v/>
      </c>
    </row>
    <row r="100" spans="1:5" x14ac:dyDescent="0.25">
      <c r="A100" t="s">
        <v>63</v>
      </c>
      <c r="D100" t="str">
        <f t="shared" si="5"/>
        <v/>
      </c>
      <c r="E100" t="str">
        <f t="shared" si="6"/>
        <v/>
      </c>
    </row>
    <row r="101" spans="1:5" x14ac:dyDescent="0.25">
      <c r="A101" t="s">
        <v>63</v>
      </c>
      <c r="D101" t="str">
        <f t="shared" si="5"/>
        <v/>
      </c>
      <c r="E101" t="str">
        <f t="shared" si="6"/>
        <v/>
      </c>
    </row>
    <row r="102" spans="1:5" x14ac:dyDescent="0.25">
      <c r="A102" t="s">
        <v>63</v>
      </c>
      <c r="D102" t="str">
        <f t="shared" si="5"/>
        <v/>
      </c>
      <c r="E102" t="str">
        <f t="shared" si="6"/>
        <v/>
      </c>
    </row>
    <row r="103" spans="1:5" x14ac:dyDescent="0.25">
      <c r="A103" t="s">
        <v>63</v>
      </c>
      <c r="D103" t="str">
        <f t="shared" si="5"/>
        <v/>
      </c>
      <c r="E103" t="str">
        <f t="shared" si="6"/>
        <v/>
      </c>
    </row>
    <row r="104" spans="1:5" x14ac:dyDescent="0.25">
      <c r="A104" t="s">
        <v>63</v>
      </c>
      <c r="D104" t="str">
        <f t="shared" si="5"/>
        <v/>
      </c>
      <c r="E104" t="str">
        <f t="shared" si="6"/>
        <v/>
      </c>
    </row>
    <row r="105" spans="1:5" x14ac:dyDescent="0.25">
      <c r="A105" t="s">
        <v>63</v>
      </c>
      <c r="D105" t="str">
        <f t="shared" si="5"/>
        <v/>
      </c>
      <c r="E105" t="str">
        <f t="shared" si="6"/>
        <v/>
      </c>
    </row>
    <row r="106" spans="1:5" x14ac:dyDescent="0.25">
      <c r="A106" t="s">
        <v>63</v>
      </c>
      <c r="D106" t="str">
        <f t="shared" si="5"/>
        <v/>
      </c>
      <c r="E106" t="str">
        <f t="shared" si="6"/>
        <v/>
      </c>
    </row>
    <row r="107" spans="1:5" x14ac:dyDescent="0.25">
      <c r="A107" t="s">
        <v>63</v>
      </c>
      <c r="D107" t="str">
        <f t="shared" si="5"/>
        <v/>
      </c>
      <c r="E107" t="str">
        <f t="shared" si="6"/>
        <v/>
      </c>
    </row>
    <row r="108" spans="1:5" x14ac:dyDescent="0.25">
      <c r="A108" t="s">
        <v>63</v>
      </c>
      <c r="D108" t="str">
        <f t="shared" si="5"/>
        <v/>
      </c>
      <c r="E108" t="str">
        <f t="shared" si="6"/>
        <v/>
      </c>
    </row>
    <row r="109" spans="1:5" x14ac:dyDescent="0.25">
      <c r="A109" t="s">
        <v>63</v>
      </c>
      <c r="D109" t="str">
        <f t="shared" si="5"/>
        <v/>
      </c>
      <c r="E109" t="str">
        <f t="shared" si="6"/>
        <v/>
      </c>
    </row>
    <row r="110" spans="1:5" x14ac:dyDescent="0.25">
      <c r="A110" t="s">
        <v>63</v>
      </c>
      <c r="D110" t="str">
        <f t="shared" si="5"/>
        <v/>
      </c>
      <c r="E110" t="str">
        <f t="shared" si="6"/>
        <v/>
      </c>
    </row>
    <row r="111" spans="1:5" x14ac:dyDescent="0.25">
      <c r="A111" t="s">
        <v>63</v>
      </c>
      <c r="D111" t="str">
        <f t="shared" si="5"/>
        <v/>
      </c>
      <c r="E111" t="str">
        <f t="shared" si="6"/>
        <v/>
      </c>
    </row>
    <row r="112" spans="1:5" x14ac:dyDescent="0.25">
      <c r="A112" t="s">
        <v>63</v>
      </c>
      <c r="D112" t="str">
        <f t="shared" si="5"/>
        <v/>
      </c>
      <c r="E112" t="str">
        <f t="shared" si="6"/>
        <v/>
      </c>
    </row>
    <row r="113" spans="1:5" x14ac:dyDescent="0.25">
      <c r="A113" t="s">
        <v>63</v>
      </c>
      <c r="D113" t="str">
        <f t="shared" si="5"/>
        <v/>
      </c>
      <c r="E113" t="str">
        <f t="shared" si="6"/>
        <v/>
      </c>
    </row>
    <row r="114" spans="1:5" x14ac:dyDescent="0.25">
      <c r="A114" t="s">
        <v>63</v>
      </c>
      <c r="D114" t="str">
        <f t="shared" si="5"/>
        <v/>
      </c>
      <c r="E114" t="str">
        <f t="shared" si="6"/>
        <v/>
      </c>
    </row>
    <row r="115" spans="1:5" x14ac:dyDescent="0.25">
      <c r="A115" t="s">
        <v>63</v>
      </c>
      <c r="D115" t="str">
        <f t="shared" si="5"/>
        <v/>
      </c>
      <c r="E115" t="str">
        <f t="shared" si="6"/>
        <v/>
      </c>
    </row>
    <row r="116" spans="1:5" x14ac:dyDescent="0.25">
      <c r="A116" t="s">
        <v>63</v>
      </c>
      <c r="D116" t="str">
        <f t="shared" si="5"/>
        <v/>
      </c>
      <c r="E116" t="str">
        <f t="shared" si="6"/>
        <v/>
      </c>
    </row>
    <row r="117" spans="1:5" x14ac:dyDescent="0.25">
      <c r="A117" t="s">
        <v>63</v>
      </c>
      <c r="D117" t="str">
        <f t="shared" si="5"/>
        <v/>
      </c>
      <c r="E117" t="str">
        <f t="shared" si="6"/>
        <v/>
      </c>
    </row>
    <row r="118" spans="1:5" x14ac:dyDescent="0.25">
      <c r="A118" t="s">
        <v>63</v>
      </c>
      <c r="D118" t="str">
        <f t="shared" si="5"/>
        <v/>
      </c>
      <c r="E118" t="str">
        <f t="shared" si="6"/>
        <v/>
      </c>
    </row>
    <row r="119" spans="1:5" x14ac:dyDescent="0.25">
      <c r="A119" t="s">
        <v>63</v>
      </c>
      <c r="D119" t="str">
        <f t="shared" si="5"/>
        <v/>
      </c>
      <c r="E119" t="str">
        <f t="shared" si="6"/>
        <v/>
      </c>
    </row>
    <row r="120" spans="1:5" x14ac:dyDescent="0.25">
      <c r="A120" t="s">
        <v>63</v>
      </c>
      <c r="D120" t="str">
        <f t="shared" si="5"/>
        <v/>
      </c>
      <c r="E120" t="str">
        <f t="shared" si="6"/>
        <v/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32.7109375" bestFit="1" customWidth="1"/>
    <col min="2" max="2" width="36.28515625" bestFit="1" customWidth="1"/>
    <col min="3" max="3" width="19" bestFit="1" customWidth="1"/>
    <col min="4" max="4" width="175.28515625" bestFit="1" customWidth="1"/>
  </cols>
  <sheetData>
    <row r="1" spans="1:4" ht="20.25" thickBot="1" x14ac:dyDescent="0.35">
      <c r="A1" s="16" t="s">
        <v>110</v>
      </c>
      <c r="B1" s="16" t="s">
        <v>111</v>
      </c>
      <c r="C1" s="16" t="s">
        <v>112</v>
      </c>
      <c r="D1" s="16" t="s">
        <v>113</v>
      </c>
    </row>
    <row r="2" spans="1:4" ht="15.75" thickTop="1" x14ac:dyDescent="0.25"/>
    <row r="3" spans="1:4" s="11" customFormat="1" x14ac:dyDescent="0.25">
      <c r="A3" s="11" t="s">
        <v>114</v>
      </c>
      <c r="B3" s="11" t="s">
        <v>115</v>
      </c>
      <c r="C3" s="11" t="s">
        <v>116</v>
      </c>
      <c r="D3" s="11" t="str">
        <f>CONCATENATE("DEFINE SUB('",A3,"') TOPICSTR('",UPPER(B3),"') DEST('",C3,ConfigData!$D$2,"') TOPICOBJ(SYSTEM.BROKER.DEFAULT.SUBPOINT) REPLACE")</f>
        <v>DEFINE SUB('Non-Emergency Incident Reporting') TOPICSTR('/FGC/MOBILISING/TABLE/STS_INCIDENTS') DEST('FGC.INCIDENTREP.PROD') TOPICOBJ(SYSTEM.BROKER.DEFAULT.SUBPOINT) REPLACE</v>
      </c>
    </row>
    <row r="5" spans="1:4" s="11" customFormat="1" x14ac:dyDescent="0.25">
      <c r="A5" s="11" t="s">
        <v>126</v>
      </c>
      <c r="B5" s="11" t="s">
        <v>125</v>
      </c>
      <c r="C5" s="11" t="s">
        <v>106</v>
      </c>
      <c r="D5" s="11" t="str">
        <f>CONCATENATE("DEFINE SUB('",A5,"') TOPICSTR('",UPPER(B5),"') DEST('",C5,ConfigData!$D$2,"') TOPICOBJ(SYSTEM.BROKER.DEFAULT.SUBPOINT) REPLACE")</f>
        <v>DEFINE SUB('On-Call Incident Payments') TOPICSTR('/FGC/MOBILISING/TABLE/#') DEST('OCP.INCIDENTS.SUB.PROD') TOPICOBJ(SYSTEM.BROKER.DEFAULT.SUBPOINT) REPLACE</v>
      </c>
    </row>
    <row r="6" spans="1:4" s="19" customFormat="1" x14ac:dyDescent="0.25">
      <c r="A6" s="19" t="s">
        <v>148</v>
      </c>
    </row>
    <row r="7" spans="1:4" s="11" customFormat="1" x14ac:dyDescent="0.25">
      <c r="A7" s="11" t="s">
        <v>149</v>
      </c>
      <c r="B7" s="11" t="s">
        <v>125</v>
      </c>
      <c r="C7" s="11" t="s">
        <v>146</v>
      </c>
      <c r="D7" s="11" t="str">
        <f>CONCATENATE("DEFINE SUB('",A7,"') TOPICSTR('",UPPER(B7),"') DEST('",C7,ConfigData!$D$2,"') TOPICOBJ(SYSTEM.BROKER.DEFAULT.SUBPOINT) REPLACE")</f>
        <v>DEFINE SUB('STATSNX Subscriber for IRS Plus') TOPICSTR('/FGC/MOBILISING/TABLE/#') DEST('STATSNX.SUB.PROD') TOPICOBJ(SYSTEM.BROKER.DEFAULT.SUBPOINT) REPLACE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ConfigData</vt:lpstr>
      <vt:lpstr>Database</vt:lpstr>
      <vt:lpstr>MQ BPM4</vt:lpstr>
      <vt:lpstr>MQ UKFF</vt:lpstr>
      <vt:lpstr>MQFGC</vt:lpstr>
      <vt:lpstr>MQ Triggers</vt:lpstr>
      <vt:lpstr>Subscribers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2015-12-29T14:59:56Z</dcterms:modified>
</cp:coreProperties>
</file>