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505" yWindow="45" windowWidth="14310" windowHeight="14595" tabRatio="546" firstSheet="1" activeTab="4"/>
  </bookViews>
  <sheets>
    <sheet name="ConfigData" sheetId="2" r:id="rId1"/>
    <sheet name="Database" sheetId="3" r:id="rId2"/>
    <sheet name="MQ BPM4" sheetId="1" r:id="rId3"/>
    <sheet name="MQ UKFF" sheetId="7" r:id="rId4"/>
    <sheet name="MQ FGC" sheetId="4" r:id="rId5"/>
    <sheet name="BPM4ROUTING" sheetId="5" r:id="rId6"/>
    <sheet name="HTTP" sheetId="6" r:id="rId7"/>
    <sheet name="MQ Triggers" sheetId="8" r:id="rId8"/>
    <sheet name="Subscribers" sheetId="9" r:id="rId9"/>
    <sheet name="ManagedFileTransfer" sheetId="10" r:id="rId10"/>
    <sheet name="Publications" sheetId="11" r:id="rId11"/>
    <sheet name="MQAut" sheetId="12" r:id="rId12"/>
  </sheets>
  <calcPr calcId="145621"/>
</workbook>
</file>

<file path=xl/calcChain.xml><?xml version="1.0" encoding="utf-8"?>
<calcChain xmlns="http://schemas.openxmlformats.org/spreadsheetml/2006/main">
  <c r="B17" i="4" l="1"/>
  <c r="E17" i="4" s="1"/>
  <c r="E16" i="4"/>
  <c r="B16" i="4"/>
  <c r="B8" i="4" l="1"/>
  <c r="B9" i="4" l="1"/>
  <c r="B10" i="4"/>
  <c r="F10" i="4"/>
  <c r="E10" i="4"/>
  <c r="F9" i="4" l="1"/>
  <c r="E9" i="4"/>
  <c r="F8" i="4" l="1"/>
  <c r="E8" i="4"/>
  <c r="C18" i="8" l="1"/>
  <c r="F14" i="4" l="1"/>
  <c r="E14" i="4"/>
  <c r="B14" i="4"/>
  <c r="C16" i="8" l="1"/>
  <c r="C15" i="8"/>
  <c r="C14" i="8"/>
  <c r="F14" i="8" s="1"/>
  <c r="C13" i="8"/>
  <c r="F13" i="8" s="1"/>
  <c r="C11" i="8"/>
  <c r="E11" i="8" s="1"/>
  <c r="C10" i="8"/>
  <c r="C9" i="8"/>
  <c r="C8" i="8"/>
  <c r="D8" i="8" s="1"/>
  <c r="C7" i="8"/>
  <c r="E15" i="8"/>
  <c r="E13" i="8"/>
  <c r="E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H24" i="8" s="1"/>
  <c r="F23" i="8"/>
  <c r="F22" i="8"/>
  <c r="F21" i="8"/>
  <c r="F20" i="8"/>
  <c r="F19" i="8"/>
  <c r="F18" i="8"/>
  <c r="F16" i="8"/>
  <c r="F12" i="8"/>
  <c r="F11" i="8"/>
  <c r="F10" i="8"/>
  <c r="F9" i="8"/>
  <c r="F7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H18" i="8" s="1"/>
  <c r="E16" i="8"/>
  <c r="E12" i="8"/>
  <c r="H12" i="8" s="1"/>
  <c r="E10" i="8"/>
  <c r="E7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6" i="8"/>
  <c r="D12" i="8"/>
  <c r="D11" i="8"/>
  <c r="D10" i="8"/>
  <c r="D9" i="8"/>
  <c r="D7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3" i="8"/>
  <c r="H22" i="8"/>
  <c r="H19" i="8"/>
  <c r="E14" i="8" l="1"/>
  <c r="H14" i="8" s="1"/>
  <c r="F8" i="8"/>
  <c r="H13" i="8"/>
  <c r="D13" i="8"/>
  <c r="D14" i="8"/>
  <c r="H10" i="8"/>
  <c r="H7" i="8"/>
  <c r="D15" i="8"/>
  <c r="E8" i="8"/>
  <c r="F15" i="8"/>
  <c r="H15" i="8" s="1"/>
  <c r="H9" i="8"/>
  <c r="H16" i="8"/>
  <c r="H20" i="8"/>
  <c r="H11" i="8"/>
  <c r="H21" i="8"/>
  <c r="H8" i="8" l="1"/>
  <c r="F12" i="4" l="1"/>
  <c r="E12" i="4"/>
  <c r="B12" i="4"/>
  <c r="D9" i="9"/>
  <c r="D3" i="9" l="1"/>
  <c r="D5" i="9"/>
  <c r="F7" i="4" l="1"/>
  <c r="F6" i="4"/>
  <c r="E7" i="4"/>
  <c r="C7" i="4"/>
  <c r="B7" i="4"/>
  <c r="F2" i="11" l="1"/>
  <c r="B6" i="4"/>
  <c r="E6" i="4"/>
  <c r="F7" i="3" l="1"/>
  <c r="D7" i="3"/>
  <c r="F24" i="3" l="1"/>
  <c r="D24" i="3"/>
  <c r="F23" i="3" l="1"/>
  <c r="D23" i="3"/>
  <c r="F18" i="7" l="1"/>
  <c r="E18" i="7"/>
  <c r="B18" i="7"/>
  <c r="F16" i="3" l="1"/>
  <c r="D16" i="3"/>
  <c r="C24" i="10" l="1"/>
  <c r="C23" i="10"/>
  <c r="C5" i="10" l="1"/>
  <c r="F4" i="4"/>
  <c r="B4" i="4"/>
  <c r="E4" i="4" s="1"/>
  <c r="B3" i="4" l="1"/>
  <c r="G19" i="1" l="1"/>
  <c r="B12" i="7" l="1"/>
  <c r="B11" i="7"/>
  <c r="B10" i="7"/>
  <c r="B9" i="7"/>
  <c r="B8" i="7"/>
  <c r="B7" i="7"/>
  <c r="B6" i="7"/>
  <c r="B5" i="7"/>
  <c r="B4" i="7"/>
  <c r="B3" i="7"/>
  <c r="B16" i="7"/>
  <c r="B15" i="7" l="1"/>
  <c r="B14" i="7"/>
  <c r="G44" i="5" l="1"/>
  <c r="G43" i="5"/>
  <c r="F16" i="7"/>
  <c r="C5" i="8" l="1"/>
  <c r="D5" i="8" s="1"/>
  <c r="C4" i="8"/>
  <c r="D4" i="8" s="1"/>
  <c r="F15" i="7"/>
  <c r="F14" i="7"/>
  <c r="F3" i="4"/>
  <c r="F12" i="7"/>
  <c r="F11" i="7"/>
  <c r="F10" i="7"/>
  <c r="F9" i="7"/>
  <c r="F8" i="7"/>
  <c r="F7" i="7"/>
  <c r="F6" i="7"/>
  <c r="F5" i="7"/>
  <c r="F4" i="7"/>
  <c r="F3" i="7"/>
  <c r="G42" i="5"/>
  <c r="G41" i="5"/>
  <c r="I9" i="8"/>
  <c r="I8" i="8"/>
  <c r="I7" i="8"/>
  <c r="F6" i="3"/>
  <c r="D6" i="3"/>
  <c r="F4" i="3"/>
  <c r="D4" i="3"/>
  <c r="F21" i="3"/>
  <c r="D21" i="3"/>
  <c r="F9" i="3"/>
  <c r="D9" i="3"/>
  <c r="F10" i="3"/>
  <c r="D10" i="3"/>
  <c r="A2" i="6"/>
  <c r="A1" i="6"/>
  <c r="F8" i="3"/>
  <c r="D8" i="3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2" i="5"/>
  <c r="H3" i="2"/>
  <c r="F3" i="3"/>
  <c r="D3" i="3"/>
  <c r="A2" i="1"/>
  <c r="G4" i="1" s="1"/>
  <c r="F2" i="3"/>
  <c r="D2" i="3"/>
  <c r="G18" i="1" l="1"/>
  <c r="E11" i="7"/>
  <c r="E15" i="7"/>
  <c r="E12" i="7"/>
  <c r="H5" i="8"/>
  <c r="E9" i="7"/>
  <c r="E4" i="7"/>
  <c r="G13" i="1"/>
  <c r="E16" i="7"/>
  <c r="E10" i="7"/>
  <c r="G6" i="1"/>
  <c r="E3" i="7"/>
  <c r="H4" i="8"/>
  <c r="G8" i="1"/>
  <c r="E8" i="7"/>
  <c r="E3" i="4"/>
  <c r="G5" i="1"/>
  <c r="E7" i="7"/>
  <c r="G16" i="1"/>
  <c r="G2" i="1"/>
  <c r="E6" i="7"/>
  <c r="G7" i="1"/>
  <c r="G14" i="1"/>
  <c r="E5" i="7"/>
  <c r="G12" i="1"/>
  <c r="G11" i="1"/>
  <c r="E14" i="7"/>
  <c r="G17" i="1"/>
  <c r="G15" i="1"/>
  <c r="G10" i="1"/>
  <c r="G9" i="1"/>
</calcChain>
</file>

<file path=xl/sharedStrings.xml><?xml version="1.0" encoding="utf-8"?>
<sst xmlns="http://schemas.openxmlformats.org/spreadsheetml/2006/main" count="579" uniqueCount="311">
  <si>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</si>
  <si>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</si>
  <si>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</si>
  <si>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</si>
  <si>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</si>
  <si>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</si>
  <si>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</si>
  <si>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</si>
  <si>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</si>
  <si>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</si>
  <si>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</si>
  <si>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</si>
  <si>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</si>
  <si>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</si>
  <si>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</si>
  <si>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</si>
  <si>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</si>
  <si>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</si>
  <si>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</si>
  <si>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</si>
  <si>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</si>
  <si>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</si>
  <si>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</si>
  <si>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</si>
  <si>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</si>
  <si>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</si>
  <si>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</si>
  <si>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</si>
  <si>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</si>
  <si>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</si>
  <si>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</si>
  <si>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</si>
  <si>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</si>
  <si>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</si>
  <si>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</si>
  <si>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</si>
  <si>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</si>
  <si>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</si>
  <si>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</si>
  <si>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</si>
  <si>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b0z2kh95</t>
  </si>
  <si>
    <t>TESTDB</t>
  </si>
  <si>
    <t>Queue Manager</t>
  </si>
  <si>
    <t>BOTHRESH</t>
  </si>
  <si>
    <t>jm08_cmt</t>
  </si>
  <si>
    <t>ESBCONF</t>
  </si>
  <si>
    <t>wmbadmin</t>
  </si>
  <si>
    <t>UKFF.SVC.STAFF</t>
  </si>
  <si>
    <t>UKFF.BPM.SERVICE.RESPONSE</t>
  </si>
  <si>
    <t>Staff Service</t>
  </si>
  <si>
    <t>UKFF.SVC.CONTACT</t>
  </si>
  <si>
    <t>Contact Service</t>
  </si>
  <si>
    <t>BOQNAME</t>
  </si>
  <si>
    <t>PRIORITY</t>
  </si>
  <si>
    <t>SOURCE</t>
  </si>
  <si>
    <t>TARGET</t>
  </si>
  <si>
    <t>PHYTARGET</t>
  </si>
  <si>
    <t>ENVIRONMENT</t>
  </si>
  <si>
    <t>BPM</t>
  </si>
  <si>
    <t>BPM4_SysInfo</t>
  </si>
  <si>
    <t>D</t>
  </si>
  <si>
    <t>Default</t>
  </si>
  <si>
    <t>UKFF_Contact</t>
  </si>
  <si>
    <t>UKFF_StaffDir</t>
  </si>
  <si>
    <t>UKFF_Staff</t>
  </si>
  <si>
    <t>UKFF_StaffReport</t>
  </si>
  <si>
    <t>UKFF.SVC.STAFFREPORT</t>
  </si>
  <si>
    <t>UKFF_Wri</t>
  </si>
  <si>
    <t>UKFF.SVC.WRI</t>
  </si>
  <si>
    <t>UKFF_WriDir</t>
  </si>
  <si>
    <t>UKFF.SVC.WRIDIR</t>
  </si>
  <si>
    <t>UKFF_Calendar</t>
  </si>
  <si>
    <t>UKFF_Reference</t>
  </si>
  <si>
    <t>UKFF_PlaceDir</t>
  </si>
  <si>
    <t>UKFF.SVC.PLACEDIR</t>
  </si>
  <si>
    <t>UKFF_Place</t>
  </si>
  <si>
    <t>UKFF.SVC.PLACE</t>
  </si>
  <si>
    <t>UKFF_Incident</t>
  </si>
  <si>
    <t>UKFF.SVC.INCIDENT</t>
  </si>
  <si>
    <t>UKFF_Equipment</t>
  </si>
  <si>
    <t>UKFF.SVC.EQUIPMENT</t>
  </si>
  <si>
    <t>UKFF_Vehicle</t>
  </si>
  <si>
    <t>UKFF.SVC.VEHICLE</t>
  </si>
  <si>
    <t>UKFF_VehicleDir</t>
  </si>
  <si>
    <t>UKFF.SVC.VEHICLEDIR</t>
  </si>
  <si>
    <t>BPM_EventPublication</t>
  </si>
  <si>
    <t>BPM4_Register</t>
  </si>
  <si>
    <t>UKFF_FRS</t>
  </si>
  <si>
    <t>UKFF.SVC.FRS</t>
  </si>
  <si>
    <t>TABLES</t>
  </si>
  <si>
    <t>WMBADMIN</t>
  </si>
  <si>
    <t>COMMIT</t>
  </si>
  <si>
    <t>BPM4ROUTING</t>
  </si>
  <si>
    <t>COMMIT;</t>
  </si>
  <si>
    <t>cfrs_live</t>
  </si>
  <si>
    <t>HTTP</t>
  </si>
  <si>
    <t>RRRED</t>
  </si>
  <si>
    <t>CFRS_LIVE</t>
  </si>
  <si>
    <t>Verification</t>
  </si>
  <si>
    <t>DM_CADM</t>
  </si>
  <si>
    <t>dm_cadm</t>
  </si>
  <si>
    <t>rrred</t>
  </si>
  <si>
    <t>FGC.SVC.BUSINESSLOGIC</t>
  </si>
  <si>
    <t>Business Logic Service</t>
  </si>
  <si>
    <t>STEP_TEST</t>
  </si>
  <si>
    <t>STEP</t>
  </si>
  <si>
    <t>h53ks!f</t>
  </si>
  <si>
    <t>BPMDB</t>
  </si>
  <si>
    <t>STATSNX_TEST</t>
  </si>
  <si>
    <t>statsnx</t>
  </si>
  <si>
    <t>EA938F900E757A39E040007F01001B22</t>
  </si>
  <si>
    <t>Invalid Transaction Report for Government Procurement Cards</t>
  </si>
  <si>
    <t>Queue Prefix</t>
  </si>
  <si>
    <t>TRG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</si>
  <si>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</si>
  <si>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</si>
  <si>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</si>
  <si>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</si>
  <si>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MQ Define Command</t>
  </si>
  <si>
    <t>UKFF4.SVC.STAFF</t>
  </si>
  <si>
    <t>Unified StaffDir and Staff Service</t>
  </si>
  <si>
    <t>UKFF4_Staff</t>
  </si>
  <si>
    <t>UKFF v4</t>
  </si>
  <si>
    <t>MESSAGE_STORE</t>
  </si>
  <si>
    <t>Message store for request-reply patterns.</t>
  </si>
  <si>
    <t>Gets and reports on BPM instances in an error state.</t>
  </si>
  <si>
    <t>F3B0761D73C7BE83E040007F01006A57</t>
  </si>
  <si>
    <t>CRON</t>
  </si>
  <si>
    <t>Initiator queue for scheduler, put from cron job</t>
  </si>
  <si>
    <t>CRONHIST</t>
  </si>
  <si>
    <t>Standard queue for triming cron history.</t>
  </si>
  <si>
    <t>Scheduler</t>
  </si>
  <si>
    <t>Trigger queues</t>
  </si>
  <si>
    <t>F3D9AACA7497D170E040007F0100653C</t>
  </si>
  <si>
    <t>Received task notification email.</t>
  </si>
  <si>
    <t>UKFF4.SVC.CONTACT</t>
  </si>
  <si>
    <t>UKFF4_Contact</t>
  </si>
  <si>
    <t>Subscription Name</t>
  </si>
  <si>
    <t>Topic</t>
  </si>
  <si>
    <t>Non-Emergency Incident Reporting</t>
  </si>
  <si>
    <t>Destination</t>
  </si>
  <si>
    <t>FGC.INCIDENTREP</t>
  </si>
  <si>
    <t>MQ Command</t>
  </si>
  <si>
    <t>fgc0002d</t>
  </si>
  <si>
    <t>brk0002d</t>
  </si>
  <si>
    <t>DEFINE LISTENER(DEFAULT.TCP) TRPTYPE(TCP) CONTROL(QMGR) PORT(1430)</t>
  </si>
  <si>
    <t>Backout queue for queue manager</t>
  </si>
  <si>
    <t>d5FZg2E9i9dGnChE4w1q</t>
  </si>
  <si>
    <t>START LISTENER(DEFAULT.TCP)</t>
  </si>
  <si>
    <t>ALTER CHANNEL(SYSTEM.BKR.CONFIG) CHLTYPE(SVRCONN) MCAUSER('wmbadmin')</t>
  </si>
  <si>
    <t>BPM4.SVC.REGISTER.LOCAL.REPLY</t>
  </si>
  <si>
    <t>BPM.EVENTMESSAGE</t>
  </si>
  <si>
    <t>Event messages sent to BPM</t>
  </si>
  <si>
    <t>Directory</t>
  </si>
  <si>
    <t>Base directory path</t>
  </si>
  <si>
    <t>/tmp/mft/dev</t>
  </si>
  <si>
    <t>gpc</t>
  </si>
  <si>
    <t>RECRUITMENT_DEV</t>
  </si>
  <si>
    <t>rec_userd</t>
  </si>
  <si>
    <t>Recuserd999</t>
  </si>
  <si>
    <t>UKFF4.SVC.RECRUITMENT</t>
  </si>
  <si>
    <t>Recruitment Service</t>
  </si>
  <si>
    <t>bpmdbusr</t>
  </si>
  <si>
    <t>This is the legacy connection</t>
  </si>
  <si>
    <t>This is the preferred method of connection going forward</t>
  </si>
  <si>
    <t>STEP_SS</t>
  </si>
  <si>
    <t>step_userd</t>
  </si>
  <si>
    <t>Stepuserd999</t>
  </si>
  <si>
    <t>Oracle</t>
  </si>
  <si>
    <t>SQL Server</t>
  </si>
  <si>
    <t>STATSNX_LIVE</t>
  </si>
  <si>
    <t>R3ms09_1</t>
  </si>
  <si>
    <t>Enables testing of the STATSNX publishing</t>
  </si>
  <si>
    <t>Topic Name</t>
  </si>
  <si>
    <t>Topic String</t>
  </si>
  <si>
    <t>STS_INCIDENTS</t>
  </si>
  <si>
    <t>SYSTEM.DEFAULT.TOPIC</t>
  </si>
  <si>
    <t>/FGC/Mobilising/Table/STS_INCIDENTS</t>
  </si>
  <si>
    <t>Destination Name</t>
  </si>
  <si>
    <t>Incident details published from the mobilisation system.</t>
  </si>
  <si>
    <t>OCP.INCIDENTS</t>
  </si>
  <si>
    <t>008121A9CA484115E050007F010005BF</t>
  </si>
  <si>
    <t>OCP.SVC.CRUD</t>
  </si>
  <si>
    <t>CRUD Service for OnCall Payments</t>
  </si>
  <si>
    <t>01233579C0FA0EF3E050007F01002A55</t>
  </si>
  <si>
    <t>bed586a0-2d18-11e4-80ec-0a5223b90000</t>
  </si>
  <si>
    <t>Use "New_UUID" service</t>
  </si>
  <si>
    <t>Trigger to create the payments export file. (OCP)</t>
  </si>
  <si>
    <t>Trigger to perform an erroneous payments check. (OCP)</t>
  </si>
  <si>
    <t>Trigger to create On-Call Payments at Training Centre (OCP)</t>
  </si>
  <si>
    <t xml:space="preserve">On-Call Incident Payments </t>
  </si>
  <si>
    <t>OCP.INCIDENTS.SUB</t>
  </si>
  <si>
    <t>Name Length</t>
  </si>
  <si>
    <t>STATSNX.SUB</t>
  </si>
  <si>
    <t>STATSNX Subscriber</t>
  </si>
  <si>
    <t>/FGC/Mobilising/Table/#</t>
  </si>
  <si>
    <t>33ff6c22-39a6-11e4-baca-0a5223b90000</t>
  </si>
  <si>
    <t>33ff6d44-39a6-11e4-baca-0a5223b90000</t>
  </si>
  <si>
    <t>33ff6dc6-39a6-11e4-baca-0a5223b90000</t>
  </si>
  <si>
    <t>33ff6e3e-39a6-11e4-baca-0a5223b90000</t>
  </si>
  <si>
    <t>33ff6eb6-39a6-11e4-baca-0a5223b90000</t>
  </si>
  <si>
    <t>33ff6f9c-39a6-11e4-baca-0a5223b90000</t>
  </si>
  <si>
    <t>33ff7014-39a6-11e4-baca-0a5223b90000</t>
  </si>
  <si>
    <t>33ff7082-39a6-11e4-baca-0a5223b90000</t>
  </si>
  <si>
    <t>33ff70fa-39a6-11e4-baca-0a5223b90000</t>
  </si>
  <si>
    <t>33ff7168-39a6-11e4-baca-0a5223b90000</t>
  </si>
  <si>
    <t>33ff71e0-39a6-11e4-baca-0a5223b90000</t>
  </si>
  <si>
    <t>33ff724e-39a6-11e4-baca-0a5223b90000</t>
  </si>
  <si>
    <t>33ff72c6-39a6-11e4-baca-0a5223b90000</t>
  </si>
  <si>
    <t>33ff7334-39a6-11e4-baca-0a5223b90000</t>
  </si>
  <si>
    <t>33ff73a2-39a6-11e4-baca-0a5223b90000</t>
  </si>
  <si>
    <t>33ff7410-39a6-11e4-baca-0a5223b90000</t>
  </si>
  <si>
    <t>33ff747e-39a6-11e4-baca-0a5223b90000</t>
  </si>
  <si>
    <t>33ff74f6-39a6-11e4-baca-0a5223b90000</t>
  </si>
  <si>
    <t>33ff7564-39a6-11e4-baca-0a5223b90000</t>
  </si>
  <si>
    <t>33ff75d2-39a6-11e4-baca-0a5223b90000</t>
  </si>
  <si>
    <t>33ff764a-39a6-11e4-baca-0a5223b90000</t>
  </si>
  <si>
    <t>33ff76b8-39a6-11e4-baca-0a5223b90000</t>
  </si>
  <si>
    <t>33ff7726-39a6-11e4-baca-0a5223b90000</t>
  </si>
  <si>
    <t>33ff779e-39a6-11e4-baca-0a5223b90000</t>
  </si>
  <si>
    <t>33ff780c-39a6-11e4-baca-0a5223b90000</t>
  </si>
  <si>
    <t>33ff787a-39a6-11e4-baca-0a5223b90000</t>
  </si>
  <si>
    <t>33ff78f2-39a6-11e4-baca-0a5223b90000</t>
  </si>
  <si>
    <t>33ff7960-39a6-11e4-baca-0a5223b90000</t>
  </si>
  <si>
    <t>33ff7a32-39a6-11e4-baca-0a5223b90000</t>
  </si>
  <si>
    <t>33ff7abe-39a6-11e4-baca-0a5223b90000</t>
  </si>
  <si>
    <t>33ff7b2c-39a6-11e4-baca-0a5223b90000</t>
  </si>
  <si>
    <t>33ff7ba4-39a6-11e4-baca-0a5223b90000</t>
  </si>
  <si>
    <t>33ff7c12-39a6-11e4-baca-0a5223b90000</t>
  </si>
  <si>
    <t>33ff7c80-39a6-11e4-baca-0a5223b90000</t>
  </si>
  <si>
    <t>33ff7cf8-39a6-11e4-baca-0a5223b90000</t>
  </si>
  <si>
    <t>33ff7d66-39a6-11e4-baca-0a5223b90000</t>
  </si>
  <si>
    <t>33ff7dd4-39a6-11e4-baca-0a5223b90000</t>
  </si>
  <si>
    <t>33ff7eb0-39a6-11e4-baca-0a5223b90000</t>
  </si>
  <si>
    <t>33ff7f28-39a6-11e4-baca-0a5223b90000</t>
  </si>
  <si>
    <t>33ff7fa0-39a6-11e4-baca-0a5223b90000</t>
  </si>
  <si>
    <t>33ff8018-39a6-11e4-baca-0a5223b90000</t>
  </si>
  <si>
    <t>33ff8086-39a6-11e4-baca-0a5223b90000</t>
  </si>
  <si>
    <t>33ff80f4-39a6-11e4-baca-0a5223b90000</t>
  </si>
  <si>
    <t>33ff816c-39a6-11e4-baca-0a5223b90000</t>
  </si>
  <si>
    <t>33ff81da-39a6-11e4-baca-0a5223b90000</t>
  </si>
  <si>
    <t>33ff8248-39a6-11e4-baca-0a5223b90000</t>
  </si>
  <si>
    <t>33ff82b6-39a6-11e4-baca-0a5223b90000</t>
  </si>
  <si>
    <t>33ff832e-39a6-11e4-baca-0a5223b90000</t>
  </si>
  <si>
    <t>33ff839c-39a6-11e4-baca-0a5223b90000</t>
  </si>
  <si>
    <t>33ff8612-39a6-11e4-baca-0a5223b90000</t>
  </si>
  <si>
    <t>33ff8694-39a6-11e4-baca-0a5223b90000</t>
  </si>
  <si>
    <t>33ff8702-39a6-11e4-baca-0a5223b90000</t>
  </si>
  <si>
    <t>33ff8770-39a6-11e4-baca-0a5223b90000</t>
  </si>
  <si>
    <t>33ff87de-39a6-11e4-baca-0a5223b90000</t>
  </si>
  <si>
    <t>33ff8856-39a6-11e4-baca-0a5223b90000</t>
  </si>
  <si>
    <t>33ff88c4-39a6-11e4-baca-0a5223b90000</t>
  </si>
  <si>
    <t>33ff8932-39a6-11e4-baca-0a5223b90000</t>
  </si>
  <si>
    <t>33ff89a0-39a6-11e4-baca-0a5223b90000</t>
  </si>
  <si>
    <t>33ff8a18-39a6-11e4-baca-0a5223b90000</t>
  </si>
  <si>
    <t>33ff8a86-39a6-11e4-baca-0a5223b90000</t>
  </si>
  <si>
    <t>33ff8af4-39a6-11e4-baca-0a5223b90000</t>
  </si>
  <si>
    <t>33ff8b62-39a6-11e4-baca-0a5223b90000</t>
  </si>
  <si>
    <t>33ff8bda-39a6-11e4-baca-0a5223b90000</t>
  </si>
  <si>
    <t>33ff8c48-39a6-11e4-baca-0a5223b90000</t>
  </si>
  <si>
    <t>33ff8cb6-39a6-11e4-baca-0a5223b90000</t>
  </si>
  <si>
    <t>33ff8d24-39a6-11e4-baca-0a5223b90000</t>
  </si>
  <si>
    <t>33ff8d92-39a6-11e4-baca-0a5223b90000</t>
  </si>
  <si>
    <t>33ff8e00-39a6-11e4-baca-0a5223b90000</t>
  </si>
  <si>
    <t>33ff8e6e-39a6-11e4-baca-0a5223b90000</t>
  </si>
  <si>
    <t>33ff8f36-39a6-11e4-baca-0a5223b90000</t>
  </si>
  <si>
    <t>33ff8fae-39a6-11e4-baca-0a5223b90000</t>
  </si>
  <si>
    <t>33ff901c-39a6-11e4-baca-0a5223b90000</t>
  </si>
  <si>
    <t>33ff9094-39a6-11e4-baca-0a5223b90000</t>
  </si>
  <si>
    <t>33ff9102-39a6-11e4-baca-0a5223b90000</t>
  </si>
  <si>
    <t>33ff9170-39a6-11e4-baca-0a5223b90000</t>
  </si>
  <si>
    <t>33ff91f2-39a6-11e4-baca-0a5223b90000</t>
  </si>
  <si>
    <t>33ff9260-39a6-11e4-baca-0a5223b90000</t>
  </si>
  <si>
    <t>33ff92ce-39a6-11e4-baca-0a5223b90000</t>
  </si>
  <si>
    <t>33ff933c-39a6-11e4-baca-0a5223b90000</t>
  </si>
  <si>
    <t>33ff93aa-39a6-11e4-baca-0a5223b90000</t>
  </si>
  <si>
    <t>33ff9422-39a6-11e4-baca-0a5223b90000</t>
  </si>
  <si>
    <t>33ff9490-39a6-11e4-baca-0a5223b90000</t>
  </si>
  <si>
    <t>33ff94fe-39a6-11e4-baca-0a5223b90000</t>
  </si>
  <si>
    <t>33ff9576-39a6-11e4-baca-0a5223b90000</t>
  </si>
  <si>
    <t>33ff95e4-39a6-11e4-baca-0a5223b90000</t>
  </si>
  <si>
    <t>33ff9652-39a6-11e4-baca-0a5223b90000</t>
  </si>
  <si>
    <t>33ff96c0-39a6-11e4-baca-0a5223b90000</t>
  </si>
  <si>
    <t>33ff972e-39a6-11e4-baca-0a5223b90000</t>
  </si>
  <si>
    <t>33ff979c-39a6-11e4-baca-0a5223b90000</t>
  </si>
  <si>
    <t>33ff980a-39a6-11e4-baca-0a5223b90000</t>
  </si>
  <si>
    <t>33ff98d2-39a6-11e4-baca-0a5223b90000</t>
  </si>
  <si>
    <t>33ff9954-39a6-11e4-baca-0a5223b90000</t>
  </si>
  <si>
    <t>33ff99c2-39a6-11e4-baca-0a5223b90000</t>
  </si>
  <si>
    <t>33ff9a30-39a6-11e4-baca-0a5223b90000</t>
  </si>
  <si>
    <t>33ff9a9e-39a6-11e4-baca-0a5223b90000</t>
  </si>
  <si>
    <t>33ff9b16-39a6-11e4-baca-0a5223b90000</t>
  </si>
  <si>
    <t>33ff9b84-39a6-11e4-baca-0a5223b90000</t>
  </si>
  <si>
    <t>33ff9bf2-39a6-11e4-baca-0a5223b90000</t>
  </si>
  <si>
    <t>33ff9c60-39a6-11e4-baca-0a5223b90000</t>
  </si>
  <si>
    <t>33ff9cd8-39a6-11e4-baca-0a5223b90000</t>
  </si>
  <si>
    <t>Trigger to create Drill Night Payments (OCP)</t>
  </si>
  <si>
    <t>UUID</t>
  </si>
  <si>
    <t>FGC.SVC.ESCALATE</t>
  </si>
  <si>
    <t>Generic Escalation Service</t>
  </si>
  <si>
    <t>Trigger to publish data from the STATSNX schema.</t>
  </si>
  <si>
    <t>OCP.SVC.EXPORTPAYCLAIMS</t>
  </si>
  <si>
    <t>Service to perform an export of pay claims</t>
  </si>
  <si>
    <t>OCP.SVC.ERRPAYCHECK</t>
  </si>
  <si>
    <t>Service to check pay claims and hold those in error</t>
  </si>
  <si>
    <t>OCP.SVC.PAYROLLCUTOFF</t>
  </si>
  <si>
    <t>Service for Payroll to perform a cutoff of pending claims</t>
  </si>
  <si>
    <t>XLSTOXML.IN</t>
  </si>
  <si>
    <t>XLSTOXML.OUT</t>
  </si>
  <si>
    <t>Response queue to transform an Excel (XLS) to an XML document</t>
  </si>
  <si>
    <t>Request queue to transform an Excel (XLS) to an XML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</si>
</sst>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trike/>
      <sz val="11"/>
      <color indexed="8"/>
      <name val="Calibri"/>
      <family val="2"/>
    </font>
    <font>
      <b/>
      <strike/>
      <sz val="11"/>
      <color indexed="52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7" fillId="5" borderId="0" applyNumberFormat="0" applyBorder="0" applyAlignment="0" applyProtection="0"/>
    <xf numFmtId="0" fontId="8" fillId="6" borderId="1" applyNumberFormat="0" applyAlignment="0" applyProtection="0"/>
    <xf numFmtId="0" fontId="9" fillId="7" borderId="2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" fillId="0" borderId="0"/>
    <xf numFmtId="0" fontId="4" fillId="8" borderId="6" applyNumberFormat="0" applyFont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8" fillId="11" borderId="0" applyNumberFormat="0" applyBorder="0" applyAlignment="0" applyProtection="0"/>
  </cellStyleXfs>
  <cellXfs count="26">
    <xf numFmtId="0" fontId="0" fillId="0" borderId="0" xfId="0"/>
    <xf numFmtId="0" fontId="9" fillId="7" borderId="2" xfId="3"/>
    <xf numFmtId="0" fontId="7" fillId="5" borderId="0" xfId="1"/>
    <xf numFmtId="0" fontId="0" fillId="0" borderId="0" xfId="0" applyAlignment="1">
      <alignment vertical="center"/>
    </xf>
    <xf numFmtId="0" fontId="1" fillId="0" borderId="0" xfId="7"/>
    <xf numFmtId="0" fontId="1" fillId="0" borderId="0" xfId="7" applyFill="1"/>
    <xf numFmtId="0" fontId="3" fillId="7" borderId="2" xfId="3" applyFont="1"/>
    <xf numFmtId="0" fontId="8" fillId="6" borderId="1" xfId="2"/>
    <xf numFmtId="0" fontId="0" fillId="8" borderId="6" xfId="8" applyFont="1"/>
    <xf numFmtId="0" fontId="10" fillId="2" borderId="3" xfId="4" applyFill="1"/>
    <xf numFmtId="0" fontId="11" fillId="3" borderId="4" xfId="5" applyFill="1"/>
    <xf numFmtId="0" fontId="11" fillId="0" borderId="4" xfId="5"/>
    <xf numFmtId="0" fontId="5" fillId="0" borderId="0" xfId="0" applyFont="1"/>
    <xf numFmtId="0" fontId="6" fillId="6" borderId="1" xfId="2" applyFont="1"/>
    <xf numFmtId="0" fontId="10" fillId="2" borderId="3" xfId="4" applyFill="1" applyAlignment="1">
      <alignment textRotation="90"/>
    </xf>
    <xf numFmtId="0" fontId="12" fillId="0" borderId="5" xfId="6"/>
    <xf numFmtId="0" fontId="12" fillId="3" borderId="5" xfId="6" applyFill="1"/>
    <xf numFmtId="0" fontId="12" fillId="4" borderId="5" xfId="6" applyFill="1"/>
    <xf numFmtId="0" fontId="10" fillId="5" borderId="3" xfId="4" applyFill="1"/>
    <xf numFmtId="0" fontId="10" fillId="0" borderId="3" xfId="4"/>
    <xf numFmtId="0" fontId="13" fillId="0" borderId="0" xfId="0" applyFont="1"/>
    <xf numFmtId="0" fontId="14" fillId="6" borderId="1" xfId="2" applyFont="1"/>
    <xf numFmtId="0" fontId="15" fillId="9" borderId="0" xfId="9"/>
    <xf numFmtId="0" fontId="16" fillId="10" borderId="1" xfId="10" quotePrefix="1"/>
    <xf numFmtId="0" fontId="17" fillId="8" borderId="6" xfId="8" applyFont="1"/>
    <xf numFmtId="0" fontId="18" fillId="11" borderId="0" xfId="11"/>
  </cellXfs>
  <cellStyles count="12">
    <cellStyle name="Accent2" xfId="1" builtinId="33"/>
    <cellStyle name="Bad" xfId="11" builtinId="27"/>
    <cellStyle name="Calculation" xfId="2" builtinId="22"/>
    <cellStyle name="Check Cell" xfId="3" builtinId="23"/>
    <cellStyle name="Good" xfId="9" builtinId="26"/>
    <cellStyle name="Heading 1" xfId="4" builtinId="16"/>
    <cellStyle name="Heading 2" xfId="5" builtinId="17"/>
    <cellStyle name="Heading 3" xfId="6" builtinId="18"/>
    <cellStyle name="Input" xfId="10" builtinId="20"/>
    <cellStyle name="Normal" xfId="0" builtinId="0"/>
    <cellStyle name="Normal_BPM4ROUTING" xfId="7"/>
    <cellStyle name="Note" xfId="8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D4" sqref="D4"/>
    </sheetView>
  </sheetViews>
  <sheetFormatPr defaultRowHeight="15" x14ac:dyDescent="0.25"/>
  <cols>
    <col min="2" max="2" width="16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7.2851562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/>
    </row>
    <row r="3" spans="2:8" ht="16.5" thickTop="1" thickBot="1" x14ac:dyDescent="0.3">
      <c r="B3" t="s">
        <v>42</v>
      </c>
      <c r="D3" s="6" t="s">
        <v>143</v>
      </c>
      <c r="E3" t="s">
        <v>43</v>
      </c>
      <c r="F3" s="1">
        <v>3</v>
      </c>
      <c r="G3" t="s">
        <v>52</v>
      </c>
      <c r="H3" s="1" t="str">
        <f>CONCATENATE(D3,".BORQQ")</f>
        <v>fgc0002d.BORQQ</v>
      </c>
    </row>
    <row r="4" spans="2:8" ht="16.5" thickTop="1" thickBot="1" x14ac:dyDescent="0.3">
      <c r="B4" t="s">
        <v>35</v>
      </c>
      <c r="D4" s="6" t="s">
        <v>144</v>
      </c>
    </row>
    <row r="5" spans="2:8" ht="16.5" thickTop="1" thickBot="1" x14ac:dyDescent="0.3">
      <c r="B5" t="s">
        <v>95</v>
      </c>
      <c r="D5" s="1">
        <v>8080</v>
      </c>
    </row>
    <row r="6" spans="2:8" ht="15.75" thickTop="1" x14ac:dyDescent="0.25"/>
    <row r="8" spans="2:8" ht="15.75" thickBot="1" x14ac:dyDescent="0.3"/>
    <row r="9" spans="2:8" ht="16.5" thickTop="1" thickBot="1" x14ac:dyDescent="0.3">
      <c r="B9" t="s">
        <v>89</v>
      </c>
      <c r="D9" s="1" t="s">
        <v>90</v>
      </c>
    </row>
    <row r="10" spans="2:8" ht="16.5" thickTop="1" thickBot="1" x14ac:dyDescent="0.3">
      <c r="B10" s="1" t="s">
        <v>92</v>
      </c>
    </row>
    <row r="11" spans="2:8" ht="15.75" thickTop="1" x14ac:dyDescent="0.25"/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6" sqref="A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19" customFormat="1" ht="20.25" thickBot="1" x14ac:dyDescent="0.35">
      <c r="A1" s="19" t="s">
        <v>153</v>
      </c>
    </row>
    <row r="2" spans="1:3" ht="15.75" thickTop="1" x14ac:dyDescent="0.25"/>
    <row r="3" spans="1:3" x14ac:dyDescent="0.25">
      <c r="A3" s="23" t="s">
        <v>155</v>
      </c>
      <c r="B3" t="s">
        <v>154</v>
      </c>
    </row>
    <row r="5" spans="1:3" x14ac:dyDescent="0.25">
      <c r="A5" t="s">
        <v>156</v>
      </c>
      <c r="C5" t="str">
        <f>CONCATENATE("mkdir -p ",$A$3,"/",A5)</f>
        <v>mkdir -p /tmp/mft/dev/gpc</v>
      </c>
    </row>
    <row r="23" spans="3:3" x14ac:dyDescent="0.25">
      <c r="C23" t="str">
        <f>CONCATENATE("chown -R wmbadmin:mqbrkrs ",$A$3)</f>
        <v>chown -R wmbadmin:mqbrkrs /tmp/mft/dev</v>
      </c>
    </row>
    <row r="24" spans="3:3" x14ac:dyDescent="0.25">
      <c r="C24" t="str">
        <f>CONCATENATE("chmod -R 664 ",$A$3)</f>
        <v>chmod -R 664 /tmp/mft/dev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 x14ac:dyDescent="0.25"/>
  <cols>
    <col min="1" max="1" width="24.28515625" bestFit="1" customWidth="1"/>
    <col min="2" max="2" width="22.28515625" bestFit="1" customWidth="1"/>
    <col min="3" max="3" width="36.28515625" bestFit="1" customWidth="1"/>
    <col min="4" max="4" width="23.42578125" bestFit="1" customWidth="1"/>
  </cols>
  <sheetData>
    <row r="1" spans="1:6" s="19" customFormat="1" ht="20.25" thickBot="1" x14ac:dyDescent="0.35">
      <c r="A1" s="19" t="s">
        <v>137</v>
      </c>
      <c r="B1" s="19" t="s">
        <v>173</v>
      </c>
      <c r="C1" s="19" t="s">
        <v>174</v>
      </c>
      <c r="D1" s="19" t="s">
        <v>178</v>
      </c>
    </row>
    <row r="2" spans="1:6" ht="15.75" thickTop="1" x14ac:dyDescent="0.25">
      <c r="A2" t="s">
        <v>175</v>
      </c>
      <c r="B2" t="s">
        <v>176</v>
      </c>
      <c r="C2" t="s">
        <v>177</v>
      </c>
      <c r="D2" t="s">
        <v>180</v>
      </c>
      <c r="F2" t="str">
        <f>CONCATENATE("DEFINE SUB(",A2,") TOPICSTR(",UPPER(C2),") TOPICOBJ(",B2,") DEST(",D2,")")</f>
        <v>DEFINE SUB(STS_INCIDENTS) TOPICSTR(/FGC/MOBILISING/TABLE/STS_INCIDENTS) TOPICOBJ(SYSTEM.DEFAULT.TOPIC) DEST(OCP.INCIDENTS)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6" sqref="A6"/>
    </sheetView>
  </sheetViews>
  <sheetFormatPr defaultRowHeight="15" x14ac:dyDescent="0.25"/>
  <cols>
    <col min="1" max="1" width="18.28515625" bestFit="1" customWidth="1"/>
    <col min="2" max="2" width="11" bestFit="1" customWidth="1"/>
    <col min="3" max="3" width="22.7109375" bestFit="1" customWidth="1"/>
    <col min="4" max="4" width="73.85546875" bestFit="1" customWidth="1"/>
    <col min="6" max="6" width="37.28515625" bestFit="1" customWidth="1"/>
  </cols>
  <sheetData>
    <row r="1" spans="1:8" s="18" customFormat="1" ht="20.25" thickBot="1" x14ac:dyDescent="0.35">
      <c r="A1" s="18" t="s">
        <v>36</v>
      </c>
      <c r="B1" s="18" t="s">
        <v>38</v>
      </c>
      <c r="C1" s="18" t="s">
        <v>39</v>
      </c>
      <c r="D1" s="18" t="s">
        <v>19</v>
      </c>
      <c r="F1" s="18" t="s">
        <v>98</v>
      </c>
    </row>
    <row r="2" spans="1:8" s="22" customFormat="1" ht="15.75" thickTop="1" x14ac:dyDescent="0.25">
      <c r="A2" s="22" t="s">
        <v>41</v>
      </c>
      <c r="B2" s="22" t="s">
        <v>37</v>
      </c>
      <c r="C2" s="22" t="s">
        <v>44</v>
      </c>
      <c r="D2" s="22" t="str">
        <f>CONCATENATE( "mqsisetdbparms ",ConfigData!$D$4," -n ",A2," -u ",B2," -p ",C2)</f>
        <v>mqsisetdbparms brk0002d -n TESTDB -u CMTEST -p jm08_cmt</v>
      </c>
      <c r="F2" s="22" t="str">
        <f>CONCATENATE( "mqsicvp ",ConfigData!$D$4," -n ",A2)</f>
        <v>mqsicvp brk0002d -n TESTDB</v>
      </c>
    </row>
    <row r="3" spans="1:8" s="22" customFormat="1" x14ac:dyDescent="0.25">
      <c r="A3" s="22" t="s">
        <v>45</v>
      </c>
      <c r="B3" s="22" t="s">
        <v>46</v>
      </c>
      <c r="C3" s="22" t="s">
        <v>147</v>
      </c>
      <c r="D3" s="22" t="str">
        <f>CONCATENATE( "mqsisetdbparms ",ConfigData!$D$4," -n ",A3," -u ",B3," -p ",C3)</f>
        <v>mqsisetdbparms brk0002d -n ESBCONF -u wmbadmin -p d5FZg2E9i9dGnChE4w1q</v>
      </c>
      <c r="F3" s="22" t="str">
        <f>CONCATENATE( "mqsicvp ",ConfigData!$D$4," -n ",A3)</f>
        <v>mqsicvp brk0002d -n ESBCONF</v>
      </c>
    </row>
    <row r="4" spans="1:8" s="22" customFormat="1" x14ac:dyDescent="0.25">
      <c r="A4" s="22" t="s">
        <v>107</v>
      </c>
      <c r="B4" s="22" t="s">
        <v>162</v>
      </c>
      <c r="C4" s="22" t="s">
        <v>40</v>
      </c>
      <c r="D4" s="22" t="str">
        <f>CONCATENATE( "mqsisetdbparms ",ConfigData!$D$4," -n ",A4," -u ",B4," -p ",C4)</f>
        <v>mqsisetdbparms brk0002d -n BPMDB -u bpmdbusr -p b0z2kh95</v>
      </c>
      <c r="F4" s="22" t="str">
        <f>CONCATENATE( "mqsicvp ",ConfigData!$D$4," -n ",A4)</f>
        <v>mqsicvp brk0002d -n BPMDB</v>
      </c>
    </row>
    <row r="6" spans="1:8" s="22" customFormat="1" x14ac:dyDescent="0.25">
      <c r="A6" s="22" t="s">
        <v>108</v>
      </c>
      <c r="B6" s="22" t="s">
        <v>109</v>
      </c>
      <c r="C6" s="22" t="s">
        <v>109</v>
      </c>
      <c r="D6" s="22" t="str">
        <f>CONCATENATE( "mqsisetdbparms ",ConfigData!$D$4," -n ",A6," -u ",B6," -p ",C6)</f>
        <v>mqsisetdbparms brk0002d -n STATSNX_TEST -u statsnx -p statsnx</v>
      </c>
      <c r="F6" s="22" t="str">
        <f>CONCATENATE( "mqsicvp ",ConfigData!$D$4," -n ",A6)</f>
        <v>mqsicvp brk0002d -n STATSNX_TEST</v>
      </c>
    </row>
    <row r="7" spans="1:8" s="22" customFormat="1" x14ac:dyDescent="0.25">
      <c r="A7" s="22" t="s">
        <v>170</v>
      </c>
      <c r="B7" s="22" t="s">
        <v>109</v>
      </c>
      <c r="C7" s="22" t="s">
        <v>171</v>
      </c>
      <c r="D7" s="22" t="str">
        <f>CONCATENATE( "mqsisetdbparms ",ConfigData!$D$4," -n ",A7," -u ",B7," -p ",C7)</f>
        <v>mqsisetdbparms brk0002d -n STATSNX_LIVE -u statsnx -p R3ms09_1</v>
      </c>
      <c r="F7" s="22" t="str">
        <f>CONCATENATE( "mqsicvp ",ConfigData!$D$4," -n ",A7)</f>
        <v>mqsicvp brk0002d -n STATSNX_LIVE</v>
      </c>
      <c r="H7" s="22" t="s">
        <v>172</v>
      </c>
    </row>
    <row r="8" spans="1:8" x14ac:dyDescent="0.25">
      <c r="A8" t="s">
        <v>97</v>
      </c>
      <c r="B8" t="s">
        <v>94</v>
      </c>
      <c r="C8" t="s">
        <v>94</v>
      </c>
      <c r="D8" t="str">
        <f>CONCATENATE( "mqsisetdbparms ",ConfigData!$D$4," -n ",A8," -u ",B8," -p ",C8)</f>
        <v>mqsisetdbparms brk0002d -n CFRS_LIVE -u cfrs_live -p cfrs_live</v>
      </c>
      <c r="F8" t="str">
        <f>CONCATENATE( "mqsicvp ",ConfigData!$D$4," -n ",A8)</f>
        <v>mqsicvp brk0002d -n CFRS_LIVE</v>
      </c>
    </row>
    <row r="9" spans="1:8" x14ac:dyDescent="0.25">
      <c r="A9" t="s">
        <v>96</v>
      </c>
      <c r="B9" t="s">
        <v>96</v>
      </c>
      <c r="C9" t="s">
        <v>101</v>
      </c>
      <c r="D9" t="str">
        <f>CONCATENATE( "mqsisetdbparms ",ConfigData!$D$4," -n ",A9," -u ",B9," -p ",C9)</f>
        <v>mqsisetdbparms brk0002d -n RRRED -u RRRED -p rrred</v>
      </c>
      <c r="F9" t="str">
        <f>CONCATENATE( "mqsicvp ",ConfigData!$D$4," -n ",A9)</f>
        <v>mqsicvp brk0002d -n RRRED</v>
      </c>
    </row>
    <row r="10" spans="1:8" x14ac:dyDescent="0.25">
      <c r="A10" t="s">
        <v>99</v>
      </c>
      <c r="B10" t="s">
        <v>99</v>
      </c>
      <c r="C10" t="s">
        <v>100</v>
      </c>
      <c r="D10" t="str">
        <f>CONCATENATE( "mqsisetdbparms ",ConfigData!$D$4," -n ",A10," -u ",B10," -p ",C10)</f>
        <v>mqsisetdbparms brk0002d -n DM_CADM -u DM_CADM -p dm_cadm</v>
      </c>
      <c r="F10" t="str">
        <f>CONCATENATE( "mqsicvp ",ConfigData!$D$4," -n ",A10)</f>
        <v>mqsicvp brk0002d -n DM_CADM</v>
      </c>
    </row>
    <row r="16" spans="1:8" s="22" customFormat="1" x14ac:dyDescent="0.25">
      <c r="A16" s="22" t="s">
        <v>157</v>
      </c>
      <c r="B16" s="22" t="s">
        <v>158</v>
      </c>
      <c r="C16" s="22" t="s">
        <v>159</v>
      </c>
      <c r="D16" s="22" t="str">
        <f>CONCATENATE( "mqsisetdbparms ",ConfigData!$D$4," -n ",A16," -u ",B16," -p ",C16)</f>
        <v>mqsisetdbparms brk0002d -n RECRUITMENT_DEV -u rec_userd -p Recuserd999</v>
      </c>
      <c r="F16" s="22" t="str">
        <f>CONCATENATE( "mqsicvp ",ConfigData!$D$4," -n ",A16)</f>
        <v>mqsicvp brk0002d -n RECRUITMENT_DEV</v>
      </c>
    </row>
    <row r="20" spans="1:8" s="24" customFormat="1" x14ac:dyDescent="0.25">
      <c r="A20" s="24" t="s">
        <v>163</v>
      </c>
    </row>
    <row r="21" spans="1:8" s="25" customFormat="1" x14ac:dyDescent="0.25">
      <c r="A21" s="25" t="s">
        <v>104</v>
      </c>
      <c r="B21" s="25" t="s">
        <v>105</v>
      </c>
      <c r="C21" s="25" t="s">
        <v>106</v>
      </c>
      <c r="D21" s="25" t="str">
        <f>CONCATENATE( "mqsisetdbparms ",ConfigData!$D$4," -n ",A21," -u ",B21," -p ",C21)</f>
        <v>mqsisetdbparms brk0002d -n STEP_TEST -u STEP -p h53ks!f</v>
      </c>
      <c r="F21" s="25" t="str">
        <f>CONCATENATE( "mqsicvp ",ConfigData!$D$4," -n ",A21)</f>
        <v>mqsicvp brk0002d -n STEP_TEST</v>
      </c>
    </row>
    <row r="22" spans="1:8" s="24" customFormat="1" x14ac:dyDescent="0.25">
      <c r="A22" s="24" t="s">
        <v>164</v>
      </c>
    </row>
    <row r="23" spans="1:8" s="22" customFormat="1" x14ac:dyDescent="0.25">
      <c r="A23" s="22" t="s">
        <v>105</v>
      </c>
      <c r="B23" s="22" t="s">
        <v>105</v>
      </c>
      <c r="C23" s="22" t="s">
        <v>106</v>
      </c>
      <c r="D23" s="22" t="str">
        <f>CONCATENATE( "mqsisetdbparms ",ConfigData!$D$4," -n ",A23," -u ",B23," -p ",C23)</f>
        <v>mqsisetdbparms brk0002d -n STEP -u STEP -p h53ks!f</v>
      </c>
      <c r="F23" s="22" t="str">
        <f>CONCATENATE( "mqsicvp ",ConfigData!$D$4," -n ",A23)</f>
        <v>mqsicvp brk0002d -n STEP</v>
      </c>
      <c r="H23" s="22" t="s">
        <v>168</v>
      </c>
    </row>
    <row r="24" spans="1:8" s="22" customFormat="1" x14ac:dyDescent="0.25">
      <c r="A24" s="22" t="s">
        <v>165</v>
      </c>
      <c r="B24" s="22" t="s">
        <v>166</v>
      </c>
      <c r="C24" s="22" t="s">
        <v>167</v>
      </c>
      <c r="D24" s="22" t="str">
        <f>CONCATENATE( "mqsisetdbparms ",ConfigData!$D$4," -n ",A24," -u ",B24," -p ",C24)</f>
        <v>mqsisetdbparms brk0002d -n STEP_SS -u step_userd -p Stepuserd999</v>
      </c>
      <c r="F24" s="22" t="str">
        <f>CONCATENATE( "mqsicvp ",ConfigData!$D$4," -n ",A24)</f>
        <v>mqsicvp brk0002d -n STEP_SS</v>
      </c>
      <c r="H24" s="22" t="s">
        <v>169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2" sqref="G2:G19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CONCATENATE(ConfigData!$D$3,".BORQQ")</f>
        <v>fgc0002d.BORQQ</v>
      </c>
      <c r="B2">
        <v>104857600</v>
      </c>
      <c r="C2">
        <v>100000</v>
      </c>
      <c r="D2" t="s">
        <v>146</v>
      </c>
      <c r="G2" t="str">
        <f>CONCATENATE("DEFINE QL(",A2,") MAXMSGL(",B2,") MAXDEPTH(",C2,") DESCR('",D2,"') REPLACE")</f>
        <v>DEFINE QL(fgc0002d.BORQQ) MAXMSGL(104857600) MAXDEPTH(100000) DESCR('Backout queue for queue manager') REPLACE</v>
      </c>
    </row>
    <row r="4" spans="1:7" x14ac:dyDescent="0.25">
      <c r="A4" t="s">
        <v>4</v>
      </c>
      <c r="B4">
        <v>104857600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QL(BPM4.SVC.FRAMEWORK.STARTUP) MAXMSGL(104857600) MAXDEPTH(100000) DESCR('') BOQNAME(fgc0002d.BORQQ) BOTHRESH(3) REPLACE</v>
      </c>
    </row>
    <row r="5" spans="1:7" x14ac:dyDescent="0.25">
      <c r="A5" t="s">
        <v>5</v>
      </c>
      <c r="B5">
        <v>104857600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QL(BPM4.SVC.REGISTER) MAXMSGL(104857600) MAXDEPTH(100000) DESCR('') BOQNAME(fgc0002d.BORQQ) BOTHRESH(3) REPLACE</v>
      </c>
    </row>
    <row r="6" spans="1:7" x14ac:dyDescent="0.25">
      <c r="A6" t="s">
        <v>6</v>
      </c>
      <c r="B6">
        <v>104857600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QL(BPM4.ROUTING) MAXMSGL(104857600) MAXDEPTH(100000) DESCR('') BOQNAME(fgc0002d.BORQQ) BOTHRESH(3) REPLACE</v>
      </c>
    </row>
    <row r="7" spans="1:7" x14ac:dyDescent="0.25">
      <c r="A7" t="s">
        <v>5</v>
      </c>
      <c r="B7">
        <v>104857600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QL(BPM4.SVC.REGISTER) MAXMSGL(104857600) MAXDEPTH(100000) DESCR('') BOQNAME(fgc0002d.BORQQ) BOTHRESH(3) REPLACE</v>
      </c>
    </row>
    <row r="8" spans="1:7" x14ac:dyDescent="0.25">
      <c r="A8" t="s">
        <v>7</v>
      </c>
      <c r="B8">
        <v>104857600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QL(BPM4.SVC.NOTIFY) MAXMSGL(104857600) MAXDEPTH(100000) DESCR('') BOQNAME(fgc0002d.BORQQ) BOTHRESH(3) REPLACE</v>
      </c>
    </row>
    <row r="9" spans="1:7" x14ac:dyDescent="0.25">
      <c r="A9" t="s">
        <v>8</v>
      </c>
      <c r="B9">
        <v>104857600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QL(BPM4.PUBLISHED.EVENTS.ALL) MAXMSGL(104857600) MAXDEPTH(100000) DESCR('') BOQNAME(fgc0002d.BORQQ) BOTHRESH(3) REPLACE</v>
      </c>
    </row>
    <row r="10" spans="1:7" x14ac:dyDescent="0.25">
      <c r="A10" t="s">
        <v>9</v>
      </c>
      <c r="B10">
        <v>104857600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QL(BPM4.SVC.BPMEVENTQ) MAXMSGL(104857600) MAXDEPTH(100000) DESCR('') BOQNAME(fgc0002d.BORQQ) BOTHRESH(3) REPLACE</v>
      </c>
    </row>
    <row r="11" spans="1:7" x14ac:dyDescent="0.25">
      <c r="A11" t="s">
        <v>10</v>
      </c>
      <c r="B11">
        <v>104857600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QL(BPM4.SVC.STAFFDIR) MAXMSGL(104857600) MAXDEPTH(100000) DESCR('') BOQNAME(fgc0002d.BORQQ) BOTHRESH(3) REPLACE</v>
      </c>
    </row>
    <row r="12" spans="1:7" x14ac:dyDescent="0.25">
      <c r="A12" t="s">
        <v>11</v>
      </c>
      <c r="B12">
        <v>104857600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QL(BPM4.SVC.TXRX.MAINTENANCE) MAXMSGL(104857600) MAXDEPTH(100000) DESCR('') BOQNAME(fgc0002d.BORQQ) BOTHRESH(3) REPLACE</v>
      </c>
    </row>
    <row r="13" spans="1:7" x14ac:dyDescent="0.25">
      <c r="A13" t="s">
        <v>12</v>
      </c>
      <c r="B13">
        <v>104857600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QL(BPM4.BPM.SERVICE.RESPONSE) MAXMSGL(104857600) MAXDEPTH(100000) DESCR('') BOQNAME(fgc0002d.BORQQ) BOTHRESH(3) REPLACE</v>
      </c>
    </row>
    <row r="14" spans="1:7" x14ac:dyDescent="0.25">
      <c r="A14" t="s">
        <v>13</v>
      </c>
      <c r="B14">
        <v>104857600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QL(BPM4.BPM.SERVICE.REQUEST) MAXMSGL(104857600) MAXDEPTH(100000) DESCR('') BOQNAME(fgc0002d.BORQQ) BOTHRESH(3) REPLACE</v>
      </c>
    </row>
    <row r="15" spans="1:7" x14ac:dyDescent="0.25">
      <c r="A15" t="s">
        <v>14</v>
      </c>
      <c r="B15">
        <v>104857600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QL(BPM4.SVC.DEFAULT) MAXMSGL(104857600) MAXDEPTH(100000) DESCR('') BOQNAME(fgc0002d.BORQQ) BOTHRESH(3) REPLACE</v>
      </c>
    </row>
    <row r="16" spans="1:7" x14ac:dyDescent="0.25">
      <c r="A16" t="s">
        <v>15</v>
      </c>
      <c r="B16">
        <v>104857600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QL(BPM4.SVC.SYSINFO) MAXMSGL(104857600) MAXDEPTH(100000) DESCR('') BOQNAME(fgc0002d.BORQQ) BOTHRESH(3) REPLACE</v>
      </c>
    </row>
    <row r="17" spans="1:7" x14ac:dyDescent="0.25">
      <c r="A17" t="s">
        <v>16</v>
      </c>
      <c r="B17">
        <v>104857600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QL(BPM4.ERROR) MAXMSGL(104857600) MAXDEPTH(100000) DESCR('') BOQNAME(fgc0002d.BORQQ) BOTHRESH(3) REPLACE</v>
      </c>
    </row>
    <row r="18" spans="1:7" x14ac:dyDescent="0.25">
      <c r="A18" t="s">
        <v>17</v>
      </c>
      <c r="B18">
        <v>104857600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QL(BPM4.CACHE) MAXMSGL(104857600) MAXDEPTH(100000) DESCR('') BOQNAME(fgc0002d.BORQQ) BOTHRESH(3) REPLACE</v>
      </c>
    </row>
    <row r="19" spans="1:7" x14ac:dyDescent="0.25">
      <c r="A19" t="s">
        <v>150</v>
      </c>
      <c r="B19">
        <v>104857600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QL(BPM4.SVC.REGISTER.LOCAL.REPLY) MAXMSGL(104857600) MAXDEPTH(100000) DESCR('') BOQNAME(fgc0002d.BORQQ) BOTHRESH(3) REPLACE</v>
      </c>
    </row>
    <row r="31" spans="1:7" x14ac:dyDescent="0.25">
      <c r="G31" t="s">
        <v>18</v>
      </c>
    </row>
    <row r="32" spans="1:7" x14ac:dyDescent="0.25">
      <c r="G32" s="3" t="s">
        <v>145</v>
      </c>
    </row>
    <row r="33" spans="7:7" x14ac:dyDescent="0.25">
      <c r="G33" t="s">
        <v>148</v>
      </c>
    </row>
    <row r="35" spans="7:7" x14ac:dyDescent="0.25">
      <c r="G35" t="s">
        <v>149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8" sqref="E18"/>
    </sheetView>
  </sheetViews>
  <sheetFormatPr defaultRowHeight="15" x14ac:dyDescent="0.25"/>
  <cols>
    <col min="1" max="1" width="28" bestFit="1" customWidth="1"/>
    <col min="2" max="2" width="12.42578125" bestFit="1" customWidth="1"/>
    <col min="3" max="3" width="14" bestFit="1" customWidth="1"/>
    <col min="4" max="4" width="38.7109375" bestFit="1" customWidth="1"/>
    <col min="5" max="5" width="150.85546875" style="7" bestFit="1" customWidth="1"/>
    <col min="6" max="6" width="50.7109375" style="7" bestFit="1" customWidth="1"/>
  </cols>
  <sheetData>
    <row r="1" spans="1:6" s="9" customFormat="1" ht="20.25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47</v>
      </c>
      <c r="B3">
        <f t="shared" ref="B3:B12" si="0">4*2^20</f>
        <v>4194304</v>
      </c>
      <c r="C3">
        <v>5000</v>
      </c>
      <c r="D3" t="s">
        <v>49</v>
      </c>
      <c r="E3" s="7" t="str">
        <f>CONCATENATE("DEFINE QL(",A3,ConfigData!$D$2,") MAXMSGL(",B3,") MAXDEPTH(",C3,") DESCR('",D3,"') BOQNAME(",ConfigData!$H$3,") BOTHRESH(",ConfigData!$F$3,") REPLACE")</f>
        <v>DEFINE QL(UKFF.SVC.STAFF) MAXMSGL(4194304) MAXDEPTH(5000) DESCR('Staff Service') BOQNAME(fgc0002d.BORQQ) BOTHRESH(3) REPLACE</v>
      </c>
      <c r="F3" s="7" t="str">
        <f>CONCATENATE("DELETE QLOCAL(",A3,") PURGE")</f>
        <v>DELETE QLOCAL(UKFF.SVC.STAFF) PURGE</v>
      </c>
    </row>
    <row r="4" spans="1:6" x14ac:dyDescent="0.25">
      <c r="A4" t="s">
        <v>50</v>
      </c>
      <c r="B4">
        <f t="shared" si="0"/>
        <v>4194304</v>
      </c>
      <c r="C4">
        <v>5000</v>
      </c>
      <c r="D4" t="s">
        <v>51</v>
      </c>
      <c r="E4" s="7" t="str">
        <f>CONCATENATE("DEFINE QL(",A4,ConfigData!$D$2,") MAXMSGL(",B4,") MAXDEPTH(",C4,") DESCR('",D4,"') BOQNAME(",ConfigData!$H$3,") BOTHRESH(",ConfigData!$F$3,") REPLACE")</f>
        <v>DEFINE QL(UKFF.SVC.CONTACT) MAXMSGL(4194304) MAXDEPTH(5000) DESCR('Contact Service') BOQNAME(fgc0002d.BORQQ) BOTHRESH(3) REPLACE</v>
      </c>
      <c r="F4" s="7" t="str">
        <f t="shared" ref="F4:F12" si="1">CONCATENATE("DELETE QLOCAL(",A4,") PURGE")</f>
        <v>DELETE QLOCAL(UKFF.SVC.CONTACT)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7" t="str">
        <f>CONCATENATE("DEFINE QL(",A5,ConfigData!$D$2,") MAXMSGL(",B5,") MAXDEPTH(",C5,") DESCR('",D5,"') BOQNAME(",ConfigData!$H$3,") BOTHRESH(",ConfigData!$F$3,") REPLACE")</f>
        <v>DEFINE QL(UKFF.SVC.NOTIFY) MAXMSGL(4194304) MAXDEPTH(5000) DESCR('Notify Service') BOQNAME(fgc0002d.BORQQ) BOTHRESH(3) REPLACE</v>
      </c>
      <c r="F5" s="7" t="str">
        <f t="shared" si="1"/>
        <v>DELETE QLOCAL(UKFF.SVC.NOTIFY)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7" t="str">
        <f>CONCATENATE("DEFINE QL(",A6,ConfigData!$D$2,") MAXMSGL(",B6,") MAXDEPTH(",C6,") DESCR('",D6,"') BOQNAME(",ConfigData!$H$3,") BOTHRESH(",ConfigData!$F$3,") REPLACE")</f>
        <v>DEFINE QL(UKFF.SVC.STAFFDIR) MAXMSGL(4194304) MAXDEPTH(5000) DESCR('Staff Directory Service') BOQNAME(fgc0002d.BORQQ) BOTHRESH(3) REPLACE</v>
      </c>
      <c r="F6" s="7" t="str">
        <f t="shared" si="1"/>
        <v>DELETE QLOCAL(UKFF.SVC.STAFFDIR)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7" t="str">
        <f>CONCATENATE("DEFINE QL(",A7,ConfigData!$D$2,") MAXMSGL(",B7,") MAXDEPTH(",C7,") DESCR('",D7,"') BOQNAME(",ConfigData!$H$3,") BOTHRESH(",ConfigData!$F$3,") REPLACE")</f>
        <v>DEFINE QL(UKFF.SVC.FINANCE) MAXMSGL(4194304) MAXDEPTH(5000) DESCR('Finance Service') BOQNAME(fgc0002d.BORQQ) BOTHRESH(3) REPLACE</v>
      </c>
      <c r="F7" s="7" t="str">
        <f t="shared" si="1"/>
        <v>DELETE QLOCAL(UKFF.SVC.FINANCE)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7" t="str">
        <f>CONCATENATE("DEFINE QL(",A8,ConfigData!$D$2,") MAXMSGL(",B8,") MAXDEPTH(",C8,") DESCR('",D8,"') BOQNAME(",ConfigData!$H$3,") BOTHRESH(",ConfigData!$F$3,") REPLACE")</f>
        <v>DEFINE QL(UKFF.SVC.AVAILABILITY) MAXMSGL(4194304) MAXDEPTH(5000) DESCR('Availability Service') BOQNAME(fgc0002d.BORQQ) BOTHRESH(3) REPLACE</v>
      </c>
      <c r="F8" s="7" t="str">
        <f t="shared" si="1"/>
        <v>DELETE QLOCAL(UKFF.SVC.AVAILABILITY)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7" t="str">
        <f>CONCATENATE("DEFINE QL(",A9,ConfigData!$D$2,") MAXMSGL(",B9,") MAXDEPTH(",C9,") DESCR('",D9,"') BOQNAME(",ConfigData!$H$3,") BOTHRESH(",ConfigData!$F$3,") REPLACE")</f>
        <v>DEFINE QL(UKFF.SVC.CALENDAR) MAXMSGL(4194304) MAXDEPTH(5000) DESCR('Calendar Service') BOQNAME(fgc0002d.BORQQ) BOTHRESH(3) REPLACE</v>
      </c>
      <c r="F9" s="7" t="str">
        <f t="shared" si="1"/>
        <v>DELETE QLOCAL(UKFF.SVC.CALENDAR)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7" t="str">
        <f>CONCATENATE("DEFINE QL(",A10,ConfigData!$D$2,") MAXMSGL(",B10,") MAXDEPTH(",C10,") DESCR('",D10,"') BOQNAME(",ConfigData!$H$3,") BOTHRESH(",ConfigData!$F$3,") REPLACE")</f>
        <v>DEFINE QL(UKFF.SVC.REFERENCE) MAXMSGL(4194304) MAXDEPTH(5000) DESCR('Reference Service') BOQNAME(fgc0002d.BORQQ) BOTHRESH(3) REPLACE</v>
      </c>
      <c r="F10" s="7" t="str">
        <f t="shared" si="1"/>
        <v>DELETE QLOCAL(UKFF.SVC.REFERENCE)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7" t="str">
        <f>CONCATENATE("DEFINE QL(",A11,ConfigData!$D$2,") MAXMSGL(",B11,") MAXDEPTH(",C11,") DESCR('",D11,"') BOQNAME(",ConfigData!$H$3,") BOTHRESH(",ConfigData!$F$3,") REPLACE")</f>
        <v>DEFINE QL(UKFF.SERVICE.RESPONSE) MAXMSGL(4194304) MAXDEPTH(5000) DESCR('Response Queue') BOQNAME(fgc0002d.BORQQ) BOTHRESH(3) REPLACE</v>
      </c>
      <c r="F11" s="7" t="str">
        <f t="shared" si="1"/>
        <v>DELETE QLOCAL(UKFF.SERVICE.RESPONSE) PURGE</v>
      </c>
    </row>
    <row r="12" spans="1:6" x14ac:dyDescent="0.25">
      <c r="A12" t="s">
        <v>48</v>
      </c>
      <c r="B12">
        <f t="shared" si="0"/>
        <v>4194304</v>
      </c>
      <c r="C12">
        <v>5000</v>
      </c>
      <c r="D12" t="s">
        <v>33</v>
      </c>
      <c r="E12" s="7" t="str">
        <f>CONCATENATE("DEFINE QL(",A12,ConfigData!$D$2,") MAXMSGL(",B12,") MAXDEPTH(",C12,") DESCR('",D12,"') BOQNAME(",ConfigData!$H$3,") BOTHRESH(",ConfigData!$F$3,") REPLACE")</f>
        <v>DEFINE QL(UKFF.BPM.SERVICE.RESPONSE) MAXMSGL(4194304) MAXDEPTH(5000) DESCR('Response Queue') BOQNAME(fgc0002d.BORQQ) BOTHRESH(3) REPLACE</v>
      </c>
      <c r="F12" s="7" t="str">
        <f t="shared" si="1"/>
        <v>DELETE QLOCAL(UKFF.BPM.SERVICE.RESPONSE) PURGE</v>
      </c>
    </row>
    <row r="13" spans="1:6" s="11" customFormat="1" ht="18" thickBot="1" x14ac:dyDescent="0.35">
      <c r="A13" s="11" t="s">
        <v>122</v>
      </c>
      <c r="E13" s="10"/>
      <c r="F13" s="10"/>
    </row>
    <row r="14" spans="1:6" ht="15.75" thickTop="1" x14ac:dyDescent="0.25">
      <c r="A14" t="s">
        <v>119</v>
      </c>
      <c r="B14">
        <f>4*2^20</f>
        <v>4194304</v>
      </c>
      <c r="C14">
        <v>5000</v>
      </c>
      <c r="D14" t="s">
        <v>120</v>
      </c>
      <c r="E14" s="7" t="str">
        <f>CONCATENATE("DEFINE QL(",A14,ConfigData!$D$2,") MAXMSGL(",B14,") MAXDEPTH(",C14,") DESCR('",D14,"') BOQNAME(",ConfigData!$H$3,") BOTHRESH(",ConfigData!$F$3,") REPLACE")</f>
        <v>DEFINE QL(UKFF4.SVC.STAFF) MAXMSGL(4194304) MAXDEPTH(5000) DESCR('Unified StaffDir and Staff Service') BOQNAME(fgc0002d.BORQQ) BOTHRESH(3) REPLACE</v>
      </c>
      <c r="F14" s="7" t="str">
        <f>CONCATENATE("DELETE QLOCAL(",A14,") PURGE")</f>
        <v>DELETE QLOCAL(UKFF4.SVC.STAFF) PURGE</v>
      </c>
    </row>
    <row r="15" spans="1:6" x14ac:dyDescent="0.25">
      <c r="A15" t="s">
        <v>123</v>
      </c>
      <c r="B15">
        <f>100*2^20</f>
        <v>104857600</v>
      </c>
      <c r="C15">
        <v>100000</v>
      </c>
      <c r="D15" t="s">
        <v>124</v>
      </c>
      <c r="E15" s="7" t="str">
        <f>CONCATENATE("DEFINE QL(",A15,ConfigData!$D$2,") MAXMSGL(",B15,") MAXDEPTH(",C15,") DESCR('",D15,"') BOQNAME(",ConfigData!$H$3,") BOTHRESH(",ConfigData!$F$3,") REPLACE")</f>
        <v>DEFINE QL(MESSAGE_STORE) MAXMSGL(104857600) MAXDEPTH(100000) DESCR('Message store for request-reply patterns.') BOQNAME(fgc0002d.BORQQ) BOTHRESH(3) REPLACE</v>
      </c>
      <c r="F15" s="7" t="str">
        <f>CONCATENATE("DELETE QLOCAL(",A15,") PURGE")</f>
        <v>DELETE QLOCAL(MESSAGE_STORE) PURGE</v>
      </c>
    </row>
    <row r="16" spans="1:6" x14ac:dyDescent="0.25">
      <c r="A16" t="s">
        <v>135</v>
      </c>
      <c r="B16">
        <f>4*2^20</f>
        <v>4194304</v>
      </c>
      <c r="C16">
        <v>5000</v>
      </c>
      <c r="D16" t="s">
        <v>51</v>
      </c>
      <c r="E16" s="7" t="str">
        <f>CONCATENATE("DEFINE QL(",A16,ConfigData!$D$2,") MAXMSGL(",B16,") MAXDEPTH(",C16,") DESCR('",D16,"') BOQNAME(",ConfigData!$H$3,") BOTHRESH(",ConfigData!$F$3,") REPLACE")</f>
        <v>DEFINE QL(UKFF4.SVC.CONTACT) MAXMSGL(4194304) MAXDEPTH(5000) DESCR('Contact Service') BOQNAME(fgc0002d.BORQQ) BOTHRESH(3) REPLACE</v>
      </c>
      <c r="F16" s="7" t="str">
        <f t="shared" ref="F16" si="2">CONCATENATE("DELETE QLOCAL(",A16,") PURGE")</f>
        <v>DELETE QLOCAL(UKFF4.SVC.CONTACT) PURGE</v>
      </c>
    </row>
    <row r="18" spans="1:6" x14ac:dyDescent="0.25">
      <c r="A18" t="s">
        <v>160</v>
      </c>
      <c r="B18">
        <f>4*2^20</f>
        <v>4194304</v>
      </c>
      <c r="C18">
        <v>5000</v>
      </c>
      <c r="D18" t="s">
        <v>161</v>
      </c>
      <c r="E18" s="7" t="str">
        <f>CONCATENATE("DEFINE QL(",A18,ConfigData!$D$2,") MAXMSGL(",B18,") MAXDEPTH(",C18,") DESCR('",D18,"') BOQNAME(",ConfigData!$H$3,") BOTHRESH(",ConfigData!$F$3,") REPLACE")</f>
        <v>DEFINE QL(UKFF4.SVC.RECRUITMENT) MAXMSGL(4194304) MAXDEPTH(5000) DESCR('Recruitment Service') BOQNAME(fgc0002d.BORQQ) BOTHRESH(3) REPLACE</v>
      </c>
      <c r="F18" s="7" t="str">
        <f t="shared" ref="F18" si="3">CONCATENATE("DELETE QLOCAL(",A18,") PURGE")</f>
        <v>DELETE QLOCAL(UKFF4.SVC.RECRUITMENT) PURGE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16" sqref="A16:D17"/>
    </sheetView>
  </sheetViews>
  <sheetFormatPr defaultRowHeight="15" x14ac:dyDescent="0.25"/>
  <cols>
    <col min="1" max="1" width="26.7109375" bestFit="1" customWidth="1"/>
    <col min="2" max="2" width="10" bestFit="1" customWidth="1"/>
    <col min="3" max="3" width="7" bestFit="1" customWidth="1"/>
    <col min="4" max="4" width="52.42578125" bestFit="1" customWidth="1"/>
    <col min="5" max="5" width="179.5703125" style="7" bestFit="1" customWidth="1"/>
    <col min="6" max="6" width="9.140625" style="7"/>
  </cols>
  <sheetData>
    <row r="1" spans="1:6" s="9" customFormat="1" ht="74.25" thickBot="1" x14ac:dyDescent="0.35">
      <c r="A1" s="9" t="s">
        <v>0</v>
      </c>
      <c r="B1" s="14" t="s">
        <v>1</v>
      </c>
      <c r="C1" s="14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102</v>
      </c>
      <c r="B3">
        <f>4*2^20</f>
        <v>4194304</v>
      </c>
      <c r="C3">
        <v>5000</v>
      </c>
      <c r="D3" t="s">
        <v>103</v>
      </c>
      <c r="E3" s="7" t="str">
        <f>CONCATENATE("DEFINE QL(",A3,ConfigData!$D$2,") MAXMSGL(",B3,") MAXDEPTH(",C3,") DESCR('",D3,"') BOQNAME(",ConfigData!$H$3,") BOTHRESH(",ConfigData!$F$3,") REPLACE")</f>
        <v>DEFINE QL(FGC.SVC.BUSINESSLOGIC) MAXMSGL(4194304) MAXDEPTH(5000) DESCR('Business Logic Service') BOQNAME(fgc0002d.BORQQ) BOTHRESH(3) REPLACE</v>
      </c>
      <c r="F3" s="7" t="str">
        <f>CONCATENATE("DELETE QLOCAL(",A3,") PURGE")</f>
        <v>DELETE QLOCAL(FGC.SVC.BUSINESSLOGIC) PURGE</v>
      </c>
    </row>
    <row r="4" spans="1:6" x14ac:dyDescent="0.25">
      <c r="A4" t="s">
        <v>151</v>
      </c>
      <c r="B4">
        <f>4*2^20</f>
        <v>4194304</v>
      </c>
      <c r="C4">
        <v>5000</v>
      </c>
      <c r="D4" t="s">
        <v>152</v>
      </c>
      <c r="E4" s="7" t="str">
        <f>CONCATENATE("DEFINE QL(",A4,ConfigData!$D$2,") MAXMSGL(",B4,") MAXDEPTH(",C4,") DESCR('",D4,"') BOQNAME(",ConfigData!$H$3,") BOTHRESH(",ConfigData!$F$3,") REPLACE")</f>
        <v>DEFINE QL(BPM.EVENTMESSAGE) MAXMSGL(4194304) MAXDEPTH(5000) DESCR('Event messages sent to BPM') BOQNAME(fgc0002d.BORQQ) BOTHRESH(3) REPLACE</v>
      </c>
      <c r="F4" s="7" t="str">
        <f>CONCATENATE("DELETE QLOCAL(",A4,") PURGE")</f>
        <v>DELETE QLOCAL(BPM.EVENTMESSAGE) PURGE</v>
      </c>
    </row>
    <row r="6" spans="1:6" x14ac:dyDescent="0.25">
      <c r="A6" t="s">
        <v>191</v>
      </c>
      <c r="B6">
        <f>100*2^20</f>
        <v>104857600</v>
      </c>
      <c r="C6">
        <v>500000</v>
      </c>
      <c r="D6" t="s">
        <v>179</v>
      </c>
      <c r="E6" s="7" t="str">
        <f>CONCATENATE("DEFINE QL(",A6,ConfigData!$D$2,") MAXMSGL(",B6,") MAXDEPTH(",C6,") DESCR('",D6,"') BOQNAME(",ConfigData!$H$3,") BOTHRESH(",ConfigData!$F$3,") REPLACE")</f>
        <v>DEFINE QL(OCP.INCIDENTS.SUB) MAXMSGL(104857600) MAXDEPTH(500000) DESCR('Incident details published from the mobilisation system.') BOQNAME(fgc0002d.BORQQ) BOTHRESH(3) REPLACE</v>
      </c>
      <c r="F6" s="7" t="str">
        <f t="shared" ref="F6:F14" si="0">CONCATENATE("DELETE QLOCAL(",A6,") PURGE")</f>
        <v>DELETE QLOCAL(OCP.INCIDENTS.SUB) PURGE</v>
      </c>
    </row>
    <row r="7" spans="1:6" x14ac:dyDescent="0.25">
      <c r="A7" t="s">
        <v>182</v>
      </c>
      <c r="B7">
        <f>4*2^20</f>
        <v>4194304</v>
      </c>
      <c r="C7">
        <f>5000</f>
        <v>5000</v>
      </c>
      <c r="D7" t="s">
        <v>183</v>
      </c>
      <c r="E7" s="7" t="str">
        <f>CONCATENATE("DEFINE QL(",A7,ConfigData!$D$2,") MAXMSGL(",B7,") MAXDEPTH(",C7,") DESCR('",D7,"') BOQNAME(",ConfigData!$H$3,") BOTHRESH(",ConfigData!$F$3,") REPLACE")</f>
        <v>DEFINE QL(OCP.SVC.CRUD) MAXMSGL(4194304) MAXDEPTH(5000) DESCR('CRUD Service for OnCall Payments') BOQNAME(fgc0002d.BORQQ) BOTHRESH(3) REPLACE</v>
      </c>
      <c r="F7" s="7" t="str">
        <f t="shared" si="0"/>
        <v>DELETE QLOCAL(OCP.SVC.CRUD) PURGE</v>
      </c>
    </row>
    <row r="8" spans="1:6" x14ac:dyDescent="0.25">
      <c r="A8" t="s">
        <v>301</v>
      </c>
      <c r="B8">
        <f>1*2^20</f>
        <v>1048576</v>
      </c>
      <c r="C8">
        <v>10</v>
      </c>
      <c r="D8" t="s">
        <v>302</v>
      </c>
      <c r="E8" s="7" t="str">
        <f>CONCATENATE("DEFINE QL(",A8,ConfigData!$D$2,") MAXMSGL(",B8,") MAXDEPTH(",C8,") DESCR('",D8,"') BOQNAME(",ConfigData!$H$3,") BOTHRESH(",ConfigData!$F$3,") REPLACE")</f>
        <v>DEFINE QL(OCP.SVC.EXPORTPAYCLAIMS) MAXMSGL(1048576) MAXDEPTH(10) DESCR('Service to perform an export of pay claims') BOQNAME(fgc0002d.BORQQ) BOTHRESH(3) REPLACE</v>
      </c>
      <c r="F8" s="7" t="str">
        <f t="shared" ref="F8" si="1">CONCATENATE("DELETE QLOCAL(",A8,") PURGE")</f>
        <v>DELETE QLOCAL(OCP.SVC.EXPORTPAYCLAIMS) PURGE</v>
      </c>
    </row>
    <row r="9" spans="1:6" x14ac:dyDescent="0.25">
      <c r="A9" t="s">
        <v>303</v>
      </c>
      <c r="B9">
        <f>1*2^20</f>
        <v>1048576</v>
      </c>
      <c r="C9">
        <v>10</v>
      </c>
      <c r="D9" t="s">
        <v>304</v>
      </c>
      <c r="E9" s="7" t="str">
        <f>CONCATENATE("DEFINE QL(",A9,ConfigData!$D$2,") MAXMSGL(",B9,") MAXDEPTH(",C9,") DESCR('",D9,"') BOQNAME(",ConfigData!$H$3,") BOTHRESH(",ConfigData!$F$3,") REPLACE")</f>
        <v>DEFINE QL(OCP.SVC.ERRPAYCHECK) MAXMSGL(1048576) MAXDEPTH(10) DESCR('Service to check pay claims and hold those in error') BOQNAME(fgc0002d.BORQQ) BOTHRESH(3) REPLACE</v>
      </c>
      <c r="F9" s="7" t="str">
        <f t="shared" ref="F9" si="2">CONCATENATE("DELETE QLOCAL(",A9,") PURGE")</f>
        <v>DELETE QLOCAL(OCP.SVC.ERRPAYCHECK) PURGE</v>
      </c>
    </row>
    <row r="10" spans="1:6" x14ac:dyDescent="0.25">
      <c r="A10" t="s">
        <v>305</v>
      </c>
      <c r="B10">
        <f>1*2^20</f>
        <v>1048576</v>
      </c>
      <c r="C10">
        <v>10</v>
      </c>
      <c r="D10" t="s">
        <v>306</v>
      </c>
      <c r="E10" s="7" t="str">
        <f>CONCATENATE("DEFINE QL(",A10,ConfigData!$D$2,") MAXMSGL(",B10,") MAXDEPTH(",C10,") DESCR('",D10,"') BOQNAME(",ConfigData!$H$3,") BOTHRESH(",ConfigData!$F$3,") REPLACE")</f>
        <v>DEFINE QL(OCP.SVC.PAYROLLCUTOFF) MAXMSGL(1048576) MAXDEPTH(10) DESCR('Service for Payroll to perform a cutoff of pending claims') BOQNAME(fgc0002d.BORQQ) BOTHRESH(3) REPLACE</v>
      </c>
      <c r="F10" s="7" t="str">
        <f t="shared" ref="F10" si="3">CONCATENATE("DELETE QLOCAL(",A10,") PURGE")</f>
        <v>DELETE QLOCAL(OCP.SVC.PAYROLLCUTOFF) PURGE</v>
      </c>
    </row>
    <row r="11" spans="1:6" s="12" customFormat="1" x14ac:dyDescent="0.25">
      <c r="C11"/>
      <c r="E11" s="13"/>
      <c r="F11" s="13"/>
    </row>
    <row r="12" spans="1:6" x14ac:dyDescent="0.25">
      <c r="A12" t="s">
        <v>193</v>
      </c>
      <c r="B12">
        <f>100*2^20</f>
        <v>104857600</v>
      </c>
      <c r="C12">
        <v>500000</v>
      </c>
      <c r="D12" t="s">
        <v>194</v>
      </c>
      <c r="E12" s="7" t="str">
        <f>CONCATENATE("DEFINE QL(",A12,ConfigData!$D$2,") MAXMSGL(",B12,") MAXDEPTH(",C12,") DESCR('",D12,"') BOQNAME(",ConfigData!$H$3,") BOTHRESH(",ConfigData!$F$3,") REPLACE")</f>
        <v>DEFINE QL(STATSNX.SUB) MAXMSGL(104857600) MAXDEPTH(500000) DESCR('STATSNX Subscriber') BOQNAME(fgc0002d.BORQQ) BOTHRESH(3) REPLACE</v>
      </c>
      <c r="F12" s="7" t="str">
        <f t="shared" si="0"/>
        <v>DELETE QLOCAL(STATSNX.SUB) PURGE</v>
      </c>
    </row>
    <row r="13" spans="1:6" s="12" customFormat="1" x14ac:dyDescent="0.25">
      <c r="E13" s="13"/>
      <c r="F13" s="13"/>
    </row>
    <row r="14" spans="1:6" x14ac:dyDescent="0.25">
      <c r="A14" t="s">
        <v>298</v>
      </c>
      <c r="B14">
        <f>4*2^20</f>
        <v>4194304</v>
      </c>
      <c r="C14">
        <v>5000</v>
      </c>
      <c r="D14" t="s">
        <v>299</v>
      </c>
      <c r="E14" s="7" t="str">
        <f>CONCATENATE("DEFINE QL(",A14,ConfigData!$D$2,") MAXMSGL(",B14,") MAXDEPTH(",C14,") DESCR('",D14,"') BOQNAME(",ConfigData!$H$3,") BOTHRESH(",ConfigData!$F$3,") REPLACE")</f>
        <v>DEFINE QL(FGC.SVC.ESCALATE) MAXMSGL(4194304) MAXDEPTH(5000) DESCR('Generic Escalation Service') BOQNAME(fgc0002d.BORQQ) BOTHRESH(3) REPLACE</v>
      </c>
      <c r="F14" s="7" t="str">
        <f t="shared" si="0"/>
        <v>DELETE QLOCAL(FGC.SVC.ESCALATE) PURGE</v>
      </c>
    </row>
    <row r="15" spans="1:6" s="20" customFormat="1" x14ac:dyDescent="0.25">
      <c r="E15" s="21"/>
      <c r="F15" s="21"/>
    </row>
    <row r="16" spans="1:6" x14ac:dyDescent="0.25">
      <c r="A16" t="s">
        <v>307</v>
      </c>
      <c r="B16">
        <f>100*2^20</f>
        <v>104857600</v>
      </c>
      <c r="C16">
        <v>5000</v>
      </c>
      <c r="D16" t="s">
        <v>310</v>
      </c>
      <c r="E16" s="7" t="str">
        <f>CONCATENATE("DEFINE QL(",A16,ConfigData!$D$2,") MAXMSGL(",B16,") MAXDEPTH(",C16,") DESCR('",D16,"') BOQNAME(",ConfigData!$H$3,") BOTHRESH(",ConfigData!$F$3,") REPLACE")</f>
        <v>DEFINE QL(XLSTOXML.IN) MAXMSGL(104857600) MAXDEPTH(5000) DESCR('Request queue to transform an Excel (XLS) to an XML document') BOQNAME(fgc0002d.BORQQ) BOTHRESH(3) REPLACE</v>
      </c>
    </row>
    <row r="17" spans="1:5" x14ac:dyDescent="0.25">
      <c r="A17" t="s">
        <v>308</v>
      </c>
      <c r="B17">
        <f>100*2^20</f>
        <v>104857600</v>
      </c>
      <c r="C17">
        <v>5000</v>
      </c>
      <c r="D17" t="s">
        <v>309</v>
      </c>
      <c r="E17" s="7" t="str">
        <f>CONCATENATE("DEFINE QL(",A17,ConfigData!$D$2,") MAXMSGL(",B17,") MAXDEPTH(",C17,") DESCR('",D17,"') BOQNAME(",ConfigData!$H$3,") BOTHRESH(",ConfigData!$F$3,") REPLACE")</f>
        <v>DEFINE QL(XLSTOXML.OUT) MAXMSGL(104857600) MAXDEPTH(5000) DESCR('Response queue to transform an Excel (XLS) to an XML document') BOQNAME(fgc0002d.BORQQ) BOTHRESH(3) REPLACE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pane ySplit="1" topLeftCell="A11" activePane="bottomLeft" state="frozen"/>
      <selection pane="bottomLeft" activeCell="G44" sqref="G44"/>
    </sheetView>
  </sheetViews>
  <sheetFormatPr defaultRowHeight="15" x14ac:dyDescent="0.25"/>
  <cols>
    <col min="1" max="1" width="9" bestFit="1" customWidth="1"/>
    <col min="2" max="2" width="16.140625" bestFit="1" customWidth="1"/>
    <col min="3" max="3" width="20.140625" bestFit="1" customWidth="1"/>
    <col min="4" max="4" width="31" bestFit="1" customWidth="1"/>
    <col min="5" max="5" width="14.5703125" bestFit="1" customWidth="1"/>
    <col min="7" max="7" width="160.140625" bestFit="1" customWidth="1"/>
  </cols>
  <sheetData>
    <row r="1" spans="1:7" s="2" customFormat="1" x14ac:dyDescent="0.25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</row>
    <row r="2" spans="1:7" s="4" customFormat="1" ht="12.75" x14ac:dyDescent="0.2">
      <c r="G2" s="5" t="str">
        <f>CONCATENATE("DELETE ",ConfigData!$D$9,".",ConfigData!$B$10," WHERE ENVIRONMENT='D'")</f>
        <v>DELETE WMBADMIN.BPM4ROUTING WHERE ENVIRONMENT='D'</v>
      </c>
    </row>
    <row r="3" spans="1:7" s="4" customFormat="1" ht="12.75" x14ac:dyDescent="0.2">
      <c r="G3" s="5" t="s">
        <v>91</v>
      </c>
    </row>
    <row r="4" spans="1:7" x14ac:dyDescent="0.25">
      <c r="A4" s="4">
        <v>1</v>
      </c>
      <c r="B4" s="4" t="s">
        <v>59</v>
      </c>
      <c r="C4" s="4" t="s">
        <v>58</v>
      </c>
      <c r="D4" s="4" t="s">
        <v>48</v>
      </c>
      <c r="E4" s="4" t="s">
        <v>60</v>
      </c>
      <c r="G4" s="5" t="str">
        <f>CONCATENATE("INSERT INTO ",ConfigData!$D$9,".",ConfigData!$B$10," (PRIORITY,SOURCE,TARGET,PHYTARGET,ENVIRONMENT) VALUES (",A4,",'",B4,"','",C4,"','",D4,"','",E4,"');")</f>
        <v>INSERT INTO WMBADMIN.BPM4ROUTING (PRIORITY,SOURCE,TARGET,PHYTARGET,ENVIRONMENT) VALUES (1,'BPM4_SysInfo','BPM','UKFF.BPM.SERVICE.RESPONSE','D');</v>
      </c>
    </row>
    <row r="5" spans="1:7" x14ac:dyDescent="0.25">
      <c r="A5" s="4">
        <v>1</v>
      </c>
      <c r="B5" s="4" t="s">
        <v>61</v>
      </c>
      <c r="C5" s="4" t="s">
        <v>61</v>
      </c>
      <c r="D5" s="4" t="s">
        <v>14</v>
      </c>
      <c r="E5" s="4" t="s">
        <v>60</v>
      </c>
      <c r="G5" s="5" t="str">
        <f>CONCATENATE("INSERT INTO ",ConfigData!$D$9,".",ConfigData!$B$10," (PRIORITY,SOURCE,TARGET,PHYTARGET,ENVIRONMENT) VALUES (",A5,",'",B5,"','",C5,"','",D5,"','",E5,"');")</f>
        <v>INSERT INTO WMBADMIN.BPM4ROUTING (PRIORITY,SOURCE,TARGET,PHYTARGET,ENVIRONMENT) VALUES (1,'Default','Default','BPM4.SVC.DEFAULT','D');</v>
      </c>
    </row>
    <row r="6" spans="1:7" x14ac:dyDescent="0.25">
      <c r="A6" s="4">
        <v>1</v>
      </c>
      <c r="B6" s="4" t="s">
        <v>61</v>
      </c>
      <c r="C6" s="4" t="s">
        <v>58</v>
      </c>
      <c r="D6" s="4" t="s">
        <v>48</v>
      </c>
      <c r="E6" s="4" t="s">
        <v>60</v>
      </c>
      <c r="G6" s="5" t="str">
        <f>CONCATENATE("INSERT INTO ",ConfigData!$D$9,".",ConfigData!$B$10," (PRIORITY,SOURCE,TARGET,PHYTARGET,ENVIRONMENT) VALUES (",A6,",'",B6,"','",C6,"','",D6,"','",E6,"');")</f>
        <v>INSERT INTO WMBADMIN.BPM4ROUTING (PRIORITY,SOURCE,TARGET,PHYTARGET,ENVIRONMENT) VALUES (1,'Default','BPM','UKFF.BPM.SERVICE.RESPONSE','D');</v>
      </c>
    </row>
    <row r="7" spans="1:7" x14ac:dyDescent="0.25">
      <c r="A7" s="4">
        <v>1</v>
      </c>
      <c r="B7" s="4" t="s">
        <v>58</v>
      </c>
      <c r="C7" s="4" t="s">
        <v>62</v>
      </c>
      <c r="D7" s="4" t="s">
        <v>50</v>
      </c>
      <c r="E7" s="4" t="s">
        <v>60</v>
      </c>
      <c r="G7" s="5" t="str">
        <f>CONCATENATE("INSERT INTO ",ConfigData!$D$9,".",ConfigData!$B$10," (PRIORITY,SOURCE,TARGET,PHYTARGET,ENVIRONMENT) VALUES (",A7,",'",B7,"','",C7,"','",D7,"','",E7,"');")</f>
        <v>INSERT INTO WMBADMIN.BPM4ROUTING (PRIORITY,SOURCE,TARGET,PHYTARGET,ENVIRONMENT) VALUES (1,'BPM','UKFF_Contact','UKFF.SVC.CONTACT','D');</v>
      </c>
    </row>
    <row r="8" spans="1:7" x14ac:dyDescent="0.25">
      <c r="A8" s="4">
        <v>1</v>
      </c>
      <c r="B8" s="4" t="s">
        <v>62</v>
      </c>
      <c r="C8" s="4" t="s">
        <v>58</v>
      </c>
      <c r="D8" s="4" t="s">
        <v>48</v>
      </c>
      <c r="E8" s="4" t="s">
        <v>60</v>
      </c>
      <c r="G8" s="5" t="str">
        <f>CONCATENATE("INSERT INTO ",ConfigData!$D$9,".",ConfigData!$B$10," (PRIORITY,SOURCE,TARGET,PHYTARGET,ENVIRONMENT) VALUES (",A8,",'",B8,"','",C8,"','",D8,"','",E8,"');")</f>
        <v>INSERT INTO WMBADMIN.BPM4ROUTING (PRIORITY,SOURCE,TARGET,PHYTARGET,ENVIRONMENT) VALUES (1,'UKFF_Contact','BPM','UKFF.BPM.SERVICE.RESPONSE','D');</v>
      </c>
    </row>
    <row r="9" spans="1:7" x14ac:dyDescent="0.25">
      <c r="A9" s="4">
        <v>1</v>
      </c>
      <c r="B9" s="4" t="s">
        <v>58</v>
      </c>
      <c r="C9" s="4" t="s">
        <v>63</v>
      </c>
      <c r="D9" s="4" t="s">
        <v>23</v>
      </c>
      <c r="E9" s="4" t="s">
        <v>60</v>
      </c>
      <c r="G9" s="5" t="str">
        <f>CONCATENATE("INSERT INTO ",ConfigData!$D$9,".",ConfigData!$B$10," (PRIORITY,SOURCE,TARGET,PHYTARGET,ENVIRONMENT) VALUES (",A9,",'",B9,"','",C9,"','",D9,"','",E9,"');")</f>
        <v>INSERT INTO WMBADMIN.BPM4ROUTING (PRIORITY,SOURCE,TARGET,PHYTARGET,ENVIRONMENT) VALUES (1,'BPM','UKFF_StaffDir','UKFF.SVC.STAFFDIR','D');</v>
      </c>
    </row>
    <row r="10" spans="1:7" x14ac:dyDescent="0.25">
      <c r="A10" s="4">
        <v>1</v>
      </c>
      <c r="B10" s="4" t="s">
        <v>63</v>
      </c>
      <c r="C10" s="4" t="s">
        <v>58</v>
      </c>
      <c r="D10" s="4" t="s">
        <v>48</v>
      </c>
      <c r="E10" s="4" t="s">
        <v>60</v>
      </c>
      <c r="G10" s="5" t="str">
        <f>CONCATENATE("INSERT INTO ",ConfigData!$D$9,".",ConfigData!$B$10," (PRIORITY,SOURCE,TARGET,PHYTARGET,ENVIRONMENT) VALUES (",A10,",'",B10,"','",C10,"','",D10,"','",E10,"');")</f>
        <v>INSERT INTO WMBADMIN.BPM4ROUTING (PRIORITY,SOURCE,TARGET,PHYTARGET,ENVIRONMENT) VALUES (1,'UKFF_StaffDir','BPM','UKFF.BPM.SERVICE.RESPONSE','D');</v>
      </c>
    </row>
    <row r="11" spans="1:7" x14ac:dyDescent="0.25">
      <c r="A11" s="4">
        <v>1</v>
      </c>
      <c r="B11" s="4" t="s">
        <v>58</v>
      </c>
      <c r="C11" s="4" t="s">
        <v>64</v>
      </c>
      <c r="D11" s="4" t="s">
        <v>47</v>
      </c>
      <c r="E11" s="4" t="s">
        <v>60</v>
      </c>
      <c r="G11" s="5" t="str">
        <f>CONCATENATE("INSERT INTO ",ConfigData!$D$9,".",ConfigData!$B$10," (PRIORITY,SOURCE,TARGET,PHYTARGET,ENVIRONMENT) VALUES (",A11,",'",B11,"','",C11,"','",D11,"','",E11,"');")</f>
        <v>INSERT INTO WMBADMIN.BPM4ROUTING (PRIORITY,SOURCE,TARGET,PHYTARGET,ENVIRONMENT) VALUES (1,'BPM','UKFF_Staff','UKFF.SVC.STAFF','D');</v>
      </c>
    </row>
    <row r="12" spans="1:7" x14ac:dyDescent="0.25">
      <c r="A12" s="4">
        <v>1</v>
      </c>
      <c r="B12" s="4" t="s">
        <v>64</v>
      </c>
      <c r="C12" s="4" t="s">
        <v>58</v>
      </c>
      <c r="D12" s="4" t="s">
        <v>48</v>
      </c>
      <c r="E12" s="4" t="s">
        <v>60</v>
      </c>
      <c r="G12" s="5" t="str">
        <f>CONCATENATE("INSERT INTO ",ConfigData!$D$9,".",ConfigData!$B$10," (PRIORITY,SOURCE,TARGET,PHYTARGET,ENVIRONMENT) VALUES (",A12,",'",B12,"','",C12,"','",D12,"','",E12,"');")</f>
        <v>INSERT INTO WMBADMIN.BPM4ROUTING (PRIORITY,SOURCE,TARGET,PHYTARGET,ENVIRONMENT) VALUES (1,'UKFF_Staff','BPM','UKFF.BPM.SERVICE.RESPONSE','D');</v>
      </c>
    </row>
    <row r="13" spans="1:7" x14ac:dyDescent="0.25">
      <c r="A13" s="4">
        <v>1</v>
      </c>
      <c r="B13" s="4" t="s">
        <v>58</v>
      </c>
      <c r="C13" s="4" t="s">
        <v>65</v>
      </c>
      <c r="D13" s="4" t="s">
        <v>66</v>
      </c>
      <c r="E13" s="4" t="s">
        <v>60</v>
      </c>
      <c r="G13" s="5" t="str">
        <f>CONCATENATE("INSERT INTO ",ConfigData!$D$9,".",ConfigData!$B$10," (PRIORITY,SOURCE,TARGET,PHYTARGET,ENVIRONMENT) VALUES (",A13,",'",B13,"','",C13,"','",D13,"','",E13,"');")</f>
        <v>INSERT INTO WMBADMIN.BPM4ROUTING (PRIORITY,SOURCE,TARGET,PHYTARGET,ENVIRONMENT) VALUES (1,'BPM','UKFF_StaffReport','UKFF.SVC.STAFFREPORT','D');</v>
      </c>
    </row>
    <row r="14" spans="1:7" x14ac:dyDescent="0.25">
      <c r="A14" s="4">
        <v>1</v>
      </c>
      <c r="B14" s="4" t="s">
        <v>65</v>
      </c>
      <c r="C14" s="4" t="s">
        <v>58</v>
      </c>
      <c r="D14" s="4" t="s">
        <v>48</v>
      </c>
      <c r="E14" s="4" t="s">
        <v>60</v>
      </c>
      <c r="G14" s="5" t="str">
        <f>CONCATENATE("INSERT INTO ",ConfigData!$D$9,".",ConfigData!$B$10," (PRIORITY,SOURCE,TARGET,PHYTARGET,ENVIRONMENT) VALUES (",A14,",'",B14,"','",C14,"','",D14,"','",E14,"');")</f>
        <v>INSERT INTO WMBADMIN.BPM4ROUTING (PRIORITY,SOURCE,TARGET,PHYTARGET,ENVIRONMENT) VALUES (1,'UKFF_StaffReport','BPM','UKFF.BPM.SERVICE.RESPONSE','D');</v>
      </c>
    </row>
    <row r="15" spans="1:7" x14ac:dyDescent="0.25">
      <c r="A15" s="4">
        <v>1</v>
      </c>
      <c r="B15" s="4" t="s">
        <v>58</v>
      </c>
      <c r="C15" s="4" t="s">
        <v>67</v>
      </c>
      <c r="D15" s="4" t="s">
        <v>68</v>
      </c>
      <c r="E15" s="4" t="s">
        <v>60</v>
      </c>
      <c r="G15" s="5" t="str">
        <f>CONCATENATE("INSERT INTO ",ConfigData!$D$9,".",ConfigData!$B$10," (PRIORITY,SOURCE,TARGET,PHYTARGET,ENVIRONMENT) VALUES (",A15,",'",B15,"','",C15,"','",D15,"','",E15,"');")</f>
        <v>INSERT INTO WMBADMIN.BPM4ROUTING (PRIORITY,SOURCE,TARGET,PHYTARGET,ENVIRONMENT) VALUES (1,'BPM','UKFF_Wri','UKFF.SVC.WRI','D');</v>
      </c>
    </row>
    <row r="16" spans="1:7" x14ac:dyDescent="0.25">
      <c r="A16" s="4">
        <v>1</v>
      </c>
      <c r="B16" s="4" t="s">
        <v>67</v>
      </c>
      <c r="C16" s="4" t="s">
        <v>58</v>
      </c>
      <c r="D16" s="4" t="s">
        <v>48</v>
      </c>
      <c r="E16" s="4" t="s">
        <v>60</v>
      </c>
      <c r="G16" s="5" t="str">
        <f>CONCATENATE("INSERT INTO ",ConfigData!$D$9,".",ConfigData!$B$10," (PRIORITY,SOURCE,TARGET,PHYTARGET,ENVIRONMENT) VALUES (",A16,",'",B16,"','",C16,"','",D16,"','",E16,"');")</f>
        <v>INSERT INTO WMBADMIN.BPM4ROUTING (PRIORITY,SOURCE,TARGET,PHYTARGET,ENVIRONMENT) VALUES (1,'UKFF_Wri','BPM','UKFF.BPM.SERVICE.RESPONSE','D');</v>
      </c>
    </row>
    <row r="17" spans="1:7" x14ac:dyDescent="0.25">
      <c r="A17" s="4">
        <v>1</v>
      </c>
      <c r="B17" s="4" t="s">
        <v>58</v>
      </c>
      <c r="C17" s="4" t="s">
        <v>69</v>
      </c>
      <c r="D17" s="4" t="s">
        <v>70</v>
      </c>
      <c r="E17" s="4" t="s">
        <v>60</v>
      </c>
      <c r="G17" s="5" t="str">
        <f>CONCATENATE("INSERT INTO ",ConfigData!$D$9,".",ConfigData!$B$10," (PRIORITY,SOURCE,TARGET,PHYTARGET,ENVIRONMENT) VALUES (",A17,",'",B17,"','",C17,"','",D17,"','",E17,"');")</f>
        <v>INSERT INTO WMBADMIN.BPM4ROUTING (PRIORITY,SOURCE,TARGET,PHYTARGET,ENVIRONMENT) VALUES (1,'BPM','UKFF_WriDir','UKFF.SVC.WRIDIR','D');</v>
      </c>
    </row>
    <row r="18" spans="1:7" x14ac:dyDescent="0.25">
      <c r="A18" s="4">
        <v>1</v>
      </c>
      <c r="B18" s="4" t="s">
        <v>69</v>
      </c>
      <c r="C18" s="4" t="s">
        <v>58</v>
      </c>
      <c r="D18" s="4" t="s">
        <v>48</v>
      </c>
      <c r="E18" s="4" t="s">
        <v>60</v>
      </c>
      <c r="G18" s="5" t="str">
        <f>CONCATENATE("INSERT INTO ",ConfigData!$D$9,".",ConfigData!$B$10," (PRIORITY,SOURCE,TARGET,PHYTARGET,ENVIRONMENT) VALUES (",A18,",'",B18,"','",C18,"','",D18,"','",E18,"');")</f>
        <v>INSERT INTO WMBADMIN.BPM4ROUTING (PRIORITY,SOURCE,TARGET,PHYTARGET,ENVIRONMENT) VALUES (1,'UKFF_WriDir','BPM','UKFF.BPM.SERVICE.RESPONSE','D');</v>
      </c>
    </row>
    <row r="19" spans="1:7" x14ac:dyDescent="0.25">
      <c r="A19" s="4">
        <v>1</v>
      </c>
      <c r="B19" s="4" t="s">
        <v>58</v>
      </c>
      <c r="C19" s="4" t="s">
        <v>71</v>
      </c>
      <c r="D19" s="4" t="s">
        <v>26</v>
      </c>
      <c r="E19" s="4" t="s">
        <v>60</v>
      </c>
      <c r="G19" s="5" t="str">
        <f>CONCATENATE("INSERT INTO ",ConfigData!$D$9,".",ConfigData!$B$10," (PRIORITY,SOURCE,TARGET,PHYTARGET,ENVIRONMENT) VALUES (",A19,",'",B19,"','",C19,"','",D19,"','",E19,"');")</f>
        <v>INSERT INTO WMBADMIN.BPM4ROUTING (PRIORITY,SOURCE,TARGET,PHYTARGET,ENVIRONMENT) VALUES (1,'BPM','UKFF_Calendar','UKFF.SVC.CALENDAR','D');</v>
      </c>
    </row>
    <row r="20" spans="1:7" x14ac:dyDescent="0.25">
      <c r="A20" s="4">
        <v>1</v>
      </c>
      <c r="B20" s="4" t="s">
        <v>71</v>
      </c>
      <c r="C20" s="4" t="s">
        <v>58</v>
      </c>
      <c r="D20" s="4" t="s">
        <v>48</v>
      </c>
      <c r="E20" s="4" t="s">
        <v>60</v>
      </c>
      <c r="G20" s="5" t="str">
        <f>CONCATENATE("INSERT INTO ",ConfigData!$D$9,".",ConfigData!$B$10," (PRIORITY,SOURCE,TARGET,PHYTARGET,ENVIRONMENT) VALUES (",A20,",'",B20,"','",C20,"','",D20,"','",E20,"');")</f>
        <v>INSERT INTO WMBADMIN.BPM4ROUTING (PRIORITY,SOURCE,TARGET,PHYTARGET,ENVIRONMENT) VALUES (1,'UKFF_Calendar','BPM','UKFF.BPM.SERVICE.RESPONSE','D');</v>
      </c>
    </row>
    <row r="21" spans="1:7" x14ac:dyDescent="0.25">
      <c r="A21" s="4">
        <v>1</v>
      </c>
      <c r="B21" s="4" t="s">
        <v>58</v>
      </c>
      <c r="C21" s="4" t="s">
        <v>72</v>
      </c>
      <c r="D21" s="4" t="s">
        <v>27</v>
      </c>
      <c r="E21" s="4" t="s">
        <v>60</v>
      </c>
      <c r="G21" s="5" t="str">
        <f>CONCATENATE("INSERT INTO ",ConfigData!$D$9,".",ConfigData!$B$10," (PRIORITY,SOURCE,TARGET,PHYTARGET,ENVIRONMENT) VALUES (",A21,",'",B21,"','",C21,"','",D21,"','",E21,"');")</f>
        <v>INSERT INTO WMBADMIN.BPM4ROUTING (PRIORITY,SOURCE,TARGET,PHYTARGET,ENVIRONMENT) VALUES (1,'BPM','UKFF_Reference','UKFF.SVC.REFERENCE','D');</v>
      </c>
    </row>
    <row r="22" spans="1:7" x14ac:dyDescent="0.25">
      <c r="A22" s="4">
        <v>1</v>
      </c>
      <c r="B22" s="4" t="s">
        <v>72</v>
      </c>
      <c r="C22" s="4" t="s">
        <v>58</v>
      </c>
      <c r="D22" s="4" t="s">
        <v>48</v>
      </c>
      <c r="E22" s="4" t="s">
        <v>60</v>
      </c>
      <c r="G22" s="5" t="str">
        <f>CONCATENATE("INSERT INTO ",ConfigData!$D$9,".",ConfigData!$B$10," (PRIORITY,SOURCE,TARGET,PHYTARGET,ENVIRONMENT) VALUES (",A22,",'",B22,"','",C22,"','",D22,"','",E22,"');")</f>
        <v>INSERT INTO WMBADMIN.BPM4ROUTING (PRIORITY,SOURCE,TARGET,PHYTARGET,ENVIRONMENT) VALUES (1,'UKFF_Reference','BPM','UKFF.BPM.SERVICE.RESPONSE','D');</v>
      </c>
    </row>
    <row r="23" spans="1:7" x14ac:dyDescent="0.25">
      <c r="A23" s="4">
        <v>1</v>
      </c>
      <c r="B23" s="4" t="s">
        <v>58</v>
      </c>
      <c r="C23" s="4" t="s">
        <v>73</v>
      </c>
      <c r="D23" s="4" t="s">
        <v>74</v>
      </c>
      <c r="E23" s="4" t="s">
        <v>60</v>
      </c>
      <c r="G23" s="5" t="str">
        <f>CONCATENATE("INSERT INTO ",ConfigData!$D$9,".",ConfigData!$B$10," (PRIORITY,SOURCE,TARGET,PHYTARGET,ENVIRONMENT) VALUES (",A23,",'",B23,"','",C23,"','",D23,"','",E23,"');")</f>
        <v>INSERT INTO WMBADMIN.BPM4ROUTING (PRIORITY,SOURCE,TARGET,PHYTARGET,ENVIRONMENT) VALUES (1,'BPM','UKFF_PlaceDir','UKFF.SVC.PLACEDIR','D');</v>
      </c>
    </row>
    <row r="24" spans="1:7" x14ac:dyDescent="0.25">
      <c r="A24" s="4">
        <v>1</v>
      </c>
      <c r="B24" s="4" t="s">
        <v>73</v>
      </c>
      <c r="C24" s="4" t="s">
        <v>58</v>
      </c>
      <c r="D24" s="4" t="s">
        <v>48</v>
      </c>
      <c r="E24" s="4" t="s">
        <v>60</v>
      </c>
      <c r="G24" s="5" t="str">
        <f>CONCATENATE("INSERT INTO ",ConfigData!$D$9,".",ConfigData!$B$10," (PRIORITY,SOURCE,TARGET,PHYTARGET,ENVIRONMENT) VALUES (",A24,",'",B24,"','",C24,"','",D24,"','",E24,"');")</f>
        <v>INSERT INTO WMBADMIN.BPM4ROUTING (PRIORITY,SOURCE,TARGET,PHYTARGET,ENVIRONMENT) VALUES (1,'UKFF_PlaceDir','BPM','UKFF.BPM.SERVICE.RESPONSE','D');</v>
      </c>
    </row>
    <row r="25" spans="1:7" x14ac:dyDescent="0.25">
      <c r="A25" s="4">
        <v>1</v>
      </c>
      <c r="B25" s="4" t="s">
        <v>58</v>
      </c>
      <c r="C25" s="4" t="s">
        <v>75</v>
      </c>
      <c r="D25" s="4" t="s">
        <v>76</v>
      </c>
      <c r="E25" s="4" t="s">
        <v>60</v>
      </c>
      <c r="G25" s="5" t="str">
        <f>CONCATENATE("INSERT INTO ",ConfigData!$D$9,".",ConfigData!$B$10," (PRIORITY,SOURCE,TARGET,PHYTARGET,ENVIRONMENT) VALUES (",A25,",'",B25,"','",C25,"','",D25,"','",E25,"');")</f>
        <v>INSERT INTO WMBADMIN.BPM4ROUTING (PRIORITY,SOURCE,TARGET,PHYTARGET,ENVIRONMENT) VALUES (1,'BPM','UKFF_Place','UKFF.SVC.PLACE','D');</v>
      </c>
    </row>
    <row r="26" spans="1:7" x14ac:dyDescent="0.25">
      <c r="A26" s="4">
        <v>1</v>
      </c>
      <c r="B26" s="4" t="s">
        <v>75</v>
      </c>
      <c r="C26" s="4" t="s">
        <v>58</v>
      </c>
      <c r="D26" s="4" t="s">
        <v>48</v>
      </c>
      <c r="E26" s="4" t="s">
        <v>60</v>
      </c>
      <c r="G26" s="5" t="str">
        <f>CONCATENATE("INSERT INTO ",ConfigData!$D$9,".",ConfigData!$B$10," (PRIORITY,SOURCE,TARGET,PHYTARGET,ENVIRONMENT) VALUES (",A26,",'",B26,"','",C26,"','",D26,"','",E26,"');")</f>
        <v>INSERT INTO WMBADMIN.BPM4ROUTING (PRIORITY,SOURCE,TARGET,PHYTARGET,ENVIRONMENT) VALUES (1,'UKFF_Place','BPM','UKFF.BPM.SERVICE.RESPONSE','D');</v>
      </c>
    </row>
    <row r="27" spans="1:7" x14ac:dyDescent="0.25">
      <c r="A27" s="4">
        <v>1</v>
      </c>
      <c r="B27" s="4" t="s">
        <v>58</v>
      </c>
      <c r="C27" s="4" t="s">
        <v>77</v>
      </c>
      <c r="D27" s="4" t="s">
        <v>78</v>
      </c>
      <c r="E27" s="4" t="s">
        <v>60</v>
      </c>
      <c r="G27" s="5" t="str">
        <f>CONCATENATE("INSERT INTO ",ConfigData!$D$9,".",ConfigData!$B$10," (PRIORITY,SOURCE,TARGET,PHYTARGET,ENVIRONMENT) VALUES (",A27,",'",B27,"','",C27,"','",D27,"','",E27,"');")</f>
        <v>INSERT INTO WMBADMIN.BPM4ROUTING (PRIORITY,SOURCE,TARGET,PHYTARGET,ENVIRONMENT) VALUES (1,'BPM','UKFF_Incident','UKFF.SVC.INCIDENT','D');</v>
      </c>
    </row>
    <row r="28" spans="1:7" x14ac:dyDescent="0.25">
      <c r="A28" s="4">
        <v>1</v>
      </c>
      <c r="B28" s="4" t="s">
        <v>77</v>
      </c>
      <c r="C28" s="4" t="s">
        <v>58</v>
      </c>
      <c r="D28" s="4" t="s">
        <v>48</v>
      </c>
      <c r="E28" s="4" t="s">
        <v>60</v>
      </c>
      <c r="G28" s="5" t="str">
        <f>CONCATENATE("INSERT INTO ",ConfigData!$D$9,".",ConfigData!$B$10," (PRIORITY,SOURCE,TARGET,PHYTARGET,ENVIRONMENT) VALUES (",A28,",'",B28,"','",C28,"','",D28,"','",E28,"');")</f>
        <v>INSERT INTO WMBADMIN.BPM4ROUTING (PRIORITY,SOURCE,TARGET,PHYTARGET,ENVIRONMENT) VALUES (1,'UKFF_Incident','BPM','UKFF.BPM.SERVICE.RESPONSE','D');</v>
      </c>
    </row>
    <row r="29" spans="1:7" x14ac:dyDescent="0.25">
      <c r="A29" s="4">
        <v>1</v>
      </c>
      <c r="B29" s="4" t="s">
        <v>58</v>
      </c>
      <c r="C29" s="4" t="s">
        <v>79</v>
      </c>
      <c r="D29" s="4" t="s">
        <v>80</v>
      </c>
      <c r="E29" s="4" t="s">
        <v>60</v>
      </c>
      <c r="G29" s="5" t="str">
        <f>CONCATENATE("INSERT INTO ",ConfigData!$D$9,".",ConfigData!$B$10," (PRIORITY,SOURCE,TARGET,PHYTARGET,ENVIRONMENT) VALUES (",A29,",'",B29,"','",C29,"','",D29,"','",E29,"');")</f>
        <v>INSERT INTO WMBADMIN.BPM4ROUTING (PRIORITY,SOURCE,TARGET,PHYTARGET,ENVIRONMENT) VALUES (1,'BPM','UKFF_Equipment','UKFF.SVC.EQUIPMENT','D');</v>
      </c>
    </row>
    <row r="30" spans="1:7" x14ac:dyDescent="0.25">
      <c r="A30" s="4">
        <v>1</v>
      </c>
      <c r="B30" s="4" t="s">
        <v>79</v>
      </c>
      <c r="C30" s="4" t="s">
        <v>58</v>
      </c>
      <c r="D30" s="4" t="s">
        <v>48</v>
      </c>
      <c r="E30" s="4" t="s">
        <v>60</v>
      </c>
      <c r="G30" s="5" t="str">
        <f>CONCATENATE("INSERT INTO ",ConfigData!$D$9,".",ConfigData!$B$10," (PRIORITY,SOURCE,TARGET,PHYTARGET,ENVIRONMENT) VALUES (",A30,",'",B30,"','",C30,"','",D30,"','",E30,"');")</f>
        <v>INSERT INTO WMBADMIN.BPM4ROUTING (PRIORITY,SOURCE,TARGET,PHYTARGET,ENVIRONMENT) VALUES (1,'UKFF_Equipment','BPM','UKFF.BPM.SERVICE.RESPONSE','D');</v>
      </c>
    </row>
    <row r="31" spans="1:7" x14ac:dyDescent="0.25">
      <c r="A31" s="4">
        <v>1</v>
      </c>
      <c r="B31" s="4" t="s">
        <v>58</v>
      </c>
      <c r="C31" s="4" t="s">
        <v>81</v>
      </c>
      <c r="D31" s="4" t="s">
        <v>82</v>
      </c>
      <c r="E31" s="4" t="s">
        <v>60</v>
      </c>
      <c r="G31" s="5" t="str">
        <f>CONCATENATE("INSERT INTO ",ConfigData!$D$9,".",ConfigData!$B$10," (PRIORITY,SOURCE,TARGET,PHYTARGET,ENVIRONMENT) VALUES (",A31,",'",B31,"','",C31,"','",D31,"','",E31,"');")</f>
        <v>INSERT INTO WMBADMIN.BPM4ROUTING (PRIORITY,SOURCE,TARGET,PHYTARGET,ENVIRONMENT) VALUES (1,'BPM','UKFF_Vehicle','UKFF.SVC.VEHICLE','D');</v>
      </c>
    </row>
    <row r="32" spans="1:7" x14ac:dyDescent="0.25">
      <c r="A32" s="4">
        <v>1</v>
      </c>
      <c r="B32" s="4" t="s">
        <v>81</v>
      </c>
      <c r="C32" s="4" t="s">
        <v>58</v>
      </c>
      <c r="D32" s="4" t="s">
        <v>48</v>
      </c>
      <c r="E32" s="4" t="s">
        <v>60</v>
      </c>
      <c r="G32" s="5" t="str">
        <f>CONCATENATE("INSERT INTO ",ConfigData!$D$9,".",ConfigData!$B$10," (PRIORITY,SOURCE,TARGET,PHYTARGET,ENVIRONMENT) VALUES (",A32,",'",B32,"','",C32,"','",D32,"','",E32,"');")</f>
        <v>INSERT INTO WMBADMIN.BPM4ROUTING (PRIORITY,SOURCE,TARGET,PHYTARGET,ENVIRONMENT) VALUES (1,'UKFF_Vehicle','BPM','UKFF.BPM.SERVICE.RESPONSE','D');</v>
      </c>
    </row>
    <row r="33" spans="1:7" x14ac:dyDescent="0.25">
      <c r="A33" s="4">
        <v>1</v>
      </c>
      <c r="B33" s="4" t="s">
        <v>58</v>
      </c>
      <c r="C33" s="4" t="s">
        <v>83</v>
      </c>
      <c r="D33" s="4" t="s">
        <v>84</v>
      </c>
      <c r="E33" s="4" t="s">
        <v>60</v>
      </c>
      <c r="G33" s="5" t="str">
        <f>CONCATENATE("INSERT INTO ",ConfigData!$D$9,".",ConfigData!$B$10," (PRIORITY,SOURCE,TARGET,PHYTARGET,ENVIRONMENT) VALUES (",A33,",'",B33,"','",C33,"','",D33,"','",E33,"');")</f>
        <v>INSERT INTO WMBADMIN.BPM4ROUTING (PRIORITY,SOURCE,TARGET,PHYTARGET,ENVIRONMENT) VALUES (1,'BPM','UKFF_VehicleDir','UKFF.SVC.VEHICLEDIR','D');</v>
      </c>
    </row>
    <row r="34" spans="1:7" x14ac:dyDescent="0.25">
      <c r="A34" s="4">
        <v>1</v>
      </c>
      <c r="B34" s="4" t="s">
        <v>83</v>
      </c>
      <c r="C34" s="4" t="s">
        <v>58</v>
      </c>
      <c r="D34" s="4" t="s">
        <v>48</v>
      </c>
      <c r="E34" s="4" t="s">
        <v>60</v>
      </c>
      <c r="G34" s="5" t="str">
        <f>CONCATENATE("INSERT INTO ",ConfigData!$D$9,".",ConfigData!$B$10," (PRIORITY,SOURCE,TARGET,PHYTARGET,ENVIRONMENT) VALUES (",A34,",'",B34,"','",C34,"','",D34,"','",E34,"');")</f>
        <v>INSERT INTO WMBADMIN.BPM4ROUTING (PRIORITY,SOURCE,TARGET,PHYTARGET,ENVIRONMENT) VALUES (1,'UKFF_VehicleDir','BPM','UKFF.BPM.SERVICE.RESPONSE','D');</v>
      </c>
    </row>
    <row r="35" spans="1:7" x14ac:dyDescent="0.25">
      <c r="A35" s="4">
        <v>1</v>
      </c>
      <c r="B35" s="4" t="s">
        <v>58</v>
      </c>
      <c r="C35" s="4" t="s">
        <v>85</v>
      </c>
      <c r="D35" s="4" t="s">
        <v>9</v>
      </c>
      <c r="E35" s="4" t="s">
        <v>60</v>
      </c>
      <c r="G35" s="5" t="str">
        <f>CONCATENATE("INSERT INTO ",ConfigData!$D$9,".",ConfigData!$B$10," (PRIORITY,SOURCE,TARGET,PHYTARGET,ENVIRONMENT) VALUES (",A35,",'",B35,"','",C35,"','",D35,"','",E35,"');")</f>
        <v>INSERT INTO WMBADMIN.BPM4ROUTING (PRIORITY,SOURCE,TARGET,PHYTARGET,ENVIRONMENT) VALUES (1,'BPM','BPM_EventPublication','BPM4.SVC.BPMEVENTQ','D');</v>
      </c>
    </row>
    <row r="36" spans="1:7" x14ac:dyDescent="0.25">
      <c r="A36" s="4">
        <v>1</v>
      </c>
      <c r="B36" s="4" t="s">
        <v>58</v>
      </c>
      <c r="C36" s="4" t="s">
        <v>86</v>
      </c>
      <c r="D36" s="4" t="s">
        <v>5</v>
      </c>
      <c r="E36" s="4" t="s">
        <v>60</v>
      </c>
      <c r="G36" s="5" t="str">
        <f>CONCATENATE("INSERT INTO ",ConfigData!$D$9,".",ConfigData!$B$10," (PRIORITY,SOURCE,TARGET,PHYTARGET,ENVIRONMENT) VALUES (",A36,",'",B36,"','",C36,"','",D36,"','",E36,"');")</f>
        <v>INSERT INTO WMBADMIN.BPM4ROUTING (PRIORITY,SOURCE,TARGET,PHYTARGET,ENVIRONMENT) VALUES (1,'BPM','BPM4_Register','BPM4.SVC.REGISTER','D');</v>
      </c>
    </row>
    <row r="37" spans="1:7" x14ac:dyDescent="0.25">
      <c r="A37" s="4">
        <v>1</v>
      </c>
      <c r="B37" s="4" t="s">
        <v>86</v>
      </c>
      <c r="C37" s="4" t="s">
        <v>58</v>
      </c>
      <c r="D37" s="4" t="s">
        <v>48</v>
      </c>
      <c r="E37" s="4" t="s">
        <v>60</v>
      </c>
      <c r="G37" s="5" t="str">
        <f>CONCATENATE("INSERT INTO ",ConfigData!$D$9,".",ConfigData!$B$10," (PRIORITY,SOURCE,TARGET,PHYTARGET,ENVIRONMENT) VALUES (",A37,",'",B37,"','",C37,"','",D37,"','",E37,"');")</f>
        <v>INSERT INTO WMBADMIN.BPM4ROUTING (PRIORITY,SOURCE,TARGET,PHYTARGET,ENVIRONMENT) VALUES (1,'BPM4_Register','BPM','UKFF.BPM.SERVICE.RESPONSE','D');</v>
      </c>
    </row>
    <row r="38" spans="1:7" x14ac:dyDescent="0.25">
      <c r="A38" s="4">
        <v>1</v>
      </c>
      <c r="B38" s="4" t="s">
        <v>58</v>
      </c>
      <c r="C38" s="4" t="s">
        <v>87</v>
      </c>
      <c r="D38" s="4" t="s">
        <v>88</v>
      </c>
      <c r="E38" s="4" t="s">
        <v>60</v>
      </c>
      <c r="G38" s="5" t="str">
        <f>CONCATENATE("INSERT INTO ",ConfigData!$D$9,".",ConfigData!$B$10," (PRIORITY,SOURCE,TARGET,PHYTARGET,ENVIRONMENT) VALUES (",A38,",'",B38,"','",C38,"','",D38,"','",E38,"');")</f>
        <v>INSERT INTO WMBADMIN.BPM4ROUTING (PRIORITY,SOURCE,TARGET,PHYTARGET,ENVIRONMENT) VALUES (1,'BPM','UKFF_FRS','UKFF.SVC.FRS','D');</v>
      </c>
    </row>
    <row r="39" spans="1:7" x14ac:dyDescent="0.25">
      <c r="A39" s="4">
        <v>1</v>
      </c>
      <c r="B39" s="4" t="s">
        <v>87</v>
      </c>
      <c r="C39" s="4" t="s">
        <v>58</v>
      </c>
      <c r="D39" s="4" t="s">
        <v>48</v>
      </c>
      <c r="E39" s="4" t="s">
        <v>60</v>
      </c>
      <c r="G39" s="5" t="str">
        <f>CONCATENATE("INSERT INTO ",ConfigData!$D$9,".",ConfigData!$B$10," (PRIORITY,SOURCE,TARGET,PHYTARGET,ENVIRONMENT) VALUES (",A39,",'",B39,"','",C39,"','",D39,"','",E39,"');")</f>
        <v>INSERT INTO WMBADMIN.BPM4ROUTING (PRIORITY,SOURCE,TARGET,PHYTARGET,ENVIRONMENT) VALUES (1,'UKFF_FRS','BPM','UKFF.BPM.SERVICE.RESPONSE','D');</v>
      </c>
    </row>
    <row r="40" spans="1:7" x14ac:dyDescent="0.25">
      <c r="G40" t="s">
        <v>93</v>
      </c>
    </row>
    <row r="41" spans="1:7" x14ac:dyDescent="0.25">
      <c r="A41" s="4">
        <v>1</v>
      </c>
      <c r="B41" s="4" t="s">
        <v>58</v>
      </c>
      <c r="C41" s="4" t="s">
        <v>121</v>
      </c>
      <c r="D41" s="4" t="s">
        <v>119</v>
      </c>
      <c r="E41" s="4" t="s">
        <v>60</v>
      </c>
      <c r="G41" s="5" t="str">
        <f>CONCATENATE("INSERT INTO ",ConfigData!$D$9,".",ConfigData!$B$10," (PRIORITY,SOURCE,TARGET,PHYTARGET,ENVIRONMENT) VALUES (",A41,",'",B41,"','",C41,"','",D41,"','",E41,"');")</f>
        <v>INSERT INTO WMBADMIN.BPM4ROUTING (PRIORITY,SOURCE,TARGET,PHYTARGET,ENVIRONMENT) VALUES (1,'BPM','UKFF4_Staff','UKFF4.SVC.STAFF','D');</v>
      </c>
    </row>
    <row r="42" spans="1:7" x14ac:dyDescent="0.25">
      <c r="A42" s="4">
        <v>1</v>
      </c>
      <c r="B42" s="4" t="s">
        <v>64</v>
      </c>
      <c r="C42" s="4" t="s">
        <v>58</v>
      </c>
      <c r="D42" s="4" t="s">
        <v>48</v>
      </c>
      <c r="E42" s="4" t="s">
        <v>60</v>
      </c>
      <c r="G42" s="5" t="str">
        <f>CONCATENATE("INSERT INTO ",ConfigData!$D$9,".",ConfigData!$B$10," (PRIORITY,SOURCE,TARGET,PHYTARGET,ENVIRONMENT) VALUES (",A42,",'",B42,"','",C42,"','",D42,"','",E42,"');")</f>
        <v>INSERT INTO WMBADMIN.BPM4ROUTING (PRIORITY,SOURCE,TARGET,PHYTARGET,ENVIRONMENT) VALUES (1,'UKFF_Staff','BPM','UKFF.BPM.SERVICE.RESPONSE','D');</v>
      </c>
    </row>
    <row r="43" spans="1:7" x14ac:dyDescent="0.25">
      <c r="A43" s="4">
        <v>1</v>
      </c>
      <c r="B43" s="4" t="s">
        <v>58</v>
      </c>
      <c r="C43" s="4" t="s">
        <v>136</v>
      </c>
      <c r="D43" s="4" t="s">
        <v>135</v>
      </c>
      <c r="E43" s="4" t="s">
        <v>60</v>
      </c>
      <c r="G43" s="5" t="str">
        <f>CONCATENATE("INSERT INTO ",ConfigData!$D$9,".",ConfigData!$B$10," (PRIORITY,SOURCE,TARGET,PHYTARGET,ENVIRONMENT) VALUES (",A43,",'",B43,"','",C43,"','",D43,"','",E43,"');")</f>
        <v>INSERT INTO WMBADMIN.BPM4ROUTING (PRIORITY,SOURCE,TARGET,PHYTARGET,ENVIRONMENT) VALUES (1,'BPM','UKFF4_Contact','UKFF4.SVC.CONTACT','D');</v>
      </c>
    </row>
    <row r="44" spans="1:7" x14ac:dyDescent="0.25">
      <c r="A44" s="4">
        <v>1</v>
      </c>
      <c r="B44" s="4" t="s">
        <v>136</v>
      </c>
      <c r="C44" s="4" t="s">
        <v>58</v>
      </c>
      <c r="D44" s="4" t="s">
        <v>48</v>
      </c>
      <c r="E44" s="4" t="s">
        <v>60</v>
      </c>
      <c r="G44" s="5" t="str">
        <f>CONCATENATE("INSERT INTO ",ConfigData!$D$9,".",ConfigData!$B$10," (PRIORITY,SOURCE,TARGET,PHYTARGET,ENVIRONMENT) VALUES (",A44,",'",B44,"','",C44,"','",D44,"','",E44,"');")</f>
        <v>INSERT INTO WMBADMIN.BPM4ROUTING (PRIORITY,SOURCE,TARGET,PHYTARGET,ENVIRONMENT) VALUES (1,'UKFF4_Contact','BPM','UKFF.BPM.SERVICE.RESPONSE','D');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tr">
        <f>CONCATENATE("mqsireportproperties ",ConfigData!D4,"-b httplistener -o HTTPConnector -r")</f>
        <v>mqsireportproperties brk0002d-b httplistener -o HTTPConnector -r</v>
      </c>
    </row>
    <row r="2" spans="1:1" x14ac:dyDescent="0.25">
      <c r="A2" t="str">
        <f>CONCATENATE("mqsichangeproperties ", ConfigData!D4,"-b httplistener -o HTTPConnector -n port -v ",ConfigData!D5)</f>
        <v>mqsichangeproperties brk0002d-b httplistener -o HTTPConnector -n port -v 8080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selection activeCell="C18" sqref="C18"/>
    </sheetView>
  </sheetViews>
  <sheetFormatPr defaultRowHeight="15" x14ac:dyDescent="0.25"/>
  <cols>
    <col min="1" max="1" width="17" bestFit="1" customWidth="1"/>
    <col min="2" max="2" width="37.5703125" bestFit="1" customWidth="1"/>
    <col min="3" max="3" width="38.85546875" style="7" bestFit="1" customWidth="1"/>
    <col min="4" max="4" width="38.85546875" style="7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7" bestFit="1" customWidth="1"/>
  </cols>
  <sheetData>
    <row r="1" spans="1:9" s="9" customFormat="1" ht="74.25" thickBot="1" x14ac:dyDescent="0.35">
      <c r="A1" s="9" t="s">
        <v>112</v>
      </c>
      <c r="B1" s="9" t="s">
        <v>297</v>
      </c>
      <c r="C1" s="9" t="s">
        <v>0</v>
      </c>
      <c r="D1" s="9" t="s">
        <v>192</v>
      </c>
      <c r="E1" s="14" t="s">
        <v>1</v>
      </c>
      <c r="F1" s="14" t="s">
        <v>2</v>
      </c>
      <c r="G1" s="9" t="s">
        <v>3</v>
      </c>
      <c r="H1" s="9" t="s">
        <v>118</v>
      </c>
    </row>
    <row r="2" spans="1:9" ht="15.75" thickTop="1" x14ac:dyDescent="0.25">
      <c r="B2" s="8" t="s">
        <v>186</v>
      </c>
    </row>
    <row r="3" spans="1:9" s="15" customFormat="1" ht="15.75" hidden="1" thickBot="1" x14ac:dyDescent="0.3">
      <c r="A3" s="15" t="s">
        <v>131</v>
      </c>
      <c r="B3" s="17"/>
      <c r="C3" s="16"/>
      <c r="D3" s="16"/>
      <c r="H3" s="16"/>
    </row>
    <row r="4" spans="1:9" hidden="1" x14ac:dyDescent="0.25">
      <c r="A4" t="s">
        <v>113</v>
      </c>
      <c r="B4" t="s">
        <v>127</v>
      </c>
      <c r="C4" s="7" t="str">
        <f>CONCATENATE(A4,".",B4)</f>
        <v>TRG.CRON</v>
      </c>
      <c r="D4" s="7">
        <f>LEN(C4)</f>
        <v>8</v>
      </c>
      <c r="E4">
        <v>4096</v>
      </c>
      <c r="F4">
        <v>1</v>
      </c>
      <c r="G4" t="s">
        <v>128</v>
      </c>
      <c r="H4" s="7" t="str">
        <f>CONCATENATE("DEFINE QL(",C4,ConfigData!$D$2,") MAXMSGL(",E4,") MAXDEPTH(",F4,") DESCR('",G4,"') BOQNAME(",ConfigData!$H$3,") BOTHRESH(",ConfigData!$F$3,") REPLACE")</f>
        <v>DEFINE QL(TRG.CRON) MAXMSGL(4096) MAXDEPTH(1) DESCR('Initiator queue for scheduler, put from cron job') BOQNAME(fgc0002d.BORQQ) BOTHRESH(3) REPLACE</v>
      </c>
    </row>
    <row r="5" spans="1:9" hidden="1" x14ac:dyDescent="0.25">
      <c r="A5" t="s">
        <v>113</v>
      </c>
      <c r="B5" t="s">
        <v>129</v>
      </c>
      <c r="C5" s="7" t="str">
        <f>CONCATENATE(A5,".",B5)</f>
        <v>TRG.CRONHIST</v>
      </c>
      <c r="D5" s="7">
        <f>LEN(C5)</f>
        <v>12</v>
      </c>
      <c r="E5">
        <v>4096</v>
      </c>
      <c r="F5">
        <v>1</v>
      </c>
      <c r="G5" t="s">
        <v>130</v>
      </c>
      <c r="H5" s="7" t="str">
        <f>CONCATENATE("DEFINE QL(",C5,ConfigData!$D$2,") MAXMSGL(",E5,") MAXDEPTH(",F5,") DESCR('",G5,"') BOQNAME(",ConfigData!$H$3,") BOTHRESH(",ConfigData!$F$3,") REPLACE")</f>
        <v>DEFINE QL(TRG.CRONHIST) MAXMSGL(4096) MAXDEPTH(1) DESCR('Standard queue for triming cron history.') BOQNAME(fgc0002d.BORQQ) BOTHRESH(3) REPLACE</v>
      </c>
    </row>
    <row r="6" spans="1:9" s="15" customFormat="1" ht="15.75" hidden="1" thickBot="1" x14ac:dyDescent="0.3">
      <c r="A6" s="15" t="s">
        <v>132</v>
      </c>
      <c r="C6" s="16"/>
      <c r="D6" s="16"/>
      <c r="H6" s="16"/>
    </row>
    <row r="7" spans="1:9" x14ac:dyDescent="0.25">
      <c r="A7" t="s">
        <v>113</v>
      </c>
      <c r="B7" t="s">
        <v>110</v>
      </c>
      <c r="C7" s="7" t="str">
        <f>IF(NOT(ISBLANK(B7)),CONCATENATE(A7,".",SUBSTITUTE(UPPER(B7),"-","")),"")</f>
        <v>TRG.EA938F900E757A39E040007F01001B22</v>
      </c>
      <c r="D7" s="7">
        <f>IF(NOT(ISBLANK(C7)),LEN(C7),"")</f>
        <v>36</v>
      </c>
      <c r="E7">
        <f>IF(NOT(ISBLANK(C7)),4*2^10,"")</f>
        <v>4096</v>
      </c>
      <c r="F7">
        <f>IF(NOT(ISBLANK(C7)),1,"")</f>
        <v>1</v>
      </c>
      <c r="G7" t="s">
        <v>111</v>
      </c>
      <c r="H7" s="7" t="str">
        <f>IF(NOT(ISBLANK(C7)),CONCATENATE("DEFINE QL(",C7,ConfigData!$D$2,") MAXMSGL(",E7,") MAXDEPTH(",F7,") DESCR('",G7,"') BOQNAME(",ConfigData!$H$3,") BOTHRESH(",ConfigData!$F$3,") REPLACE"),"")</f>
        <v>DEFINE QL(TRG.EA938F900E757A39E040007F01001B22) MAXMSGL(4096) MAXDEPTH(1) DESCR('Invalid Transaction Report for Government Procurement Cards') BOQNAME(fgc0002d.BORQQ) BOTHRESH(3) REPLACE</v>
      </c>
      <c r="I7" t="str">
        <f>CONCATENATE("/usr/mqm/samp/bin/amqsput ", C7," ",ConfigData!$D$3)</f>
        <v>/usr/mqm/samp/bin/amqsput TRG.EA938F900E757A39E040007F01001B22 fgc0002d</v>
      </c>
    </row>
    <row r="8" spans="1:9" x14ac:dyDescent="0.25">
      <c r="A8" t="s">
        <v>113</v>
      </c>
      <c r="B8" t="s">
        <v>114</v>
      </c>
      <c r="C8" s="7" t="str">
        <f t="shared" ref="C8:C18" si="0">IF(NOT(ISBLANK(B8)),CONCATENATE(A8,".",SUBSTITUTE(UPPER(B8),"-","")),"")</f>
        <v>TRG.EC185528119388BCE040007F01004D73</v>
      </c>
      <c r="D8" s="7">
        <f t="shared" ref="D8:D72" si="1">IF(NOT(ISBLANK(C8)),LEN(C8),"")</f>
        <v>36</v>
      </c>
      <c r="E8">
        <f t="shared" ref="E8:E72" si="2">IF(NOT(ISBLANK(C8)),4*2^10,"")</f>
        <v>4096</v>
      </c>
      <c r="F8">
        <f t="shared" ref="F8:F72" si="3">IF(NOT(ISBLANK(C8)),1,"")</f>
        <v>1</v>
      </c>
      <c r="G8" t="s">
        <v>115</v>
      </c>
      <c r="H8" s="7" t="str">
        <f>IF(NOT(ISBLANK(C8)),CONCATENATE("DEFINE QL(",C8,ConfigData!$D$2,") MAXMSGL(",E8,") MAXDEPTH(",F8,") DESCR('",G8,"') BOQNAME(",ConfigData!$H$3,") BOTHRESH(",ConfigData!$F$3,") REPLACE"),"")</f>
        <v>DEFINE QL(TRG.EC185528119388BCE040007F01004D73) MAXMSGL(4096) MAXDEPTH(1) DESCR('Used to instruct WMB to generate a number of UUIDs') BOQNAME(fgc0002d.BORQQ) BOTHRESH(3) REPLACE</v>
      </c>
      <c r="I8" t="str">
        <f>CONCATENATE("/usr/mqm/samp/bin/amqsput ", C8," ",ConfigData!$D$3)</f>
        <v>/usr/mqm/samp/bin/amqsput TRG.EC185528119388BCE040007F01004D73 fgc0002d</v>
      </c>
    </row>
    <row r="9" spans="1:9" x14ac:dyDescent="0.25">
      <c r="A9" t="s">
        <v>113</v>
      </c>
      <c r="B9" t="s">
        <v>116</v>
      </c>
      <c r="C9" s="7" t="str">
        <f t="shared" si="0"/>
        <v>TRG.EDCF96F73298DCD6E040007F01002A78</v>
      </c>
      <c r="D9" s="7">
        <f t="shared" si="1"/>
        <v>36</v>
      </c>
      <c r="E9">
        <f t="shared" si="2"/>
        <v>4096</v>
      </c>
      <c r="F9">
        <f t="shared" si="3"/>
        <v>1</v>
      </c>
      <c r="G9" t="s">
        <v>117</v>
      </c>
      <c r="H9" s="7" t="str">
        <f>IF(NOT(ISBLANK(C9)),CONCATENATE("DEFINE QL(",C9,ConfigData!$D$2,") MAXMSGL(",E9,") MAXDEPTH(",F9,") DESCR('",G9,"') BOQNAME(",ConfigData!$H$3,") BOTHRESH(",ConfigData!$F$3,") REPLACE"),"")</f>
        <v>DEFINE QL(TRG.EDCF96F73298DCD6E040007F01002A78) MAXMSGL(4096) MAXDEPTH(1) DESCR('Used to trigger the export of data to a Dream CSV import file') BOQNAME(fgc0002d.BORQQ) BOTHRESH(3) REPLACE</v>
      </c>
      <c r="I9" t="str">
        <f>CONCATENATE("/usr/mqm/samp/bin/amqsput ", C9," ",ConfigData!$D$3)</f>
        <v>/usr/mqm/samp/bin/amqsput TRG.EDCF96F73298DCD6E040007F01002A78 fgc0002d</v>
      </c>
    </row>
    <row r="10" spans="1:9" x14ac:dyDescent="0.25">
      <c r="A10" t="s">
        <v>113</v>
      </c>
      <c r="B10" t="s">
        <v>126</v>
      </c>
      <c r="C10" s="7" t="str">
        <f t="shared" si="0"/>
        <v>TRG.F3B0761D73C7BE83E040007F01006A57</v>
      </c>
      <c r="D10" s="7">
        <f t="shared" si="1"/>
        <v>36</v>
      </c>
      <c r="E10">
        <f t="shared" si="2"/>
        <v>4096</v>
      </c>
      <c r="F10">
        <f t="shared" si="3"/>
        <v>1</v>
      </c>
      <c r="G10" t="s">
        <v>125</v>
      </c>
      <c r="H10" s="7" t="str">
        <f>IF(NOT(ISBLANK(C10)),CONCATENATE("DEFINE QL(",C10,ConfigData!$D$2,") MAXMSGL(",E10,") MAXDEPTH(",F10,") DESCR('",G10,"') BOQNAME(",ConfigData!$H$3,") BOTHRESH(",ConfigData!$F$3,") REPLACE"),"")</f>
        <v>DEFINE QL(TRG.F3B0761D73C7BE83E040007F01006A57) MAXMSGL(4096) MAXDEPTH(1) DESCR('Gets and reports on BPM instances in an error state.') BOQNAME(fgc0002d.BORQQ) BOTHRESH(3) REPLACE</v>
      </c>
    </row>
    <row r="11" spans="1:9" x14ac:dyDescent="0.25">
      <c r="A11" t="s">
        <v>113</v>
      </c>
      <c r="B11" t="s">
        <v>133</v>
      </c>
      <c r="C11" s="7" t="str">
        <f t="shared" si="0"/>
        <v>TRG.F3D9AACA7497D170E040007F0100653C</v>
      </c>
      <c r="D11" s="7">
        <f t="shared" si="1"/>
        <v>36</v>
      </c>
      <c r="E11">
        <f t="shared" si="2"/>
        <v>4096</v>
      </c>
      <c r="F11">
        <f t="shared" si="3"/>
        <v>1</v>
      </c>
      <c r="G11" t="s">
        <v>134</v>
      </c>
      <c r="H11" s="7" t="str">
        <f>IF(NOT(ISBLANK(C11)),CONCATENATE("DEFINE QL(",C11,ConfigData!$D$2,") MAXMSGL(",E11,") MAXDEPTH(",F11,") DESCR('",G11,"') BOQNAME(",ConfigData!$H$3,") BOTHRESH(",ConfigData!$F$3,") REPLACE"),"")</f>
        <v>DEFINE QL(TRG.F3D9AACA7497D170E040007F0100653C) MAXMSGL(4096) MAXDEPTH(1) DESCR('Received task notification email.') BOQNAME(fgc0002d.BORQQ) BOTHRESH(3) REPLACE</v>
      </c>
    </row>
    <row r="12" spans="1:9" x14ac:dyDescent="0.25">
      <c r="D12" s="7" t="str">
        <f t="shared" si="1"/>
        <v/>
      </c>
      <c r="E12" t="str">
        <f t="shared" si="2"/>
        <v/>
      </c>
      <c r="F12" t="str">
        <f t="shared" si="3"/>
        <v/>
      </c>
      <c r="H12" s="7" t="str">
        <f>IF(NOT(ISBLANK(C12)),CONCATENATE("DEFINE QL(",C12,ConfigData!$D$2,") MAXMSGL(",E12,") MAXDEPTH(",F12,") DESCR('",G12,"') BOQNAME(",ConfigData!$H$3,") BOTHRESH(",ConfigData!$F$3,") REPLACE"),"")</f>
        <v/>
      </c>
    </row>
    <row r="13" spans="1:9" x14ac:dyDescent="0.25">
      <c r="A13" t="s">
        <v>113</v>
      </c>
      <c r="B13" t="s">
        <v>181</v>
      </c>
      <c r="C13" s="7" t="str">
        <f t="shared" si="0"/>
        <v>TRG.008121A9CA484115E050007F010005BF</v>
      </c>
      <c r="D13" s="7">
        <f t="shared" si="1"/>
        <v>36</v>
      </c>
      <c r="E13">
        <f t="shared" si="2"/>
        <v>4096</v>
      </c>
      <c r="F13">
        <f t="shared" si="3"/>
        <v>1</v>
      </c>
      <c r="G13" t="s">
        <v>189</v>
      </c>
      <c r="H13" s="7" t="str">
        <f>IF(NOT(ISBLANK(C13)),CONCATENATE("DEFINE QL(",C13,ConfigData!$D$2,") MAXMSGL(",E13,") MAXDEPTH(",F13,") DESCR('",G13,"') BOQNAME(",ConfigData!$H$3,") BOTHRESH(",ConfigData!$F$3,") REPLACE"),"")</f>
        <v>DEFINE QL(TRG.008121A9CA484115E050007F010005BF) MAXMSGL(4096) MAXDEPTH(1) DESCR('Trigger to create On-Call Payments at Training Centre (OCP)') BOQNAME(fgc0002d.BORQQ) BOTHRESH(3) REPLACE</v>
      </c>
    </row>
    <row r="14" spans="1:9" x14ac:dyDescent="0.25">
      <c r="A14" t="s">
        <v>113</v>
      </c>
      <c r="B14" t="s">
        <v>184</v>
      </c>
      <c r="C14" s="7" t="str">
        <f t="shared" si="0"/>
        <v>TRG.01233579C0FA0EF3E050007F01002A55</v>
      </c>
      <c r="D14" s="7">
        <f t="shared" si="1"/>
        <v>36</v>
      </c>
      <c r="E14">
        <f t="shared" si="2"/>
        <v>4096</v>
      </c>
      <c r="F14">
        <f t="shared" si="3"/>
        <v>1</v>
      </c>
      <c r="G14" t="s">
        <v>188</v>
      </c>
      <c r="H14" s="7" t="str">
        <f>IF(NOT(ISBLANK(C14)),CONCATENATE("DEFINE QL(",C14,ConfigData!$D$2,") MAXMSGL(",E14,") MAXDEPTH(",F14,") DESCR('",G14,"') BOQNAME(",ConfigData!$H$3,") BOTHRESH(",ConfigData!$F$3,") REPLACE"),"")</f>
        <v>DEFINE QL(TRG.01233579C0FA0EF3E050007F01002A55) MAXMSGL(4096) MAXDEPTH(1) DESCR('Trigger to perform an erroneous payments check. (OCP)') BOQNAME(fgc0002d.BORQQ) BOTHRESH(3) REPLACE</v>
      </c>
    </row>
    <row r="15" spans="1:9" x14ac:dyDescent="0.25">
      <c r="A15" t="s">
        <v>113</v>
      </c>
      <c r="B15" t="s">
        <v>185</v>
      </c>
      <c r="C15" s="7" t="str">
        <f t="shared" si="0"/>
        <v>TRG.BED586A02D1811E480EC0A5223B90000</v>
      </c>
      <c r="D15" s="7">
        <f t="shared" si="1"/>
        <v>36</v>
      </c>
      <c r="E15">
        <f t="shared" si="2"/>
        <v>4096</v>
      </c>
      <c r="F15">
        <f t="shared" si="3"/>
        <v>1</v>
      </c>
      <c r="G15" t="s">
        <v>187</v>
      </c>
      <c r="H15" s="7" t="str">
        <f>IF(NOT(ISBLANK(C15)),CONCATENATE("DEFINE QL(",C15,ConfigData!$D$2,") MAXMSGL(",E15,") MAXDEPTH(",F15,") DESCR('",G15,"') BOQNAME(",ConfigData!$H$3,") BOTHRESH(",ConfigData!$F$3,") REPLACE"),"")</f>
        <v>DEFINE QL(TRG.BED586A02D1811E480EC0A5223B90000) MAXMSGL(4096) MAXDEPTH(1) DESCR('Trigger to create the payments export file. (OCP)') BOQNAME(fgc0002d.BORQQ) BOTHRESH(3) REPLACE</v>
      </c>
    </row>
    <row r="16" spans="1:9" x14ac:dyDescent="0.25">
      <c r="A16" t="s">
        <v>113</v>
      </c>
      <c r="B16" t="s">
        <v>196</v>
      </c>
      <c r="C16" s="7" t="str">
        <f t="shared" si="0"/>
        <v>TRG.33FF6C2239A611E4BACA0A5223B90000</v>
      </c>
      <c r="D16" s="7">
        <f t="shared" si="1"/>
        <v>36</v>
      </c>
      <c r="E16">
        <f t="shared" si="2"/>
        <v>4096</v>
      </c>
      <c r="F16">
        <f t="shared" si="3"/>
        <v>1</v>
      </c>
      <c r="G16" t="s">
        <v>296</v>
      </c>
      <c r="H16" s="7" t="str">
        <f>IF(NOT(ISBLANK(C16)),CONCATENATE("DEFINE QL(",C16,ConfigData!$D$2,") MAXMSGL(",E16,") MAXDEPTH(",F16,") DESCR('",G16,"') BOQNAME(",ConfigData!$H$3,") BOTHRESH(",ConfigData!$F$3,") REPLACE"),"")</f>
        <v>DEFINE QL(TRG.33FF6C2239A611E4BACA0A5223B90000) MAXMSGL(4096) MAXDEPTH(1) DESCR('Trigger to create Drill Night Payments (OCP)') BOQNAME(fgc0002d.BORQQ) BOTHRESH(3) REPLACE</v>
      </c>
    </row>
    <row r="18" spans="1:8" x14ac:dyDescent="0.25">
      <c r="A18" t="s">
        <v>113</v>
      </c>
      <c r="B18" t="s">
        <v>197</v>
      </c>
      <c r="C18" s="7" t="str">
        <f t="shared" si="0"/>
        <v>TRG.33FF6D4439A611E4BACA0A5223B90000</v>
      </c>
      <c r="D18" s="7">
        <f t="shared" si="1"/>
        <v>36</v>
      </c>
      <c r="E18">
        <f t="shared" si="2"/>
        <v>4096</v>
      </c>
      <c r="F18">
        <f t="shared" si="3"/>
        <v>1</v>
      </c>
      <c r="G18" t="s">
        <v>300</v>
      </c>
      <c r="H18" s="7" t="str">
        <f>IF(NOT(ISBLANK(C18)),CONCATENATE("DEFINE QL(",C18,ConfigData!$D$2,") MAXMSGL(",E18,") MAXDEPTH(",F18,") DESCR('",G18,"') BOQNAME(",ConfigData!$H$3,") BOTHRESH(",ConfigData!$F$3,") REPLACE"),"")</f>
        <v>DEFINE QL(TRG.33FF6D4439A611E4BACA0A5223B90000) MAXMSGL(4096) MAXDEPTH(1) DESCR('Trigger to publish data from the STATSNX schema.') BOQNAME(fgc0002d.BORQQ) BOTHRESH(3) REPLACE</v>
      </c>
    </row>
    <row r="19" spans="1:8" x14ac:dyDescent="0.25">
      <c r="D19" s="7" t="str">
        <f t="shared" si="1"/>
        <v/>
      </c>
      <c r="E19" t="str">
        <f t="shared" si="2"/>
        <v/>
      </c>
      <c r="F19" t="str">
        <f t="shared" si="3"/>
        <v/>
      </c>
      <c r="H19" s="7" t="str">
        <f>IF(NOT(ISBLANK(C19)),CONCATENATE("DEFINE QL(",C19,ConfigData!$D$2,") MAXMSGL(",E19,") MAXDEPTH(",F19,") DESCR('",G19,"') BOQNAME(",ConfigData!$H$3,") BOTHRESH(",ConfigData!$F$3,") REPLACE"),"")</f>
        <v/>
      </c>
    </row>
    <row r="20" spans="1:8" x14ac:dyDescent="0.25">
      <c r="D20" s="7" t="str">
        <f t="shared" si="1"/>
        <v/>
      </c>
      <c r="E20" t="str">
        <f t="shared" si="2"/>
        <v/>
      </c>
      <c r="F20" t="str">
        <f t="shared" si="3"/>
        <v/>
      </c>
      <c r="H20" s="7" t="str">
        <f>IF(NOT(ISBLANK(C20)),CONCATENATE("DEFINE QL(",C20,ConfigData!$D$2,") MAXMSGL(",E20,") MAXDEPTH(",F20,") DESCR('",G20,"') BOQNAME(",ConfigData!$H$3,") BOTHRESH(",ConfigData!$F$3,") REPLACE"),"")</f>
        <v/>
      </c>
    </row>
    <row r="21" spans="1:8" x14ac:dyDescent="0.25">
      <c r="A21" t="s">
        <v>113</v>
      </c>
      <c r="B21" t="s">
        <v>198</v>
      </c>
      <c r="D21" s="7" t="str">
        <f t="shared" si="1"/>
        <v/>
      </c>
      <c r="E21" t="str">
        <f t="shared" si="2"/>
        <v/>
      </c>
      <c r="F21" t="str">
        <f t="shared" si="3"/>
        <v/>
      </c>
      <c r="H21" s="7" t="str">
        <f>IF(NOT(ISBLANK(C21)),CONCATENATE("DEFINE QL(",C21,ConfigData!$D$2,") MAXMSGL(",E21,") MAXDEPTH(",F21,") DESCR('",G21,"') BOQNAME(",ConfigData!$H$3,") BOTHRESH(",ConfigData!$F$3,") REPLACE"),"")</f>
        <v/>
      </c>
    </row>
    <row r="22" spans="1:8" x14ac:dyDescent="0.25">
      <c r="A22" t="s">
        <v>113</v>
      </c>
      <c r="B22" t="s">
        <v>199</v>
      </c>
      <c r="D22" s="7" t="str">
        <f t="shared" si="1"/>
        <v/>
      </c>
      <c r="E22" t="str">
        <f t="shared" si="2"/>
        <v/>
      </c>
      <c r="F22" t="str">
        <f t="shared" si="3"/>
        <v/>
      </c>
      <c r="H22" s="7" t="str">
        <f>IF(NOT(ISBLANK(C22)),CONCATENATE("DEFINE QL(",C22,ConfigData!$D$2,") MAXMSGL(",E22,") MAXDEPTH(",F22,") DESCR('",G22,"') BOQNAME(",ConfigData!$H$3,") BOTHRESH(",ConfigData!$F$3,") REPLACE"),"")</f>
        <v/>
      </c>
    </row>
    <row r="23" spans="1:8" x14ac:dyDescent="0.25">
      <c r="A23" t="s">
        <v>113</v>
      </c>
      <c r="B23" t="s">
        <v>200</v>
      </c>
      <c r="D23" s="7" t="str">
        <f t="shared" si="1"/>
        <v/>
      </c>
      <c r="E23" t="str">
        <f t="shared" si="2"/>
        <v/>
      </c>
      <c r="F23" t="str">
        <f t="shared" si="3"/>
        <v/>
      </c>
      <c r="H23" s="7" t="str">
        <f>IF(NOT(ISBLANK(C23)),CONCATENATE("DEFINE QL(",C23,ConfigData!$D$2,") MAXMSGL(",E23,") MAXDEPTH(",F23,") DESCR('",G23,"') BOQNAME(",ConfigData!$H$3,") BOTHRESH(",ConfigData!$F$3,") REPLACE"),"")</f>
        <v/>
      </c>
    </row>
    <row r="24" spans="1:8" x14ac:dyDescent="0.25">
      <c r="A24" t="s">
        <v>113</v>
      </c>
      <c r="B24" t="s">
        <v>201</v>
      </c>
      <c r="D24" s="7" t="str">
        <f t="shared" si="1"/>
        <v/>
      </c>
      <c r="E24" t="str">
        <f t="shared" si="2"/>
        <v/>
      </c>
      <c r="F24" t="str">
        <f t="shared" si="3"/>
        <v/>
      </c>
      <c r="H24" s="7" t="str">
        <f>IF(NOT(ISBLANK(C24)),CONCATENATE("DEFINE QL(",C24,ConfigData!$D$2,") MAXMSGL(",E24,") MAXDEPTH(",F24,") DESCR('",G24,"') BOQNAME(",ConfigData!$H$3,") BOTHRESH(",ConfigData!$F$3,") REPLACE"),"")</f>
        <v/>
      </c>
    </row>
    <row r="25" spans="1:8" x14ac:dyDescent="0.25">
      <c r="A25" t="s">
        <v>113</v>
      </c>
      <c r="B25" t="s">
        <v>202</v>
      </c>
      <c r="D25" s="7" t="str">
        <f t="shared" si="1"/>
        <v/>
      </c>
      <c r="E25" t="str">
        <f t="shared" si="2"/>
        <v/>
      </c>
      <c r="F25" t="str">
        <f t="shared" si="3"/>
        <v/>
      </c>
      <c r="H25" s="7" t="str">
        <f>IF(NOT(ISBLANK(C25)),CONCATENATE("DEFINE QL(",C25,ConfigData!$D$2,") MAXMSGL(",E25,") MAXDEPTH(",F25,") DESCR('",G25,"') BOQNAME(",ConfigData!$H$3,") BOTHRESH(",ConfigData!$F$3,") REPLACE"),"")</f>
        <v/>
      </c>
    </row>
    <row r="26" spans="1:8" x14ac:dyDescent="0.25">
      <c r="A26" t="s">
        <v>113</v>
      </c>
      <c r="B26" t="s">
        <v>203</v>
      </c>
      <c r="D26" s="7" t="str">
        <f t="shared" si="1"/>
        <v/>
      </c>
      <c r="E26" t="str">
        <f t="shared" si="2"/>
        <v/>
      </c>
      <c r="F26" t="str">
        <f t="shared" si="3"/>
        <v/>
      </c>
      <c r="H26" s="7" t="str">
        <f>IF(NOT(ISBLANK(C26)),CONCATENATE("DEFINE QL(",C26,ConfigData!$D$2,") MAXMSGL(",E26,") MAXDEPTH(",F26,") DESCR('",G26,"') BOQNAME(",ConfigData!$H$3,") BOTHRESH(",ConfigData!$F$3,") REPLACE"),"")</f>
        <v/>
      </c>
    </row>
    <row r="27" spans="1:8" x14ac:dyDescent="0.25">
      <c r="A27" t="s">
        <v>113</v>
      </c>
      <c r="B27" t="s">
        <v>204</v>
      </c>
      <c r="D27" s="7" t="str">
        <f t="shared" si="1"/>
        <v/>
      </c>
      <c r="E27" t="str">
        <f t="shared" si="2"/>
        <v/>
      </c>
      <c r="F27" t="str">
        <f t="shared" si="3"/>
        <v/>
      </c>
      <c r="H27" s="7" t="str">
        <f>IF(NOT(ISBLANK(C27)),CONCATENATE("DEFINE QL(",C27,ConfigData!$D$2,") MAXMSGL(",E27,") MAXDEPTH(",F27,") DESCR('",G27,"') BOQNAME(",ConfigData!$H$3,") BOTHRESH(",ConfigData!$F$3,") REPLACE"),"")</f>
        <v/>
      </c>
    </row>
    <row r="28" spans="1:8" x14ac:dyDescent="0.25">
      <c r="A28" t="s">
        <v>113</v>
      </c>
      <c r="B28" t="s">
        <v>205</v>
      </c>
      <c r="D28" s="7" t="str">
        <f t="shared" si="1"/>
        <v/>
      </c>
      <c r="E28" t="str">
        <f t="shared" si="2"/>
        <v/>
      </c>
      <c r="F28" t="str">
        <f t="shared" si="3"/>
        <v/>
      </c>
      <c r="H28" s="7" t="str">
        <f>IF(NOT(ISBLANK(C28)),CONCATENATE("DEFINE QL(",C28,ConfigData!$D$2,") MAXMSGL(",E28,") MAXDEPTH(",F28,") DESCR('",G28,"') BOQNAME(",ConfigData!$H$3,") BOTHRESH(",ConfigData!$F$3,") REPLACE"),"")</f>
        <v/>
      </c>
    </row>
    <row r="29" spans="1:8" x14ac:dyDescent="0.25">
      <c r="A29" t="s">
        <v>113</v>
      </c>
      <c r="B29" t="s">
        <v>206</v>
      </c>
      <c r="D29" s="7" t="str">
        <f t="shared" si="1"/>
        <v/>
      </c>
      <c r="E29" t="str">
        <f t="shared" si="2"/>
        <v/>
      </c>
      <c r="F29" t="str">
        <f t="shared" si="3"/>
        <v/>
      </c>
      <c r="H29" s="7" t="str">
        <f>IF(NOT(ISBLANK(C29)),CONCATENATE("DEFINE QL(",C29,ConfigData!$D$2,") MAXMSGL(",E29,") MAXDEPTH(",F29,") DESCR('",G29,"') BOQNAME(",ConfigData!$H$3,") BOTHRESH(",ConfigData!$F$3,") REPLACE"),"")</f>
        <v/>
      </c>
    </row>
    <row r="30" spans="1:8" x14ac:dyDescent="0.25">
      <c r="A30" t="s">
        <v>113</v>
      </c>
      <c r="B30" t="s">
        <v>207</v>
      </c>
      <c r="D30" s="7" t="str">
        <f t="shared" si="1"/>
        <v/>
      </c>
      <c r="E30" t="str">
        <f t="shared" si="2"/>
        <v/>
      </c>
      <c r="F30" t="str">
        <f t="shared" si="3"/>
        <v/>
      </c>
      <c r="H30" s="7" t="str">
        <f>IF(NOT(ISBLANK(C30)),CONCATENATE("DEFINE QL(",C30,ConfigData!$D$2,") MAXMSGL(",E30,") MAXDEPTH(",F30,") DESCR('",G30,"') BOQNAME(",ConfigData!$H$3,") BOTHRESH(",ConfigData!$F$3,") REPLACE"),"")</f>
        <v/>
      </c>
    </row>
    <row r="31" spans="1:8" x14ac:dyDescent="0.25">
      <c r="A31" t="s">
        <v>113</v>
      </c>
      <c r="B31" t="s">
        <v>208</v>
      </c>
      <c r="D31" s="7" t="str">
        <f t="shared" si="1"/>
        <v/>
      </c>
      <c r="E31" t="str">
        <f t="shared" si="2"/>
        <v/>
      </c>
      <c r="F31" t="str">
        <f t="shared" si="3"/>
        <v/>
      </c>
      <c r="H31" s="7" t="str">
        <f>IF(NOT(ISBLANK(C31)),CONCATENATE("DEFINE QL(",C31,ConfigData!$D$2,") MAXMSGL(",E31,") MAXDEPTH(",F31,") DESCR('",G31,"') BOQNAME(",ConfigData!$H$3,") BOTHRESH(",ConfigData!$F$3,") REPLACE"),"")</f>
        <v/>
      </c>
    </row>
    <row r="32" spans="1:8" x14ac:dyDescent="0.25">
      <c r="A32" t="s">
        <v>113</v>
      </c>
      <c r="B32" t="s">
        <v>209</v>
      </c>
      <c r="D32" s="7" t="str">
        <f t="shared" si="1"/>
        <v/>
      </c>
      <c r="E32" t="str">
        <f t="shared" si="2"/>
        <v/>
      </c>
      <c r="F32" t="str">
        <f t="shared" si="3"/>
        <v/>
      </c>
      <c r="H32" s="7" t="str">
        <f>IF(NOT(ISBLANK(C32)),CONCATENATE("DEFINE QL(",C32,ConfigData!$D$2,") MAXMSGL(",E32,") MAXDEPTH(",F32,") DESCR('",G32,"') BOQNAME(",ConfigData!$H$3,") BOTHRESH(",ConfigData!$F$3,") REPLACE"),"")</f>
        <v/>
      </c>
    </row>
    <row r="33" spans="1:8" x14ac:dyDescent="0.25">
      <c r="A33" t="s">
        <v>113</v>
      </c>
      <c r="B33" t="s">
        <v>210</v>
      </c>
      <c r="D33" s="7" t="str">
        <f t="shared" si="1"/>
        <v/>
      </c>
      <c r="E33" t="str">
        <f t="shared" si="2"/>
        <v/>
      </c>
      <c r="F33" t="str">
        <f t="shared" si="3"/>
        <v/>
      </c>
      <c r="H33" s="7" t="str">
        <f>IF(NOT(ISBLANK(C33)),CONCATENATE("DEFINE QL(",C33,ConfigData!$D$2,") MAXMSGL(",E33,") MAXDEPTH(",F33,") DESCR('",G33,"') BOQNAME(",ConfigData!$H$3,") BOTHRESH(",ConfigData!$F$3,") REPLACE"),"")</f>
        <v/>
      </c>
    </row>
    <row r="34" spans="1:8" x14ac:dyDescent="0.25">
      <c r="A34" t="s">
        <v>113</v>
      </c>
      <c r="B34" t="s">
        <v>211</v>
      </c>
      <c r="D34" s="7" t="str">
        <f t="shared" si="1"/>
        <v/>
      </c>
      <c r="E34" t="str">
        <f t="shared" si="2"/>
        <v/>
      </c>
      <c r="F34" t="str">
        <f t="shared" si="3"/>
        <v/>
      </c>
      <c r="H34" s="7" t="str">
        <f>IF(NOT(ISBLANK(C34)),CONCATENATE("DEFINE QL(",C34,ConfigData!$D$2,") MAXMSGL(",E34,") MAXDEPTH(",F34,") DESCR('",G34,"') BOQNAME(",ConfigData!$H$3,") BOTHRESH(",ConfigData!$F$3,") REPLACE"),"")</f>
        <v/>
      </c>
    </row>
    <row r="35" spans="1:8" x14ac:dyDescent="0.25">
      <c r="A35" t="s">
        <v>113</v>
      </c>
      <c r="B35" t="s">
        <v>212</v>
      </c>
      <c r="D35" s="7" t="str">
        <f t="shared" si="1"/>
        <v/>
      </c>
      <c r="E35" t="str">
        <f t="shared" si="2"/>
        <v/>
      </c>
      <c r="F35" t="str">
        <f t="shared" si="3"/>
        <v/>
      </c>
      <c r="H35" s="7" t="str">
        <f>IF(NOT(ISBLANK(C35)),CONCATENATE("DEFINE QL(",C35,ConfigData!$D$2,") MAXMSGL(",E35,") MAXDEPTH(",F35,") DESCR('",G35,"') BOQNAME(",ConfigData!$H$3,") BOTHRESH(",ConfigData!$F$3,") REPLACE"),"")</f>
        <v/>
      </c>
    </row>
    <row r="36" spans="1:8" x14ac:dyDescent="0.25">
      <c r="A36" t="s">
        <v>113</v>
      </c>
      <c r="B36" t="s">
        <v>213</v>
      </c>
      <c r="D36" s="7" t="str">
        <f t="shared" si="1"/>
        <v/>
      </c>
      <c r="E36" t="str">
        <f t="shared" si="2"/>
        <v/>
      </c>
      <c r="F36" t="str">
        <f t="shared" si="3"/>
        <v/>
      </c>
      <c r="H36" s="7" t="str">
        <f>IF(NOT(ISBLANK(C36)),CONCATENATE("DEFINE QL(",C36,ConfigData!$D$2,") MAXMSGL(",E36,") MAXDEPTH(",F36,") DESCR('",G36,"') BOQNAME(",ConfigData!$H$3,") BOTHRESH(",ConfigData!$F$3,") REPLACE"),"")</f>
        <v/>
      </c>
    </row>
    <row r="37" spans="1:8" x14ac:dyDescent="0.25">
      <c r="A37" t="s">
        <v>113</v>
      </c>
      <c r="B37" t="s">
        <v>214</v>
      </c>
      <c r="D37" s="7" t="str">
        <f t="shared" si="1"/>
        <v/>
      </c>
      <c r="E37" t="str">
        <f t="shared" si="2"/>
        <v/>
      </c>
      <c r="F37" t="str">
        <f t="shared" si="3"/>
        <v/>
      </c>
      <c r="H37" s="7" t="str">
        <f>IF(NOT(ISBLANK(C37)),CONCATENATE("DEFINE QL(",C37,ConfigData!$D$2,") MAXMSGL(",E37,") MAXDEPTH(",F37,") DESCR('",G37,"') BOQNAME(",ConfigData!$H$3,") BOTHRESH(",ConfigData!$F$3,") REPLACE"),"")</f>
        <v/>
      </c>
    </row>
    <row r="38" spans="1:8" x14ac:dyDescent="0.25">
      <c r="A38" t="s">
        <v>113</v>
      </c>
      <c r="B38" t="s">
        <v>215</v>
      </c>
      <c r="D38" s="7" t="str">
        <f t="shared" si="1"/>
        <v/>
      </c>
      <c r="E38" t="str">
        <f t="shared" si="2"/>
        <v/>
      </c>
      <c r="F38" t="str">
        <f t="shared" si="3"/>
        <v/>
      </c>
      <c r="H38" s="7" t="str">
        <f>IF(NOT(ISBLANK(C38)),CONCATENATE("DEFINE QL(",C38,ConfigData!$D$2,") MAXMSGL(",E38,") MAXDEPTH(",F38,") DESCR('",G38,"') BOQNAME(",ConfigData!$H$3,") BOTHRESH(",ConfigData!$F$3,") REPLACE"),"")</f>
        <v/>
      </c>
    </row>
    <row r="39" spans="1:8" x14ac:dyDescent="0.25">
      <c r="A39" t="s">
        <v>113</v>
      </c>
      <c r="B39" t="s">
        <v>216</v>
      </c>
      <c r="D39" s="7" t="str">
        <f t="shared" si="1"/>
        <v/>
      </c>
      <c r="E39" t="str">
        <f t="shared" si="2"/>
        <v/>
      </c>
      <c r="F39" t="str">
        <f t="shared" si="3"/>
        <v/>
      </c>
      <c r="H39" s="7" t="str">
        <f>IF(NOT(ISBLANK(C39)),CONCATENATE("DEFINE QL(",C39,ConfigData!$D$2,") MAXMSGL(",E39,") MAXDEPTH(",F39,") DESCR('",G39,"') BOQNAME(",ConfigData!$H$3,") BOTHRESH(",ConfigData!$F$3,") REPLACE"),"")</f>
        <v/>
      </c>
    </row>
    <row r="40" spans="1:8" x14ac:dyDescent="0.25">
      <c r="A40" t="s">
        <v>113</v>
      </c>
      <c r="B40" t="s">
        <v>217</v>
      </c>
      <c r="D40" s="7" t="str">
        <f t="shared" si="1"/>
        <v/>
      </c>
      <c r="E40" t="str">
        <f t="shared" si="2"/>
        <v/>
      </c>
      <c r="F40" t="str">
        <f t="shared" si="3"/>
        <v/>
      </c>
      <c r="H40" s="7" t="str">
        <f>IF(NOT(ISBLANK(C40)),CONCATENATE("DEFINE QL(",C40,ConfigData!$D$2,") MAXMSGL(",E40,") MAXDEPTH(",F40,") DESCR('",G40,"') BOQNAME(",ConfigData!$H$3,") BOTHRESH(",ConfigData!$F$3,") REPLACE"),"")</f>
        <v/>
      </c>
    </row>
    <row r="41" spans="1:8" x14ac:dyDescent="0.25">
      <c r="A41" t="s">
        <v>113</v>
      </c>
      <c r="B41" t="s">
        <v>218</v>
      </c>
      <c r="D41" s="7" t="str">
        <f t="shared" si="1"/>
        <v/>
      </c>
      <c r="E41" t="str">
        <f t="shared" si="2"/>
        <v/>
      </c>
      <c r="F41" t="str">
        <f t="shared" si="3"/>
        <v/>
      </c>
      <c r="H41" s="7" t="str">
        <f>IF(NOT(ISBLANK(C41)),CONCATENATE("DEFINE QL(",C41,ConfigData!$D$2,") MAXMSGL(",E41,") MAXDEPTH(",F41,") DESCR('",G41,"') BOQNAME(",ConfigData!$H$3,") BOTHRESH(",ConfigData!$F$3,") REPLACE"),"")</f>
        <v/>
      </c>
    </row>
    <row r="42" spans="1:8" x14ac:dyDescent="0.25">
      <c r="A42" t="s">
        <v>113</v>
      </c>
      <c r="B42" t="s">
        <v>219</v>
      </c>
      <c r="D42" s="7" t="str">
        <f t="shared" si="1"/>
        <v/>
      </c>
      <c r="E42" t="str">
        <f t="shared" si="2"/>
        <v/>
      </c>
      <c r="F42" t="str">
        <f t="shared" si="3"/>
        <v/>
      </c>
      <c r="H42" s="7" t="str">
        <f>IF(NOT(ISBLANK(C42)),CONCATENATE("DEFINE QL(",C42,ConfigData!$D$2,") MAXMSGL(",E42,") MAXDEPTH(",F42,") DESCR('",G42,"') BOQNAME(",ConfigData!$H$3,") BOTHRESH(",ConfigData!$F$3,") REPLACE"),"")</f>
        <v/>
      </c>
    </row>
    <row r="43" spans="1:8" x14ac:dyDescent="0.25">
      <c r="A43" t="s">
        <v>113</v>
      </c>
      <c r="B43" t="s">
        <v>220</v>
      </c>
      <c r="D43" s="7" t="str">
        <f t="shared" si="1"/>
        <v/>
      </c>
      <c r="E43" t="str">
        <f t="shared" si="2"/>
        <v/>
      </c>
      <c r="F43" t="str">
        <f t="shared" si="3"/>
        <v/>
      </c>
      <c r="H43" s="7" t="str">
        <f>IF(NOT(ISBLANK(C43)),CONCATENATE("DEFINE QL(",C43,ConfigData!$D$2,") MAXMSGL(",E43,") MAXDEPTH(",F43,") DESCR('",G43,"') BOQNAME(",ConfigData!$H$3,") BOTHRESH(",ConfigData!$F$3,") REPLACE"),"")</f>
        <v/>
      </c>
    </row>
    <row r="44" spans="1:8" x14ac:dyDescent="0.25">
      <c r="A44" t="s">
        <v>113</v>
      </c>
      <c r="B44" t="s">
        <v>221</v>
      </c>
      <c r="D44" s="7" t="str">
        <f t="shared" si="1"/>
        <v/>
      </c>
      <c r="E44" t="str">
        <f t="shared" si="2"/>
        <v/>
      </c>
      <c r="F44" t="str">
        <f t="shared" si="3"/>
        <v/>
      </c>
      <c r="H44" s="7" t="str">
        <f>IF(NOT(ISBLANK(C44)),CONCATENATE("DEFINE QL(",C44,ConfigData!$D$2,") MAXMSGL(",E44,") MAXDEPTH(",F44,") DESCR('",G44,"') BOQNAME(",ConfigData!$H$3,") BOTHRESH(",ConfigData!$F$3,") REPLACE"),"")</f>
        <v/>
      </c>
    </row>
    <row r="45" spans="1:8" x14ac:dyDescent="0.25">
      <c r="A45" t="s">
        <v>113</v>
      </c>
      <c r="B45" t="s">
        <v>222</v>
      </c>
      <c r="D45" s="7" t="str">
        <f t="shared" si="1"/>
        <v/>
      </c>
      <c r="E45" t="str">
        <f t="shared" si="2"/>
        <v/>
      </c>
      <c r="F45" t="str">
        <f t="shared" si="3"/>
        <v/>
      </c>
      <c r="H45" s="7" t="str">
        <f>IF(NOT(ISBLANK(C45)),CONCATENATE("DEFINE QL(",C45,ConfigData!$D$2,") MAXMSGL(",E45,") MAXDEPTH(",F45,") DESCR('",G45,"') BOQNAME(",ConfigData!$H$3,") BOTHRESH(",ConfigData!$F$3,") REPLACE"),"")</f>
        <v/>
      </c>
    </row>
    <row r="46" spans="1:8" x14ac:dyDescent="0.25">
      <c r="A46" t="s">
        <v>113</v>
      </c>
      <c r="B46" t="s">
        <v>223</v>
      </c>
      <c r="D46" s="7" t="str">
        <f t="shared" si="1"/>
        <v/>
      </c>
      <c r="E46" t="str">
        <f t="shared" si="2"/>
        <v/>
      </c>
      <c r="F46" t="str">
        <f t="shared" si="3"/>
        <v/>
      </c>
      <c r="H46" s="7" t="str">
        <f>IF(NOT(ISBLANK(C46)),CONCATENATE("DEFINE QL(",C46,ConfigData!$D$2,") MAXMSGL(",E46,") MAXDEPTH(",F46,") DESCR('",G46,"') BOQNAME(",ConfigData!$H$3,") BOTHRESH(",ConfigData!$F$3,") REPLACE"),"")</f>
        <v/>
      </c>
    </row>
    <row r="47" spans="1:8" x14ac:dyDescent="0.25">
      <c r="A47" t="s">
        <v>113</v>
      </c>
      <c r="B47" t="s">
        <v>224</v>
      </c>
      <c r="D47" s="7" t="str">
        <f t="shared" si="1"/>
        <v/>
      </c>
      <c r="E47" t="str">
        <f t="shared" si="2"/>
        <v/>
      </c>
      <c r="F47" t="str">
        <f t="shared" si="3"/>
        <v/>
      </c>
      <c r="H47" s="7" t="str">
        <f>IF(NOT(ISBLANK(C47)),CONCATENATE("DEFINE QL(",C47,ConfigData!$D$2,") MAXMSGL(",E47,") MAXDEPTH(",F47,") DESCR('",G47,"') BOQNAME(",ConfigData!$H$3,") BOTHRESH(",ConfigData!$F$3,") REPLACE"),"")</f>
        <v/>
      </c>
    </row>
    <row r="48" spans="1:8" x14ac:dyDescent="0.25">
      <c r="A48" t="s">
        <v>113</v>
      </c>
      <c r="B48" t="s">
        <v>225</v>
      </c>
      <c r="D48" s="7" t="str">
        <f t="shared" si="1"/>
        <v/>
      </c>
      <c r="E48" t="str">
        <f t="shared" si="2"/>
        <v/>
      </c>
      <c r="F48" t="str">
        <f t="shared" si="3"/>
        <v/>
      </c>
      <c r="H48" s="7" t="str">
        <f>IF(NOT(ISBLANK(C48)),CONCATENATE("DEFINE QL(",C48,ConfigData!$D$2,") MAXMSGL(",E48,") MAXDEPTH(",F48,") DESCR('",G48,"') BOQNAME(",ConfigData!$H$3,") BOTHRESH(",ConfigData!$F$3,") REPLACE"),"")</f>
        <v/>
      </c>
    </row>
    <row r="49" spans="1:8" x14ac:dyDescent="0.25">
      <c r="A49" t="s">
        <v>113</v>
      </c>
      <c r="B49" t="s">
        <v>226</v>
      </c>
      <c r="D49" s="7" t="str">
        <f t="shared" si="1"/>
        <v/>
      </c>
      <c r="E49" t="str">
        <f t="shared" si="2"/>
        <v/>
      </c>
      <c r="F49" t="str">
        <f t="shared" si="3"/>
        <v/>
      </c>
      <c r="H49" s="7" t="str">
        <f>IF(NOT(ISBLANK(C49)),CONCATENATE("DEFINE QL(",C49,ConfigData!$D$2,") MAXMSGL(",E49,") MAXDEPTH(",F49,") DESCR('",G49,"') BOQNAME(",ConfigData!$H$3,") BOTHRESH(",ConfigData!$F$3,") REPLACE"),"")</f>
        <v/>
      </c>
    </row>
    <row r="50" spans="1:8" x14ac:dyDescent="0.25">
      <c r="A50" t="s">
        <v>113</v>
      </c>
      <c r="B50" t="s">
        <v>227</v>
      </c>
      <c r="D50" s="7" t="str">
        <f t="shared" si="1"/>
        <v/>
      </c>
      <c r="E50" t="str">
        <f t="shared" si="2"/>
        <v/>
      </c>
      <c r="F50" t="str">
        <f t="shared" si="3"/>
        <v/>
      </c>
      <c r="H50" s="7" t="str">
        <f>IF(NOT(ISBLANK(C50)),CONCATENATE("DEFINE QL(",C50,ConfigData!$D$2,") MAXMSGL(",E50,") MAXDEPTH(",F50,") DESCR('",G50,"') BOQNAME(",ConfigData!$H$3,") BOTHRESH(",ConfigData!$F$3,") REPLACE"),"")</f>
        <v/>
      </c>
    </row>
    <row r="51" spans="1:8" x14ac:dyDescent="0.25">
      <c r="A51" t="s">
        <v>113</v>
      </c>
      <c r="B51" t="s">
        <v>228</v>
      </c>
      <c r="D51" s="7" t="str">
        <f t="shared" si="1"/>
        <v/>
      </c>
      <c r="E51" t="str">
        <f t="shared" si="2"/>
        <v/>
      </c>
      <c r="F51" t="str">
        <f t="shared" si="3"/>
        <v/>
      </c>
      <c r="H51" s="7" t="str">
        <f>IF(NOT(ISBLANK(C51)),CONCATENATE("DEFINE QL(",C51,ConfigData!$D$2,") MAXMSGL(",E51,") MAXDEPTH(",F51,") DESCR('",G51,"') BOQNAME(",ConfigData!$H$3,") BOTHRESH(",ConfigData!$F$3,") REPLACE"),"")</f>
        <v/>
      </c>
    </row>
    <row r="52" spans="1:8" x14ac:dyDescent="0.25">
      <c r="A52" t="s">
        <v>113</v>
      </c>
      <c r="B52" t="s">
        <v>229</v>
      </c>
      <c r="D52" s="7" t="str">
        <f t="shared" si="1"/>
        <v/>
      </c>
      <c r="E52" t="str">
        <f t="shared" si="2"/>
        <v/>
      </c>
      <c r="F52" t="str">
        <f t="shared" si="3"/>
        <v/>
      </c>
      <c r="H52" s="7" t="str">
        <f>IF(NOT(ISBLANK(C52)),CONCATENATE("DEFINE QL(",C52,ConfigData!$D$2,") MAXMSGL(",E52,") MAXDEPTH(",F52,") DESCR('",G52,"') BOQNAME(",ConfigData!$H$3,") BOTHRESH(",ConfigData!$F$3,") REPLACE"),"")</f>
        <v/>
      </c>
    </row>
    <row r="53" spans="1:8" x14ac:dyDescent="0.25">
      <c r="A53" t="s">
        <v>113</v>
      </c>
      <c r="B53" t="s">
        <v>230</v>
      </c>
      <c r="D53" s="7" t="str">
        <f t="shared" si="1"/>
        <v/>
      </c>
      <c r="E53" t="str">
        <f t="shared" si="2"/>
        <v/>
      </c>
      <c r="F53" t="str">
        <f t="shared" si="3"/>
        <v/>
      </c>
      <c r="H53" s="7" t="str">
        <f>IF(NOT(ISBLANK(C53)),CONCATENATE("DEFINE QL(",C53,ConfigData!$D$2,") MAXMSGL(",E53,") MAXDEPTH(",F53,") DESCR('",G53,"') BOQNAME(",ConfigData!$H$3,") BOTHRESH(",ConfigData!$F$3,") REPLACE"),"")</f>
        <v/>
      </c>
    </row>
    <row r="54" spans="1:8" x14ac:dyDescent="0.25">
      <c r="A54" t="s">
        <v>113</v>
      </c>
      <c r="B54" t="s">
        <v>231</v>
      </c>
      <c r="D54" s="7" t="str">
        <f t="shared" si="1"/>
        <v/>
      </c>
      <c r="E54" t="str">
        <f t="shared" si="2"/>
        <v/>
      </c>
      <c r="F54" t="str">
        <f t="shared" si="3"/>
        <v/>
      </c>
      <c r="H54" s="7" t="str">
        <f>IF(NOT(ISBLANK(C54)),CONCATENATE("DEFINE QL(",C54,ConfigData!$D$2,") MAXMSGL(",E54,") MAXDEPTH(",F54,") DESCR('",G54,"') BOQNAME(",ConfigData!$H$3,") BOTHRESH(",ConfigData!$F$3,") REPLACE"),"")</f>
        <v/>
      </c>
    </row>
    <row r="55" spans="1:8" x14ac:dyDescent="0.25">
      <c r="A55" t="s">
        <v>113</v>
      </c>
      <c r="B55" t="s">
        <v>232</v>
      </c>
      <c r="D55" s="7" t="str">
        <f t="shared" si="1"/>
        <v/>
      </c>
      <c r="E55" t="str">
        <f t="shared" si="2"/>
        <v/>
      </c>
      <c r="F55" t="str">
        <f t="shared" si="3"/>
        <v/>
      </c>
      <c r="H55" s="7" t="str">
        <f>IF(NOT(ISBLANK(C55)),CONCATENATE("DEFINE QL(",C55,ConfigData!$D$2,") MAXMSGL(",E55,") MAXDEPTH(",F55,") DESCR('",G55,"') BOQNAME(",ConfigData!$H$3,") BOTHRESH(",ConfigData!$F$3,") REPLACE"),"")</f>
        <v/>
      </c>
    </row>
    <row r="56" spans="1:8" x14ac:dyDescent="0.25">
      <c r="A56" t="s">
        <v>113</v>
      </c>
      <c r="B56" t="s">
        <v>233</v>
      </c>
      <c r="D56" s="7" t="str">
        <f t="shared" si="1"/>
        <v/>
      </c>
      <c r="E56" t="str">
        <f t="shared" si="2"/>
        <v/>
      </c>
      <c r="F56" t="str">
        <f t="shared" si="3"/>
        <v/>
      </c>
      <c r="H56" s="7" t="str">
        <f>IF(NOT(ISBLANK(C56)),CONCATENATE("DEFINE QL(",C56,ConfigData!$D$2,") MAXMSGL(",E56,") MAXDEPTH(",F56,") DESCR('",G56,"') BOQNAME(",ConfigData!$H$3,") BOTHRESH(",ConfigData!$F$3,") REPLACE"),"")</f>
        <v/>
      </c>
    </row>
    <row r="57" spans="1:8" x14ac:dyDescent="0.25">
      <c r="A57" t="s">
        <v>113</v>
      </c>
      <c r="B57" t="s">
        <v>234</v>
      </c>
      <c r="D57" s="7" t="str">
        <f t="shared" si="1"/>
        <v/>
      </c>
      <c r="E57" t="str">
        <f t="shared" si="2"/>
        <v/>
      </c>
      <c r="F57" t="str">
        <f t="shared" si="3"/>
        <v/>
      </c>
      <c r="H57" s="7" t="str">
        <f>IF(NOT(ISBLANK(C57)),CONCATENATE("DEFINE QL(",C57,ConfigData!$D$2,") MAXMSGL(",E57,") MAXDEPTH(",F57,") DESCR('",G57,"') BOQNAME(",ConfigData!$H$3,") BOTHRESH(",ConfigData!$F$3,") REPLACE"),"")</f>
        <v/>
      </c>
    </row>
    <row r="58" spans="1:8" x14ac:dyDescent="0.25">
      <c r="A58" t="s">
        <v>113</v>
      </c>
      <c r="B58" t="s">
        <v>235</v>
      </c>
      <c r="D58" s="7" t="str">
        <f t="shared" si="1"/>
        <v/>
      </c>
      <c r="E58" t="str">
        <f t="shared" si="2"/>
        <v/>
      </c>
      <c r="F58" t="str">
        <f t="shared" si="3"/>
        <v/>
      </c>
      <c r="H58" s="7" t="str">
        <f>IF(NOT(ISBLANK(C58)),CONCATENATE("DEFINE QL(",C58,ConfigData!$D$2,") MAXMSGL(",E58,") MAXDEPTH(",F58,") DESCR('",G58,"') BOQNAME(",ConfigData!$H$3,") BOTHRESH(",ConfigData!$F$3,") REPLACE"),"")</f>
        <v/>
      </c>
    </row>
    <row r="59" spans="1:8" x14ac:dyDescent="0.25">
      <c r="A59" t="s">
        <v>113</v>
      </c>
      <c r="B59" t="s">
        <v>236</v>
      </c>
      <c r="D59" s="7" t="str">
        <f t="shared" si="1"/>
        <v/>
      </c>
      <c r="E59" t="str">
        <f t="shared" si="2"/>
        <v/>
      </c>
      <c r="F59" t="str">
        <f t="shared" si="3"/>
        <v/>
      </c>
      <c r="H59" s="7" t="str">
        <f>IF(NOT(ISBLANK(C59)),CONCATENATE("DEFINE QL(",C59,ConfigData!$D$2,") MAXMSGL(",E59,") MAXDEPTH(",F59,") DESCR('",G59,"') BOQNAME(",ConfigData!$H$3,") BOTHRESH(",ConfigData!$F$3,") REPLACE"),"")</f>
        <v/>
      </c>
    </row>
    <row r="60" spans="1:8" x14ac:dyDescent="0.25">
      <c r="A60" t="s">
        <v>113</v>
      </c>
      <c r="B60" t="s">
        <v>237</v>
      </c>
      <c r="D60" s="7" t="str">
        <f t="shared" si="1"/>
        <v/>
      </c>
      <c r="E60" t="str">
        <f t="shared" si="2"/>
        <v/>
      </c>
      <c r="F60" t="str">
        <f t="shared" si="3"/>
        <v/>
      </c>
      <c r="H60" s="7" t="str">
        <f>IF(NOT(ISBLANK(C60)),CONCATENATE("DEFINE QL(",C60,ConfigData!$D$2,") MAXMSGL(",E60,") MAXDEPTH(",F60,") DESCR('",G60,"') BOQNAME(",ConfigData!$H$3,") BOTHRESH(",ConfigData!$F$3,") REPLACE"),"")</f>
        <v/>
      </c>
    </row>
    <row r="61" spans="1:8" x14ac:dyDescent="0.25">
      <c r="A61" t="s">
        <v>113</v>
      </c>
      <c r="B61" t="s">
        <v>238</v>
      </c>
      <c r="D61" s="7" t="str">
        <f t="shared" si="1"/>
        <v/>
      </c>
      <c r="E61" t="str">
        <f t="shared" si="2"/>
        <v/>
      </c>
      <c r="F61" t="str">
        <f t="shared" si="3"/>
        <v/>
      </c>
      <c r="H61" s="7" t="str">
        <f>IF(NOT(ISBLANK(C61)),CONCATENATE("DEFINE QL(",C61,ConfigData!$D$2,") MAXMSGL(",E61,") MAXDEPTH(",F61,") DESCR('",G61,"') BOQNAME(",ConfigData!$H$3,") BOTHRESH(",ConfigData!$F$3,") REPLACE"),"")</f>
        <v/>
      </c>
    </row>
    <row r="62" spans="1:8" x14ac:dyDescent="0.25">
      <c r="A62" t="s">
        <v>113</v>
      </c>
      <c r="B62" t="s">
        <v>239</v>
      </c>
      <c r="D62" s="7" t="str">
        <f t="shared" si="1"/>
        <v/>
      </c>
      <c r="E62" t="str">
        <f t="shared" si="2"/>
        <v/>
      </c>
      <c r="F62" t="str">
        <f t="shared" si="3"/>
        <v/>
      </c>
      <c r="H62" s="7" t="str">
        <f>IF(NOT(ISBLANK(C62)),CONCATENATE("DEFINE QL(",C62,ConfigData!$D$2,") MAXMSGL(",E62,") MAXDEPTH(",F62,") DESCR('",G62,"') BOQNAME(",ConfigData!$H$3,") BOTHRESH(",ConfigData!$F$3,") REPLACE"),"")</f>
        <v/>
      </c>
    </row>
    <row r="63" spans="1:8" x14ac:dyDescent="0.25">
      <c r="A63" t="s">
        <v>113</v>
      </c>
      <c r="B63" t="s">
        <v>240</v>
      </c>
      <c r="D63" s="7" t="str">
        <f t="shared" si="1"/>
        <v/>
      </c>
      <c r="E63" t="str">
        <f t="shared" si="2"/>
        <v/>
      </c>
      <c r="F63" t="str">
        <f t="shared" si="3"/>
        <v/>
      </c>
      <c r="H63" s="7" t="str">
        <f>IF(NOT(ISBLANK(C63)),CONCATENATE("DEFINE QL(",C63,ConfigData!$D$2,") MAXMSGL(",E63,") MAXDEPTH(",F63,") DESCR('",G63,"') BOQNAME(",ConfigData!$H$3,") BOTHRESH(",ConfigData!$F$3,") REPLACE"),"")</f>
        <v/>
      </c>
    </row>
    <row r="64" spans="1:8" x14ac:dyDescent="0.25">
      <c r="A64" t="s">
        <v>113</v>
      </c>
      <c r="B64" t="s">
        <v>241</v>
      </c>
      <c r="D64" s="7" t="str">
        <f t="shared" si="1"/>
        <v/>
      </c>
      <c r="E64" t="str">
        <f t="shared" si="2"/>
        <v/>
      </c>
      <c r="F64" t="str">
        <f t="shared" si="3"/>
        <v/>
      </c>
      <c r="H64" s="7" t="str">
        <f>IF(NOT(ISBLANK(C64)),CONCATENATE("DEFINE QL(",C64,ConfigData!$D$2,") MAXMSGL(",E64,") MAXDEPTH(",F64,") DESCR('",G64,"') BOQNAME(",ConfigData!$H$3,") BOTHRESH(",ConfigData!$F$3,") REPLACE"),"")</f>
        <v/>
      </c>
    </row>
    <row r="65" spans="1:8" x14ac:dyDescent="0.25">
      <c r="A65" t="s">
        <v>113</v>
      </c>
      <c r="B65" t="s">
        <v>242</v>
      </c>
      <c r="D65" s="7" t="str">
        <f t="shared" si="1"/>
        <v/>
      </c>
      <c r="E65" t="str">
        <f t="shared" si="2"/>
        <v/>
      </c>
      <c r="F65" t="str">
        <f t="shared" si="3"/>
        <v/>
      </c>
      <c r="H65" s="7" t="str">
        <f>IF(NOT(ISBLANK(C65)),CONCATENATE("DEFINE QL(",C65,ConfigData!$D$2,") MAXMSGL(",E65,") MAXDEPTH(",F65,") DESCR('",G65,"') BOQNAME(",ConfigData!$H$3,") BOTHRESH(",ConfigData!$F$3,") REPLACE"),"")</f>
        <v/>
      </c>
    </row>
    <row r="66" spans="1:8" x14ac:dyDescent="0.25">
      <c r="A66" t="s">
        <v>113</v>
      </c>
      <c r="B66" t="s">
        <v>243</v>
      </c>
      <c r="D66" s="7" t="str">
        <f t="shared" si="1"/>
        <v/>
      </c>
      <c r="E66" t="str">
        <f t="shared" si="2"/>
        <v/>
      </c>
      <c r="F66" t="str">
        <f t="shared" si="3"/>
        <v/>
      </c>
      <c r="H66" s="7" t="str">
        <f>IF(NOT(ISBLANK(C66)),CONCATENATE("DEFINE QL(",C66,ConfigData!$D$2,") MAXMSGL(",E66,") MAXDEPTH(",F66,") DESCR('",G66,"') BOQNAME(",ConfigData!$H$3,") BOTHRESH(",ConfigData!$F$3,") REPLACE"),"")</f>
        <v/>
      </c>
    </row>
    <row r="67" spans="1:8" x14ac:dyDescent="0.25">
      <c r="A67" t="s">
        <v>113</v>
      </c>
      <c r="B67" t="s">
        <v>244</v>
      </c>
      <c r="D67" s="7" t="str">
        <f t="shared" si="1"/>
        <v/>
      </c>
      <c r="E67" t="str">
        <f t="shared" si="2"/>
        <v/>
      </c>
      <c r="F67" t="str">
        <f t="shared" si="3"/>
        <v/>
      </c>
      <c r="H67" s="7" t="str">
        <f>IF(NOT(ISBLANK(C67)),CONCATENATE("DEFINE QL(",C67,ConfigData!$D$2,") MAXMSGL(",E67,") MAXDEPTH(",F67,") DESCR('",G67,"') BOQNAME(",ConfigData!$H$3,") BOTHRESH(",ConfigData!$F$3,") REPLACE"),"")</f>
        <v/>
      </c>
    </row>
    <row r="68" spans="1:8" x14ac:dyDescent="0.25">
      <c r="A68" t="s">
        <v>113</v>
      </c>
      <c r="B68" t="s">
        <v>245</v>
      </c>
      <c r="D68" s="7" t="str">
        <f t="shared" si="1"/>
        <v/>
      </c>
      <c r="E68" t="str">
        <f t="shared" si="2"/>
        <v/>
      </c>
      <c r="F68" t="str">
        <f t="shared" si="3"/>
        <v/>
      </c>
    </row>
    <row r="69" spans="1:8" x14ac:dyDescent="0.25">
      <c r="A69" t="s">
        <v>113</v>
      </c>
      <c r="B69" t="s">
        <v>246</v>
      </c>
      <c r="D69" s="7" t="str">
        <f t="shared" si="1"/>
        <v/>
      </c>
      <c r="E69" t="str">
        <f t="shared" si="2"/>
        <v/>
      </c>
      <c r="F69" t="str">
        <f t="shared" si="3"/>
        <v/>
      </c>
    </row>
    <row r="70" spans="1:8" x14ac:dyDescent="0.25">
      <c r="A70" t="s">
        <v>113</v>
      </c>
      <c r="B70" t="s">
        <v>247</v>
      </c>
      <c r="D70" s="7" t="str">
        <f t="shared" si="1"/>
        <v/>
      </c>
      <c r="E70" t="str">
        <f t="shared" si="2"/>
        <v/>
      </c>
      <c r="F70" t="str">
        <f t="shared" si="3"/>
        <v/>
      </c>
    </row>
    <row r="71" spans="1:8" x14ac:dyDescent="0.25">
      <c r="A71" t="s">
        <v>113</v>
      </c>
      <c r="B71" t="s">
        <v>248</v>
      </c>
      <c r="D71" s="7" t="str">
        <f t="shared" si="1"/>
        <v/>
      </c>
      <c r="E71" t="str">
        <f t="shared" si="2"/>
        <v/>
      </c>
      <c r="F71" t="str">
        <f t="shared" si="3"/>
        <v/>
      </c>
    </row>
    <row r="72" spans="1:8" x14ac:dyDescent="0.25">
      <c r="A72" t="s">
        <v>113</v>
      </c>
      <c r="B72" t="s">
        <v>249</v>
      </c>
      <c r="D72" s="7" t="str">
        <f t="shared" si="1"/>
        <v/>
      </c>
      <c r="E72" t="str">
        <f t="shared" si="2"/>
        <v/>
      </c>
      <c r="F72" t="str">
        <f t="shared" si="3"/>
        <v/>
      </c>
    </row>
    <row r="73" spans="1:8" x14ac:dyDescent="0.25">
      <c r="A73" t="s">
        <v>113</v>
      </c>
      <c r="B73" t="s">
        <v>250</v>
      </c>
      <c r="D73" s="7" t="str">
        <f t="shared" ref="D73:D118" si="4">IF(NOT(ISBLANK(C73)),LEN(C73),"")</f>
        <v/>
      </c>
      <c r="E73" t="str">
        <f t="shared" ref="E73:E118" si="5">IF(NOT(ISBLANK(C73)),4*2^10,"")</f>
        <v/>
      </c>
      <c r="F73" t="str">
        <f t="shared" ref="F73:F118" si="6">IF(NOT(ISBLANK(C73)),1,"")</f>
        <v/>
      </c>
    </row>
    <row r="74" spans="1:8" x14ac:dyDescent="0.25">
      <c r="A74" t="s">
        <v>113</v>
      </c>
      <c r="B74" t="s">
        <v>251</v>
      </c>
      <c r="D74" s="7" t="str">
        <f t="shared" si="4"/>
        <v/>
      </c>
      <c r="E74" t="str">
        <f t="shared" si="5"/>
        <v/>
      </c>
      <c r="F74" t="str">
        <f t="shared" si="6"/>
        <v/>
      </c>
    </row>
    <row r="75" spans="1:8" x14ac:dyDescent="0.25">
      <c r="A75" t="s">
        <v>113</v>
      </c>
      <c r="B75" t="s">
        <v>252</v>
      </c>
      <c r="D75" s="7" t="str">
        <f t="shared" si="4"/>
        <v/>
      </c>
      <c r="E75" t="str">
        <f t="shared" si="5"/>
        <v/>
      </c>
      <c r="F75" t="str">
        <f t="shared" si="6"/>
        <v/>
      </c>
    </row>
    <row r="76" spans="1:8" x14ac:dyDescent="0.25">
      <c r="A76" t="s">
        <v>113</v>
      </c>
      <c r="B76" t="s">
        <v>253</v>
      </c>
      <c r="D76" s="7" t="str">
        <f t="shared" si="4"/>
        <v/>
      </c>
      <c r="E76" t="str">
        <f t="shared" si="5"/>
        <v/>
      </c>
      <c r="F76" t="str">
        <f t="shared" si="6"/>
        <v/>
      </c>
    </row>
    <row r="77" spans="1:8" x14ac:dyDescent="0.25">
      <c r="A77" t="s">
        <v>113</v>
      </c>
      <c r="B77" t="s">
        <v>254</v>
      </c>
      <c r="D77" s="7" t="str">
        <f t="shared" si="4"/>
        <v/>
      </c>
      <c r="E77" t="str">
        <f t="shared" si="5"/>
        <v/>
      </c>
      <c r="F77" t="str">
        <f t="shared" si="6"/>
        <v/>
      </c>
    </row>
    <row r="78" spans="1:8" x14ac:dyDescent="0.25">
      <c r="A78" t="s">
        <v>113</v>
      </c>
      <c r="B78" t="s">
        <v>255</v>
      </c>
      <c r="D78" s="7" t="str">
        <f t="shared" si="4"/>
        <v/>
      </c>
      <c r="E78" t="str">
        <f t="shared" si="5"/>
        <v/>
      </c>
      <c r="F78" t="str">
        <f t="shared" si="6"/>
        <v/>
      </c>
    </row>
    <row r="79" spans="1:8" x14ac:dyDescent="0.25">
      <c r="A79" t="s">
        <v>113</v>
      </c>
      <c r="B79" t="s">
        <v>256</v>
      </c>
      <c r="D79" s="7" t="str">
        <f t="shared" si="4"/>
        <v/>
      </c>
      <c r="E79" t="str">
        <f t="shared" si="5"/>
        <v/>
      </c>
      <c r="F79" t="str">
        <f t="shared" si="6"/>
        <v/>
      </c>
    </row>
    <row r="80" spans="1:8" x14ac:dyDescent="0.25">
      <c r="A80" t="s">
        <v>113</v>
      </c>
      <c r="B80" t="s">
        <v>257</v>
      </c>
      <c r="D80" s="7" t="str">
        <f t="shared" si="4"/>
        <v/>
      </c>
      <c r="E80" t="str">
        <f t="shared" si="5"/>
        <v/>
      </c>
      <c r="F80" t="str">
        <f t="shared" si="6"/>
        <v/>
      </c>
    </row>
    <row r="81" spans="1:6" x14ac:dyDescent="0.25">
      <c r="A81" t="s">
        <v>113</v>
      </c>
      <c r="B81" t="s">
        <v>258</v>
      </c>
      <c r="D81" s="7" t="str">
        <f t="shared" si="4"/>
        <v/>
      </c>
      <c r="E81" t="str">
        <f t="shared" si="5"/>
        <v/>
      </c>
      <c r="F81" t="str">
        <f t="shared" si="6"/>
        <v/>
      </c>
    </row>
    <row r="82" spans="1:6" x14ac:dyDescent="0.25">
      <c r="A82" t="s">
        <v>113</v>
      </c>
      <c r="B82" t="s">
        <v>259</v>
      </c>
      <c r="D82" s="7" t="str">
        <f t="shared" si="4"/>
        <v/>
      </c>
      <c r="E82" t="str">
        <f t="shared" si="5"/>
        <v/>
      </c>
      <c r="F82" t="str">
        <f t="shared" si="6"/>
        <v/>
      </c>
    </row>
    <row r="83" spans="1:6" x14ac:dyDescent="0.25">
      <c r="A83" t="s">
        <v>113</v>
      </c>
      <c r="B83" t="s">
        <v>260</v>
      </c>
      <c r="D83" s="7" t="str">
        <f t="shared" si="4"/>
        <v/>
      </c>
      <c r="E83" t="str">
        <f t="shared" si="5"/>
        <v/>
      </c>
      <c r="F83" t="str">
        <f t="shared" si="6"/>
        <v/>
      </c>
    </row>
    <row r="84" spans="1:6" x14ac:dyDescent="0.25">
      <c r="A84" t="s">
        <v>113</v>
      </c>
      <c r="B84" t="s">
        <v>261</v>
      </c>
      <c r="D84" s="7" t="str">
        <f t="shared" si="4"/>
        <v/>
      </c>
      <c r="E84" t="str">
        <f t="shared" si="5"/>
        <v/>
      </c>
      <c r="F84" t="str">
        <f t="shared" si="6"/>
        <v/>
      </c>
    </row>
    <row r="85" spans="1:6" x14ac:dyDescent="0.25">
      <c r="A85" t="s">
        <v>113</v>
      </c>
      <c r="B85" t="s">
        <v>262</v>
      </c>
      <c r="D85" s="7" t="str">
        <f t="shared" si="4"/>
        <v/>
      </c>
      <c r="E85" t="str">
        <f t="shared" si="5"/>
        <v/>
      </c>
      <c r="F85" t="str">
        <f t="shared" si="6"/>
        <v/>
      </c>
    </row>
    <row r="86" spans="1:6" x14ac:dyDescent="0.25">
      <c r="A86" t="s">
        <v>113</v>
      </c>
      <c r="B86" t="s">
        <v>263</v>
      </c>
      <c r="D86" s="7" t="str">
        <f t="shared" si="4"/>
        <v/>
      </c>
      <c r="E86" t="str">
        <f t="shared" si="5"/>
        <v/>
      </c>
      <c r="F86" t="str">
        <f t="shared" si="6"/>
        <v/>
      </c>
    </row>
    <row r="87" spans="1:6" x14ac:dyDescent="0.25">
      <c r="A87" t="s">
        <v>113</v>
      </c>
      <c r="B87" t="s">
        <v>264</v>
      </c>
      <c r="D87" s="7" t="str">
        <f t="shared" si="4"/>
        <v/>
      </c>
      <c r="E87" t="str">
        <f t="shared" si="5"/>
        <v/>
      </c>
      <c r="F87" t="str">
        <f t="shared" si="6"/>
        <v/>
      </c>
    </row>
    <row r="88" spans="1:6" x14ac:dyDescent="0.25">
      <c r="A88" t="s">
        <v>113</v>
      </c>
      <c r="B88" t="s">
        <v>265</v>
      </c>
      <c r="D88" s="7" t="str">
        <f t="shared" si="4"/>
        <v/>
      </c>
      <c r="E88" t="str">
        <f t="shared" si="5"/>
        <v/>
      </c>
      <c r="F88" t="str">
        <f t="shared" si="6"/>
        <v/>
      </c>
    </row>
    <row r="89" spans="1:6" x14ac:dyDescent="0.25">
      <c r="A89" t="s">
        <v>113</v>
      </c>
      <c r="B89" t="s">
        <v>266</v>
      </c>
      <c r="D89" s="7" t="str">
        <f t="shared" si="4"/>
        <v/>
      </c>
      <c r="E89" t="str">
        <f t="shared" si="5"/>
        <v/>
      </c>
      <c r="F89" t="str">
        <f t="shared" si="6"/>
        <v/>
      </c>
    </row>
    <row r="90" spans="1:6" x14ac:dyDescent="0.25">
      <c r="A90" t="s">
        <v>113</v>
      </c>
      <c r="B90" t="s">
        <v>267</v>
      </c>
      <c r="D90" s="7" t="str">
        <f t="shared" si="4"/>
        <v/>
      </c>
      <c r="E90" t="str">
        <f t="shared" si="5"/>
        <v/>
      </c>
      <c r="F90" t="str">
        <f t="shared" si="6"/>
        <v/>
      </c>
    </row>
    <row r="91" spans="1:6" x14ac:dyDescent="0.25">
      <c r="A91" t="s">
        <v>113</v>
      </c>
      <c r="B91" t="s">
        <v>268</v>
      </c>
      <c r="D91" s="7" t="str">
        <f t="shared" si="4"/>
        <v/>
      </c>
      <c r="E91" t="str">
        <f t="shared" si="5"/>
        <v/>
      </c>
      <c r="F91" t="str">
        <f t="shared" si="6"/>
        <v/>
      </c>
    </row>
    <row r="92" spans="1:6" x14ac:dyDescent="0.25">
      <c r="A92" t="s">
        <v>113</v>
      </c>
      <c r="B92" t="s">
        <v>269</v>
      </c>
      <c r="D92" s="7" t="str">
        <f t="shared" si="4"/>
        <v/>
      </c>
      <c r="E92" t="str">
        <f t="shared" si="5"/>
        <v/>
      </c>
      <c r="F92" t="str">
        <f t="shared" si="6"/>
        <v/>
      </c>
    </row>
    <row r="93" spans="1:6" x14ac:dyDescent="0.25">
      <c r="A93" t="s">
        <v>113</v>
      </c>
      <c r="B93" t="s">
        <v>270</v>
      </c>
      <c r="D93" s="7" t="str">
        <f t="shared" si="4"/>
        <v/>
      </c>
      <c r="E93" t="str">
        <f t="shared" si="5"/>
        <v/>
      </c>
      <c r="F93" t="str">
        <f t="shared" si="6"/>
        <v/>
      </c>
    </row>
    <row r="94" spans="1:6" x14ac:dyDescent="0.25">
      <c r="A94" t="s">
        <v>113</v>
      </c>
      <c r="B94" t="s">
        <v>271</v>
      </c>
      <c r="D94" s="7" t="str">
        <f t="shared" si="4"/>
        <v/>
      </c>
      <c r="E94" t="str">
        <f t="shared" si="5"/>
        <v/>
      </c>
      <c r="F94" t="str">
        <f t="shared" si="6"/>
        <v/>
      </c>
    </row>
    <row r="95" spans="1:6" x14ac:dyDescent="0.25">
      <c r="A95" t="s">
        <v>113</v>
      </c>
      <c r="B95" t="s">
        <v>272</v>
      </c>
      <c r="D95" s="7" t="str">
        <f t="shared" si="4"/>
        <v/>
      </c>
      <c r="E95" t="str">
        <f t="shared" si="5"/>
        <v/>
      </c>
      <c r="F95" t="str">
        <f t="shared" si="6"/>
        <v/>
      </c>
    </row>
    <row r="96" spans="1:6" x14ac:dyDescent="0.25">
      <c r="A96" t="s">
        <v>113</v>
      </c>
      <c r="B96" t="s">
        <v>273</v>
      </c>
      <c r="D96" s="7" t="str">
        <f t="shared" si="4"/>
        <v/>
      </c>
      <c r="E96" t="str">
        <f t="shared" si="5"/>
        <v/>
      </c>
      <c r="F96" t="str">
        <f t="shared" si="6"/>
        <v/>
      </c>
    </row>
    <row r="97" spans="1:6" x14ac:dyDescent="0.25">
      <c r="A97" t="s">
        <v>113</v>
      </c>
      <c r="B97" t="s">
        <v>274</v>
      </c>
      <c r="D97" s="7" t="str">
        <f t="shared" si="4"/>
        <v/>
      </c>
      <c r="E97" t="str">
        <f t="shared" si="5"/>
        <v/>
      </c>
      <c r="F97" t="str">
        <f t="shared" si="6"/>
        <v/>
      </c>
    </row>
    <row r="98" spans="1:6" x14ac:dyDescent="0.25">
      <c r="A98" t="s">
        <v>113</v>
      </c>
      <c r="B98" t="s">
        <v>275</v>
      </c>
      <c r="D98" s="7" t="str">
        <f t="shared" si="4"/>
        <v/>
      </c>
      <c r="E98" t="str">
        <f t="shared" si="5"/>
        <v/>
      </c>
      <c r="F98" t="str">
        <f t="shared" si="6"/>
        <v/>
      </c>
    </row>
    <row r="99" spans="1:6" x14ac:dyDescent="0.25">
      <c r="A99" t="s">
        <v>113</v>
      </c>
      <c r="B99" t="s">
        <v>276</v>
      </c>
      <c r="D99" s="7" t="str">
        <f t="shared" si="4"/>
        <v/>
      </c>
      <c r="E99" t="str">
        <f t="shared" si="5"/>
        <v/>
      </c>
      <c r="F99" t="str">
        <f t="shared" si="6"/>
        <v/>
      </c>
    </row>
    <row r="100" spans="1:6" x14ac:dyDescent="0.25">
      <c r="A100" t="s">
        <v>113</v>
      </c>
      <c r="B100" t="s">
        <v>277</v>
      </c>
      <c r="D100" s="7" t="str">
        <f t="shared" si="4"/>
        <v/>
      </c>
      <c r="E100" t="str">
        <f t="shared" si="5"/>
        <v/>
      </c>
      <c r="F100" t="str">
        <f t="shared" si="6"/>
        <v/>
      </c>
    </row>
    <row r="101" spans="1:6" x14ac:dyDescent="0.25">
      <c r="A101" t="s">
        <v>113</v>
      </c>
      <c r="B101" t="s">
        <v>278</v>
      </c>
      <c r="D101" s="7" t="str">
        <f t="shared" si="4"/>
        <v/>
      </c>
      <c r="E101" t="str">
        <f t="shared" si="5"/>
        <v/>
      </c>
      <c r="F101" t="str">
        <f t="shared" si="6"/>
        <v/>
      </c>
    </row>
    <row r="102" spans="1:6" x14ac:dyDescent="0.25">
      <c r="A102" t="s">
        <v>113</v>
      </c>
      <c r="B102" t="s">
        <v>279</v>
      </c>
      <c r="D102" s="7" t="str">
        <f t="shared" si="4"/>
        <v/>
      </c>
      <c r="E102" t="str">
        <f t="shared" si="5"/>
        <v/>
      </c>
      <c r="F102" t="str">
        <f t="shared" si="6"/>
        <v/>
      </c>
    </row>
    <row r="103" spans="1:6" x14ac:dyDescent="0.25">
      <c r="A103" t="s">
        <v>113</v>
      </c>
      <c r="B103" t="s">
        <v>280</v>
      </c>
      <c r="D103" s="7" t="str">
        <f t="shared" si="4"/>
        <v/>
      </c>
      <c r="E103" t="str">
        <f t="shared" si="5"/>
        <v/>
      </c>
      <c r="F103" t="str">
        <f t="shared" si="6"/>
        <v/>
      </c>
    </row>
    <row r="104" spans="1:6" x14ac:dyDescent="0.25">
      <c r="A104" t="s">
        <v>113</v>
      </c>
      <c r="B104" t="s">
        <v>281</v>
      </c>
      <c r="D104" s="7" t="str">
        <f t="shared" si="4"/>
        <v/>
      </c>
      <c r="E104" t="str">
        <f t="shared" si="5"/>
        <v/>
      </c>
      <c r="F104" t="str">
        <f t="shared" si="6"/>
        <v/>
      </c>
    </row>
    <row r="105" spans="1:6" x14ac:dyDescent="0.25">
      <c r="A105" t="s">
        <v>113</v>
      </c>
      <c r="B105" t="s">
        <v>282</v>
      </c>
      <c r="D105" s="7" t="str">
        <f t="shared" si="4"/>
        <v/>
      </c>
      <c r="E105" t="str">
        <f t="shared" si="5"/>
        <v/>
      </c>
      <c r="F105" t="str">
        <f t="shared" si="6"/>
        <v/>
      </c>
    </row>
    <row r="106" spans="1:6" x14ac:dyDescent="0.25">
      <c r="A106" t="s">
        <v>113</v>
      </c>
      <c r="B106" t="s">
        <v>283</v>
      </c>
      <c r="D106" s="7" t="str">
        <f t="shared" si="4"/>
        <v/>
      </c>
      <c r="E106" t="str">
        <f t="shared" si="5"/>
        <v/>
      </c>
      <c r="F106" t="str">
        <f t="shared" si="6"/>
        <v/>
      </c>
    </row>
    <row r="107" spans="1:6" x14ac:dyDescent="0.25">
      <c r="A107" t="s">
        <v>113</v>
      </c>
      <c r="B107" t="s">
        <v>284</v>
      </c>
      <c r="D107" s="7" t="str">
        <f t="shared" si="4"/>
        <v/>
      </c>
      <c r="E107" t="str">
        <f t="shared" si="5"/>
        <v/>
      </c>
      <c r="F107" t="str">
        <f t="shared" si="6"/>
        <v/>
      </c>
    </row>
    <row r="108" spans="1:6" x14ac:dyDescent="0.25">
      <c r="A108" t="s">
        <v>113</v>
      </c>
      <c r="B108" t="s">
        <v>285</v>
      </c>
      <c r="D108" s="7" t="str">
        <f t="shared" si="4"/>
        <v/>
      </c>
      <c r="E108" t="str">
        <f t="shared" si="5"/>
        <v/>
      </c>
      <c r="F108" t="str">
        <f t="shared" si="6"/>
        <v/>
      </c>
    </row>
    <row r="109" spans="1:6" x14ac:dyDescent="0.25">
      <c r="A109" t="s">
        <v>113</v>
      </c>
      <c r="B109" t="s">
        <v>286</v>
      </c>
      <c r="D109" s="7" t="str">
        <f t="shared" si="4"/>
        <v/>
      </c>
      <c r="E109" t="str">
        <f t="shared" si="5"/>
        <v/>
      </c>
      <c r="F109" t="str">
        <f t="shared" si="6"/>
        <v/>
      </c>
    </row>
    <row r="110" spans="1:6" x14ac:dyDescent="0.25">
      <c r="A110" t="s">
        <v>113</v>
      </c>
      <c r="B110" t="s">
        <v>287</v>
      </c>
      <c r="D110" s="7" t="str">
        <f t="shared" si="4"/>
        <v/>
      </c>
      <c r="E110" t="str">
        <f t="shared" si="5"/>
        <v/>
      </c>
      <c r="F110" t="str">
        <f t="shared" si="6"/>
        <v/>
      </c>
    </row>
    <row r="111" spans="1:6" x14ac:dyDescent="0.25">
      <c r="A111" t="s">
        <v>113</v>
      </c>
      <c r="B111" t="s">
        <v>288</v>
      </c>
      <c r="D111" s="7" t="str">
        <f t="shared" si="4"/>
        <v/>
      </c>
      <c r="E111" t="str">
        <f t="shared" si="5"/>
        <v/>
      </c>
      <c r="F111" t="str">
        <f t="shared" si="6"/>
        <v/>
      </c>
    </row>
    <row r="112" spans="1:6" x14ac:dyDescent="0.25">
      <c r="A112" t="s">
        <v>113</v>
      </c>
      <c r="B112" t="s">
        <v>289</v>
      </c>
      <c r="D112" s="7" t="str">
        <f t="shared" si="4"/>
        <v/>
      </c>
      <c r="E112" t="str">
        <f t="shared" si="5"/>
        <v/>
      </c>
      <c r="F112" t="str">
        <f t="shared" si="6"/>
        <v/>
      </c>
    </row>
    <row r="113" spans="1:6" x14ac:dyDescent="0.25">
      <c r="A113" t="s">
        <v>113</v>
      </c>
      <c r="B113" t="s">
        <v>290</v>
      </c>
      <c r="D113" s="7" t="str">
        <f t="shared" si="4"/>
        <v/>
      </c>
      <c r="E113" t="str">
        <f t="shared" si="5"/>
        <v/>
      </c>
      <c r="F113" t="str">
        <f t="shared" si="6"/>
        <v/>
      </c>
    </row>
    <row r="114" spans="1:6" x14ac:dyDescent="0.25">
      <c r="A114" t="s">
        <v>113</v>
      </c>
      <c r="B114" t="s">
        <v>291</v>
      </c>
      <c r="D114" s="7" t="str">
        <f t="shared" si="4"/>
        <v/>
      </c>
      <c r="E114" t="str">
        <f t="shared" si="5"/>
        <v/>
      </c>
      <c r="F114" t="str">
        <f t="shared" si="6"/>
        <v/>
      </c>
    </row>
    <row r="115" spans="1:6" x14ac:dyDescent="0.25">
      <c r="A115" t="s">
        <v>113</v>
      </c>
      <c r="B115" t="s">
        <v>292</v>
      </c>
      <c r="D115" s="7" t="str">
        <f t="shared" si="4"/>
        <v/>
      </c>
      <c r="E115" t="str">
        <f t="shared" si="5"/>
        <v/>
      </c>
      <c r="F115" t="str">
        <f t="shared" si="6"/>
        <v/>
      </c>
    </row>
    <row r="116" spans="1:6" x14ac:dyDescent="0.25">
      <c r="A116" t="s">
        <v>113</v>
      </c>
      <c r="B116" t="s">
        <v>293</v>
      </c>
      <c r="D116" s="7" t="str">
        <f t="shared" si="4"/>
        <v/>
      </c>
      <c r="E116" t="str">
        <f t="shared" si="5"/>
        <v/>
      </c>
      <c r="F116" t="str">
        <f t="shared" si="6"/>
        <v/>
      </c>
    </row>
    <row r="117" spans="1:6" x14ac:dyDescent="0.25">
      <c r="A117" t="s">
        <v>113</v>
      </c>
      <c r="B117" t="s">
        <v>294</v>
      </c>
      <c r="D117" s="7" t="str">
        <f t="shared" si="4"/>
        <v/>
      </c>
      <c r="E117" t="str">
        <f t="shared" si="5"/>
        <v/>
      </c>
      <c r="F117" t="str">
        <f t="shared" si="6"/>
        <v/>
      </c>
    </row>
    <row r="118" spans="1:6" x14ac:dyDescent="0.25">
      <c r="A118" t="s">
        <v>113</v>
      </c>
      <c r="B118" t="s">
        <v>295</v>
      </c>
      <c r="D118" s="7" t="str">
        <f t="shared" si="4"/>
        <v/>
      </c>
      <c r="E118" t="str">
        <f t="shared" si="5"/>
        <v/>
      </c>
      <c r="F118" t="str">
        <f t="shared" si="6"/>
        <v/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5" sqref="D5"/>
    </sheetView>
  </sheetViews>
  <sheetFormatPr defaultRowHeight="15" x14ac:dyDescent="0.25"/>
  <cols>
    <col min="1" max="1" width="32.7109375" bestFit="1" customWidth="1"/>
    <col min="2" max="2" width="36.28515625" bestFit="1" customWidth="1"/>
    <col min="3" max="3" width="19" bestFit="1" customWidth="1"/>
    <col min="4" max="4" width="170.5703125" bestFit="1" customWidth="1"/>
  </cols>
  <sheetData>
    <row r="1" spans="1:4" s="19" customFormat="1" ht="20.25" thickBot="1" x14ac:dyDescent="0.35">
      <c r="A1" s="19" t="s">
        <v>137</v>
      </c>
      <c r="B1" s="19" t="s">
        <v>138</v>
      </c>
      <c r="C1" s="19" t="s">
        <v>140</v>
      </c>
      <c r="D1" s="19" t="s">
        <v>142</v>
      </c>
    </row>
    <row r="2" spans="1:4" ht="15.75" thickTop="1" x14ac:dyDescent="0.25"/>
    <row r="3" spans="1:4" x14ac:dyDescent="0.25">
      <c r="A3" t="s">
        <v>139</v>
      </c>
      <c r="B3" t="s">
        <v>177</v>
      </c>
      <c r="C3" t="s">
        <v>141</v>
      </c>
      <c r="D3" t="str">
        <f>CONCATENATE("DEFINE SUB('",A3,"') TOPICSTR('",UPPER(B3),"') DEST('",C3,"') TOPICOBJ(SYSTEM.BROKER.DEFAULT.SUBPOINT) REPLACE")</f>
        <v>DEFINE SUB('Non-Emergency Incident Reporting') TOPICSTR('/FGC/MOBILISING/TABLE/STS_INCIDENTS') DEST('FGC.INCIDENTREP') TOPICOBJ(SYSTEM.BROKER.DEFAULT.SUBPOINT) REPLACE</v>
      </c>
    </row>
    <row r="5" spans="1:4" s="22" customFormat="1" x14ac:dyDescent="0.25">
      <c r="A5" s="22" t="s">
        <v>190</v>
      </c>
      <c r="B5" s="22" t="s">
        <v>195</v>
      </c>
      <c r="C5" s="22" t="s">
        <v>191</v>
      </c>
      <c r="D5" s="22" t="str">
        <f>CONCATENATE("DEFINE SUB('",A5,"') TOPICSTR('",UPPER(B5),"') DEST('",C5,"') TOPICOBJ(SYSTEM.BROKER.DEFAULT.SUBPOINT) REPLACE")</f>
        <v>DEFINE SUB('On-Call Incident Payments ') TOPICSTR('/FGC/MOBILISING/TABLE/#') DEST('OCP.INCIDENTS.SUB') TOPICOBJ(SYSTEM.BROKER.DEFAULT.SUBPOINT) REPLACE</v>
      </c>
    </row>
    <row r="9" spans="1:4" s="22" customFormat="1" x14ac:dyDescent="0.25">
      <c r="A9" s="22" t="s">
        <v>194</v>
      </c>
      <c r="B9" s="22" t="s">
        <v>195</v>
      </c>
      <c r="C9" s="22" t="s">
        <v>193</v>
      </c>
      <c r="D9" s="22" t="str">
        <f>CONCATENATE("DEFINE SUB('",A9,"') TOPICSTR('",UPPER(B9),"') DEST('",C9,"') TOPICOBJ(SYSTEM.BROKER.DEFAULT.SUBPOINT) REPLACE")</f>
        <v>DEFINE SUB('STATSNX Subscriber') TOPICSTR('/FGC/MOBILISING/TABLE/#') DEST('STATSNX.SUB') TOPICOBJ(SYSTEM.BROKER.DEFAULT.SUBPOINT) REPLACE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ConfigData</vt:lpstr>
      <vt:lpstr>Database</vt:lpstr>
      <vt:lpstr>MQ BPM4</vt:lpstr>
      <vt:lpstr>MQ UKFF</vt:lpstr>
      <vt:lpstr>MQ FGC</vt:lpstr>
      <vt:lpstr>BPM4ROUTING</vt:lpstr>
      <vt:lpstr>HTTP</vt:lpstr>
      <vt:lpstr>MQ Triggers</vt:lpstr>
      <vt:lpstr>Subscribers</vt:lpstr>
      <vt:lpstr>ManagedFileTransfer</vt:lpstr>
      <vt:lpstr>Publications</vt:lpstr>
      <vt:lpstr>MQAut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2015-05-07T13:47:28Z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