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epak ( 10 - 11 )\"/>
    </mc:Choice>
  </mc:AlternateContent>
  <xr:revisionPtr revIDLastSave="0" documentId="13_ncr:1_{5B61F16B-1B54-4767-A4DB-09975378FCB8}" xr6:coauthVersionLast="47" xr6:coauthVersionMax="47" xr10:uidLastSave="{00000000-0000-0000-0000-000000000000}"/>
  <bookViews>
    <workbookView xWindow="-103" yWindow="-103" windowWidth="16663" windowHeight="8743" xr2:uid="{9E82C1EC-8FA1-43AB-8C47-73D2E6400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AB15" i="1"/>
  <c r="AB14" i="1"/>
  <c r="AB13" i="1"/>
  <c r="AB12" i="1"/>
  <c r="AB11" i="1"/>
  <c r="AB10" i="1"/>
  <c r="AB9" i="1"/>
  <c r="AB8" i="1"/>
  <c r="AB7" i="1"/>
  <c r="AB6" i="1"/>
  <c r="G27" i="1"/>
  <c r="G26" i="1"/>
  <c r="G25" i="1"/>
  <c r="G24" i="1"/>
  <c r="G23" i="1"/>
  <c r="F27" i="1"/>
  <c r="F26" i="1"/>
  <c r="F25" i="1"/>
  <c r="F24" i="1"/>
  <c r="F23" i="1"/>
  <c r="E27" i="1"/>
  <c r="E26" i="1"/>
  <c r="E25" i="1"/>
  <c r="E24" i="1"/>
  <c r="E23" i="1"/>
  <c r="D27" i="1"/>
  <c r="D26" i="1"/>
  <c r="D25" i="1"/>
  <c r="D24" i="1"/>
  <c r="D23" i="1"/>
  <c r="H18" i="1"/>
  <c r="D20" i="1"/>
  <c r="D19" i="1"/>
</calcChain>
</file>

<file path=xl/sharedStrings.xml><?xml version="1.0" encoding="utf-8"?>
<sst xmlns="http://schemas.openxmlformats.org/spreadsheetml/2006/main" count="93" uniqueCount="63">
  <si>
    <t>STUDENT INFORMATION</t>
  </si>
  <si>
    <t xml:space="preserve">UNIT TEST-1 </t>
  </si>
  <si>
    <t xml:space="preserve">MID TEST </t>
  </si>
  <si>
    <t>UNIT TEST-2</t>
  </si>
  <si>
    <t>MARKSHEET</t>
  </si>
  <si>
    <t>FINAL TEST</t>
  </si>
  <si>
    <t>S no.</t>
  </si>
  <si>
    <t xml:space="preserve">Student Name </t>
  </si>
  <si>
    <t>Roll no.</t>
  </si>
  <si>
    <t>Class</t>
  </si>
  <si>
    <t>Fathers name</t>
  </si>
  <si>
    <t>Mothers name</t>
  </si>
  <si>
    <t>Age</t>
  </si>
  <si>
    <t>History</t>
  </si>
  <si>
    <t>Hindi</t>
  </si>
  <si>
    <t>English</t>
  </si>
  <si>
    <t>Geography</t>
  </si>
  <si>
    <t>Pol.science</t>
  </si>
  <si>
    <t>Ayush</t>
  </si>
  <si>
    <t>Piyush</t>
  </si>
  <si>
    <t>Kunal</t>
  </si>
  <si>
    <t>Himanshu</t>
  </si>
  <si>
    <t>Bittu</t>
  </si>
  <si>
    <t>Tushar</t>
  </si>
  <si>
    <t>Jatin</t>
  </si>
  <si>
    <t>Krish</t>
  </si>
  <si>
    <t>Sahil</t>
  </si>
  <si>
    <t>Khushal</t>
  </si>
  <si>
    <t>12th</t>
  </si>
  <si>
    <t xml:space="preserve">Kamal </t>
  </si>
  <si>
    <t>Sujit</t>
  </si>
  <si>
    <t>Tiger</t>
  </si>
  <si>
    <t>Kartik</t>
  </si>
  <si>
    <t>Dhruv</t>
  </si>
  <si>
    <t>Suraj</t>
  </si>
  <si>
    <t>Om</t>
  </si>
  <si>
    <t>Aditya</t>
  </si>
  <si>
    <t>Vihan</t>
  </si>
  <si>
    <t>Komal</t>
  </si>
  <si>
    <t>jyoti</t>
  </si>
  <si>
    <t>Rani</t>
  </si>
  <si>
    <t>Geeta</t>
  </si>
  <si>
    <t>Muskan</t>
  </si>
  <si>
    <t>Monika</t>
  </si>
  <si>
    <t>Shimran</t>
  </si>
  <si>
    <t>Meenu</t>
  </si>
  <si>
    <t>Shristi</t>
  </si>
  <si>
    <t>Mahar</t>
  </si>
  <si>
    <t>NAME</t>
  </si>
  <si>
    <t>MOTHERS NAME</t>
  </si>
  <si>
    <t>FATHERS NAME</t>
  </si>
  <si>
    <t>REPORT CARD</t>
  </si>
  <si>
    <t>CLASS</t>
  </si>
  <si>
    <t>12TH</t>
  </si>
  <si>
    <t>ROLL NO.</t>
  </si>
  <si>
    <t>SUBJECT</t>
  </si>
  <si>
    <t>Pol sci.</t>
  </si>
  <si>
    <t>Unit-1</t>
  </si>
  <si>
    <t xml:space="preserve">Mid Test </t>
  </si>
  <si>
    <t>Unit-2</t>
  </si>
  <si>
    <t>Final Test</t>
  </si>
  <si>
    <t>PERCENTAGE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</si>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</sst>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CFBA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13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D4B2-DB38-4010-A5F3-56F817E4685C}">
  <dimension ref="A1:AB28"/>
  <sheetViews>
    <sheetView tabSelected="1" zoomScale="55" zoomScaleNormal="55" workbookViewId="0">
      <selection activeCell="D18" sqref="D18"/>
    </sheetView>
  </sheetViews>
  <sheetFormatPr defaultRowHeight="14.6" x14ac:dyDescent="0.4"/>
  <cols>
    <col min="2" max="2" width="12.4609375" customWidth="1"/>
    <col min="3" max="3" width="21.53515625" customWidth="1"/>
    <col min="5" max="5" width="11.69140625" customWidth="1"/>
    <col min="6" max="6" width="12.69140625" customWidth="1"/>
    <col min="11" max="11" width="9.61328125" customWidth="1"/>
    <col min="12" max="12" width="10" customWidth="1"/>
    <col min="16" max="16" width="9.765625" bestFit="1" customWidth="1"/>
    <col min="17" max="17" width="9.921875" bestFit="1" customWidth="1"/>
    <col min="21" max="21" width="9.765625" bestFit="1" customWidth="1"/>
    <col min="22" max="22" width="9.921875" bestFit="1" customWidth="1"/>
    <col min="26" max="26" width="9.765625" bestFit="1" customWidth="1"/>
    <col min="27" max="27" width="9.921875" bestFit="1" customWidth="1"/>
    <col min="28" max="28" width="11.84375" customWidth="1"/>
  </cols>
  <sheetData>
    <row r="1" spans="1:28" x14ac:dyDescent="0.4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8" x14ac:dyDescent="0.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8" x14ac:dyDescent="0.4">
      <c r="A3" s="13" t="s">
        <v>0</v>
      </c>
      <c r="B3" s="13"/>
      <c r="C3" s="13"/>
      <c r="D3" s="13"/>
      <c r="E3" s="13"/>
      <c r="F3" s="13"/>
      <c r="G3" s="13"/>
      <c r="H3" s="14" t="s">
        <v>1</v>
      </c>
      <c r="I3" s="14"/>
      <c r="J3" s="14"/>
      <c r="K3" s="14"/>
      <c r="L3" s="14"/>
      <c r="M3" s="15" t="s">
        <v>2</v>
      </c>
      <c r="N3" s="15"/>
      <c r="O3" s="15"/>
      <c r="P3" s="15"/>
      <c r="Q3" s="15"/>
      <c r="R3" s="16" t="s">
        <v>3</v>
      </c>
      <c r="S3" s="16"/>
      <c r="T3" s="16"/>
      <c r="U3" s="16"/>
      <c r="V3" s="16"/>
      <c r="W3" s="17" t="s">
        <v>5</v>
      </c>
      <c r="X3" s="17"/>
      <c r="Y3" s="17"/>
      <c r="Z3" s="17"/>
      <c r="AA3" s="17"/>
    </row>
    <row r="4" spans="1:28" x14ac:dyDescent="0.4">
      <c r="A4" s="13"/>
      <c r="B4" s="13"/>
      <c r="C4" s="13"/>
      <c r="D4" s="13"/>
      <c r="E4" s="13"/>
      <c r="F4" s="13"/>
      <c r="G4" s="13"/>
      <c r="H4" s="14"/>
      <c r="I4" s="14"/>
      <c r="J4" s="14"/>
      <c r="K4" s="14"/>
      <c r="L4" s="14"/>
      <c r="M4" s="15"/>
      <c r="N4" s="15"/>
      <c r="O4" s="15"/>
      <c r="P4" s="15"/>
      <c r="Q4" s="15"/>
      <c r="R4" s="16"/>
      <c r="S4" s="16"/>
      <c r="T4" s="16"/>
      <c r="U4" s="16"/>
      <c r="V4" s="16"/>
      <c r="W4" s="17"/>
      <c r="X4" s="17"/>
      <c r="Y4" s="17"/>
      <c r="Z4" s="17"/>
      <c r="AA4" s="17"/>
    </row>
    <row r="5" spans="1:28" x14ac:dyDescent="0.4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4" t="s">
        <v>13</v>
      </c>
      <c r="X5" s="4" t="s">
        <v>14</v>
      </c>
      <c r="Y5" s="4" t="s">
        <v>15</v>
      </c>
      <c r="Z5" s="4" t="s">
        <v>16</v>
      </c>
      <c r="AA5" s="4" t="s">
        <v>17</v>
      </c>
      <c r="AB5" s="4" t="s">
        <v>61</v>
      </c>
    </row>
    <row r="6" spans="1:28" x14ac:dyDescent="0.4">
      <c r="A6" s="6">
        <v>1</v>
      </c>
      <c r="B6" s="6" t="s">
        <v>18</v>
      </c>
      <c r="C6" s="11">
        <v>12201</v>
      </c>
      <c r="D6" s="6" t="s">
        <v>28</v>
      </c>
      <c r="E6" s="6" t="s">
        <v>29</v>
      </c>
      <c r="F6" s="6" t="s">
        <v>38</v>
      </c>
      <c r="G6" s="6">
        <v>17</v>
      </c>
      <c r="H6" s="7">
        <v>17</v>
      </c>
      <c r="I6" s="7">
        <v>14</v>
      </c>
      <c r="J6" s="7">
        <v>24</v>
      </c>
      <c r="K6" s="7">
        <v>12</v>
      </c>
      <c r="L6" s="7">
        <v>16</v>
      </c>
      <c r="M6" s="8">
        <v>35</v>
      </c>
      <c r="N6" s="8">
        <v>35</v>
      </c>
      <c r="O6" s="8">
        <v>31</v>
      </c>
      <c r="P6" s="8">
        <v>38</v>
      </c>
      <c r="Q6" s="8">
        <v>40</v>
      </c>
      <c r="R6" s="9">
        <v>18</v>
      </c>
      <c r="S6" s="9">
        <v>24</v>
      </c>
      <c r="T6" s="9">
        <v>23</v>
      </c>
      <c r="U6" s="9">
        <v>14</v>
      </c>
      <c r="V6" s="9">
        <v>17</v>
      </c>
      <c r="W6" s="10">
        <v>69</v>
      </c>
      <c r="X6" s="10">
        <v>81</v>
      </c>
      <c r="Y6" s="10">
        <v>72</v>
      </c>
      <c r="Z6" s="10">
        <v>69</v>
      </c>
      <c r="AA6" s="10">
        <v>76</v>
      </c>
      <c r="AB6">
        <f>367/5</f>
        <v>73.400000000000006</v>
      </c>
    </row>
    <row r="7" spans="1:28" x14ac:dyDescent="0.4">
      <c r="A7" s="6">
        <v>2</v>
      </c>
      <c r="B7" s="6" t="s">
        <v>19</v>
      </c>
      <c r="C7" s="11">
        <v>12202</v>
      </c>
      <c r="D7" s="6" t="s">
        <v>28</v>
      </c>
      <c r="E7" s="6" t="s">
        <v>30</v>
      </c>
      <c r="F7" s="6" t="s">
        <v>39</v>
      </c>
      <c r="G7" s="6">
        <v>18</v>
      </c>
      <c r="H7" s="7">
        <v>12</v>
      </c>
      <c r="I7" s="7">
        <v>13</v>
      </c>
      <c r="J7" s="7">
        <v>21</v>
      </c>
      <c r="K7" s="7">
        <v>24</v>
      </c>
      <c r="L7" s="7">
        <v>15</v>
      </c>
      <c r="M7" s="8">
        <v>37</v>
      </c>
      <c r="N7" s="8">
        <v>32</v>
      </c>
      <c r="O7" s="8">
        <v>45</v>
      </c>
      <c r="P7" s="8">
        <v>33</v>
      </c>
      <c r="Q7" s="8">
        <v>39</v>
      </c>
      <c r="R7" s="9">
        <v>14</v>
      </c>
      <c r="S7" s="9">
        <v>17</v>
      </c>
      <c r="T7" s="9">
        <v>21</v>
      </c>
      <c r="U7" s="9">
        <v>22</v>
      </c>
      <c r="V7" s="9">
        <v>22</v>
      </c>
      <c r="W7" s="10">
        <v>92</v>
      </c>
      <c r="X7" s="10">
        <v>78</v>
      </c>
      <c r="Y7" s="10">
        <v>87</v>
      </c>
      <c r="Z7" s="10">
        <v>96</v>
      </c>
      <c r="AA7" s="10">
        <v>96</v>
      </c>
      <c r="AB7">
        <f>449/5</f>
        <v>89.8</v>
      </c>
    </row>
    <row r="8" spans="1:28" x14ac:dyDescent="0.4">
      <c r="A8" s="6">
        <v>3</v>
      </c>
      <c r="B8" s="6" t="s">
        <v>20</v>
      </c>
      <c r="C8" s="11">
        <v>12203</v>
      </c>
      <c r="D8" s="6" t="s">
        <v>28</v>
      </c>
      <c r="E8" s="6" t="s">
        <v>29</v>
      </c>
      <c r="F8" s="6" t="s">
        <v>40</v>
      </c>
      <c r="G8" s="6">
        <v>18</v>
      </c>
      <c r="H8" s="7">
        <v>18</v>
      </c>
      <c r="I8" s="7">
        <v>17</v>
      </c>
      <c r="J8" s="7">
        <v>19</v>
      </c>
      <c r="K8" s="7">
        <v>13</v>
      </c>
      <c r="L8" s="7">
        <v>20</v>
      </c>
      <c r="M8" s="8">
        <v>36</v>
      </c>
      <c r="N8" s="8">
        <v>43</v>
      </c>
      <c r="O8" s="8">
        <v>34</v>
      </c>
      <c r="P8" s="8">
        <v>32</v>
      </c>
      <c r="Q8" s="8">
        <v>39</v>
      </c>
      <c r="R8" s="9">
        <v>20</v>
      </c>
      <c r="S8" s="9">
        <v>20</v>
      </c>
      <c r="T8" s="9">
        <v>20</v>
      </c>
      <c r="U8" s="9">
        <v>24</v>
      </c>
      <c r="V8" s="9">
        <v>25</v>
      </c>
      <c r="W8" s="10">
        <v>86</v>
      </c>
      <c r="X8" s="10">
        <v>93</v>
      </c>
      <c r="Y8" s="10">
        <v>95</v>
      </c>
      <c r="Z8" s="10">
        <v>92</v>
      </c>
      <c r="AA8" s="10">
        <v>78</v>
      </c>
      <c r="AB8">
        <f>444/5</f>
        <v>88.8</v>
      </c>
    </row>
    <row r="9" spans="1:28" x14ac:dyDescent="0.4">
      <c r="A9" s="6">
        <v>4</v>
      </c>
      <c r="B9" s="6" t="s">
        <v>21</v>
      </c>
      <c r="C9" s="11">
        <v>12204</v>
      </c>
      <c r="D9" s="6" t="s">
        <v>28</v>
      </c>
      <c r="E9" s="6" t="s">
        <v>31</v>
      </c>
      <c r="F9" s="6" t="s">
        <v>41</v>
      </c>
      <c r="G9" s="6">
        <v>18</v>
      </c>
      <c r="H9" s="7">
        <v>22</v>
      </c>
      <c r="I9" s="7">
        <v>18</v>
      </c>
      <c r="J9" s="7">
        <v>23</v>
      </c>
      <c r="K9" s="7">
        <v>14</v>
      </c>
      <c r="L9" s="7">
        <v>19</v>
      </c>
      <c r="M9" s="8">
        <v>30</v>
      </c>
      <c r="N9" s="8">
        <v>46</v>
      </c>
      <c r="O9" s="8">
        <v>48</v>
      </c>
      <c r="P9" s="8">
        <v>40</v>
      </c>
      <c r="Q9" s="8">
        <v>39</v>
      </c>
      <c r="R9" s="9">
        <v>23</v>
      </c>
      <c r="S9" s="9">
        <v>17</v>
      </c>
      <c r="T9" s="9">
        <v>14</v>
      </c>
      <c r="U9" s="9">
        <v>15</v>
      </c>
      <c r="V9" s="9">
        <v>15</v>
      </c>
      <c r="W9" s="10">
        <v>98</v>
      </c>
      <c r="X9" s="10">
        <v>71</v>
      </c>
      <c r="Y9" s="10">
        <v>99</v>
      </c>
      <c r="Z9" s="10">
        <v>75</v>
      </c>
      <c r="AA9" s="10">
        <v>61</v>
      </c>
      <c r="AB9">
        <f>404/5</f>
        <v>80.8</v>
      </c>
    </row>
    <row r="10" spans="1:28" x14ac:dyDescent="0.4">
      <c r="A10" s="6">
        <v>5</v>
      </c>
      <c r="B10" s="6" t="s">
        <v>25</v>
      </c>
      <c r="C10" s="11">
        <v>12205</v>
      </c>
      <c r="D10" s="6" t="s">
        <v>28</v>
      </c>
      <c r="E10" s="6" t="s">
        <v>32</v>
      </c>
      <c r="F10" s="6" t="s">
        <v>42</v>
      </c>
      <c r="G10" s="6">
        <v>19</v>
      </c>
      <c r="H10" s="7">
        <v>17</v>
      </c>
      <c r="I10" s="7">
        <v>13</v>
      </c>
      <c r="J10" s="7">
        <v>23</v>
      </c>
      <c r="K10" s="7">
        <v>20</v>
      </c>
      <c r="L10" s="7">
        <v>16</v>
      </c>
      <c r="M10" s="8">
        <v>35</v>
      </c>
      <c r="N10" s="8">
        <v>41</v>
      </c>
      <c r="O10" s="8">
        <v>31</v>
      </c>
      <c r="P10" s="8">
        <v>41</v>
      </c>
      <c r="Q10" s="8">
        <v>45</v>
      </c>
      <c r="R10" s="9">
        <v>18</v>
      </c>
      <c r="S10" s="9">
        <v>21</v>
      </c>
      <c r="T10" s="9">
        <v>21</v>
      </c>
      <c r="U10" s="9">
        <v>17</v>
      </c>
      <c r="V10" s="9">
        <v>24</v>
      </c>
      <c r="W10" s="10">
        <v>60</v>
      </c>
      <c r="X10" s="10">
        <v>88</v>
      </c>
      <c r="Y10" s="10">
        <v>95</v>
      </c>
      <c r="Z10" s="10">
        <v>93</v>
      </c>
      <c r="AA10" s="10">
        <v>73</v>
      </c>
      <c r="AB10">
        <f>409/5</f>
        <v>81.8</v>
      </c>
    </row>
    <row r="11" spans="1:28" x14ac:dyDescent="0.4">
      <c r="A11" s="6">
        <v>6</v>
      </c>
      <c r="B11" s="6" t="s">
        <v>24</v>
      </c>
      <c r="C11" s="11">
        <v>12206</v>
      </c>
      <c r="D11" s="6" t="s">
        <v>28</v>
      </c>
      <c r="E11" s="6" t="s">
        <v>33</v>
      </c>
      <c r="F11" s="6" t="s">
        <v>43</v>
      </c>
      <c r="G11" s="6">
        <v>17</v>
      </c>
      <c r="H11" s="7">
        <v>17</v>
      </c>
      <c r="I11" s="7">
        <v>18</v>
      </c>
      <c r="J11" s="7">
        <v>23</v>
      </c>
      <c r="K11" s="7">
        <v>17</v>
      </c>
      <c r="L11" s="7">
        <v>14</v>
      </c>
      <c r="M11" s="8">
        <v>31</v>
      </c>
      <c r="N11" s="8">
        <v>34</v>
      </c>
      <c r="O11" s="8">
        <v>49</v>
      </c>
      <c r="P11" s="8">
        <v>49</v>
      </c>
      <c r="Q11" s="8">
        <v>44</v>
      </c>
      <c r="R11" s="9">
        <v>25</v>
      </c>
      <c r="S11" s="9">
        <v>20</v>
      </c>
      <c r="T11" s="9">
        <v>23</v>
      </c>
      <c r="U11" s="9">
        <v>18</v>
      </c>
      <c r="V11" s="9">
        <v>21</v>
      </c>
      <c r="W11" s="10">
        <v>91</v>
      </c>
      <c r="X11" s="10">
        <v>71</v>
      </c>
      <c r="Y11" s="10">
        <v>81</v>
      </c>
      <c r="Z11" s="10">
        <v>97</v>
      </c>
      <c r="AA11" s="10">
        <v>81</v>
      </c>
      <c r="AB11">
        <f>421/5</f>
        <v>84.2</v>
      </c>
    </row>
    <row r="12" spans="1:28" x14ac:dyDescent="0.4">
      <c r="A12" s="6">
        <v>7</v>
      </c>
      <c r="B12" s="6" t="s">
        <v>23</v>
      </c>
      <c r="C12" s="11">
        <v>12207</v>
      </c>
      <c r="D12" s="6" t="s">
        <v>28</v>
      </c>
      <c r="E12" s="6" t="s">
        <v>34</v>
      </c>
      <c r="F12" s="6" t="s">
        <v>44</v>
      </c>
      <c r="G12" s="6">
        <v>17</v>
      </c>
      <c r="H12" s="7">
        <v>15</v>
      </c>
      <c r="I12" s="7">
        <v>14</v>
      </c>
      <c r="J12" s="7">
        <v>13</v>
      </c>
      <c r="K12" s="7">
        <v>22</v>
      </c>
      <c r="L12" s="7">
        <v>23</v>
      </c>
      <c r="M12" s="8">
        <v>41</v>
      </c>
      <c r="N12" s="8">
        <v>33</v>
      </c>
      <c r="O12" s="8">
        <v>32</v>
      </c>
      <c r="P12" s="8">
        <v>44</v>
      </c>
      <c r="Q12" s="8">
        <v>35</v>
      </c>
      <c r="R12" s="9">
        <v>14</v>
      </c>
      <c r="S12" s="9">
        <v>16</v>
      </c>
      <c r="T12" s="9">
        <v>13</v>
      </c>
      <c r="U12" s="9">
        <v>21</v>
      </c>
      <c r="V12" s="9">
        <v>13</v>
      </c>
      <c r="W12" s="10">
        <v>79</v>
      </c>
      <c r="X12" s="10">
        <v>89</v>
      </c>
      <c r="Y12" s="10">
        <v>75</v>
      </c>
      <c r="Z12" s="10">
        <v>72</v>
      </c>
      <c r="AA12" s="10">
        <v>60</v>
      </c>
      <c r="AB12">
        <f>375/5</f>
        <v>75</v>
      </c>
    </row>
    <row r="13" spans="1:28" x14ac:dyDescent="0.4">
      <c r="A13" s="6">
        <v>8</v>
      </c>
      <c r="B13" s="6" t="s">
        <v>22</v>
      </c>
      <c r="C13" s="11">
        <v>12208</v>
      </c>
      <c r="D13" s="6" t="s">
        <v>28</v>
      </c>
      <c r="E13" s="6" t="s">
        <v>35</v>
      </c>
      <c r="F13" s="6" t="s">
        <v>46</v>
      </c>
      <c r="G13" s="6">
        <v>18</v>
      </c>
      <c r="H13" s="7">
        <v>24</v>
      </c>
      <c r="I13" s="7">
        <v>16</v>
      </c>
      <c r="J13" s="7">
        <v>12</v>
      </c>
      <c r="K13" s="7">
        <v>21</v>
      </c>
      <c r="L13" s="7">
        <v>17</v>
      </c>
      <c r="M13" s="8">
        <v>48</v>
      </c>
      <c r="N13" s="8">
        <v>41</v>
      </c>
      <c r="O13" s="8">
        <v>38</v>
      </c>
      <c r="P13" s="8">
        <v>43</v>
      </c>
      <c r="Q13" s="8">
        <v>46</v>
      </c>
      <c r="R13" s="9">
        <v>17</v>
      </c>
      <c r="S13" s="9">
        <v>13</v>
      </c>
      <c r="T13" s="9">
        <v>17</v>
      </c>
      <c r="U13" s="9">
        <v>23</v>
      </c>
      <c r="V13" s="9">
        <v>22</v>
      </c>
      <c r="W13" s="10">
        <v>62</v>
      </c>
      <c r="X13" s="10">
        <v>86</v>
      </c>
      <c r="Y13" s="10">
        <v>89</v>
      </c>
      <c r="Z13" s="10">
        <v>93</v>
      </c>
      <c r="AA13" s="10">
        <v>65</v>
      </c>
      <c r="AB13">
        <f>395/5</f>
        <v>79</v>
      </c>
    </row>
    <row r="14" spans="1:28" x14ac:dyDescent="0.4">
      <c r="A14" s="6">
        <v>9</v>
      </c>
      <c r="B14" s="6" t="s">
        <v>26</v>
      </c>
      <c r="C14" s="11">
        <v>12209</v>
      </c>
      <c r="D14" s="6" t="s">
        <v>28</v>
      </c>
      <c r="E14" s="6" t="s">
        <v>36</v>
      </c>
      <c r="F14" s="6" t="s">
        <v>45</v>
      </c>
      <c r="G14" s="6">
        <v>19</v>
      </c>
      <c r="H14" s="7">
        <v>23</v>
      </c>
      <c r="I14" s="7">
        <v>17</v>
      </c>
      <c r="J14" s="7">
        <v>24</v>
      </c>
      <c r="K14" s="7">
        <v>20</v>
      </c>
      <c r="L14" s="7">
        <v>21</v>
      </c>
      <c r="M14" s="8">
        <v>41</v>
      </c>
      <c r="N14" s="8">
        <v>48</v>
      </c>
      <c r="O14" s="8">
        <v>45</v>
      </c>
      <c r="P14" s="8">
        <v>44</v>
      </c>
      <c r="Q14" s="8">
        <v>47</v>
      </c>
      <c r="R14" s="9">
        <v>17</v>
      </c>
      <c r="S14" s="9">
        <v>13</v>
      </c>
      <c r="T14" s="9">
        <v>13</v>
      </c>
      <c r="U14" s="9">
        <v>18</v>
      </c>
      <c r="V14" s="9">
        <v>17</v>
      </c>
      <c r="W14" s="10">
        <v>87</v>
      </c>
      <c r="X14" s="10">
        <v>70</v>
      </c>
      <c r="Y14" s="10">
        <v>62</v>
      </c>
      <c r="Z14" s="10">
        <v>85</v>
      </c>
      <c r="AA14" s="10">
        <v>71</v>
      </c>
      <c r="AB14">
        <f>375/5</f>
        <v>75</v>
      </c>
    </row>
    <row r="15" spans="1:28" x14ac:dyDescent="0.4">
      <c r="A15" s="6">
        <v>10</v>
      </c>
      <c r="B15" s="6" t="s">
        <v>27</v>
      </c>
      <c r="C15" s="11">
        <v>12210</v>
      </c>
      <c r="D15" s="6" t="s">
        <v>28</v>
      </c>
      <c r="E15" s="6" t="s">
        <v>37</v>
      </c>
      <c r="F15" s="6" t="s">
        <v>47</v>
      </c>
      <c r="G15" s="6">
        <v>17</v>
      </c>
      <c r="H15" s="7">
        <v>19</v>
      </c>
      <c r="I15" s="7">
        <v>15</v>
      </c>
      <c r="J15" s="7">
        <v>24</v>
      </c>
      <c r="K15" s="7">
        <v>21</v>
      </c>
      <c r="L15" s="7">
        <v>23</v>
      </c>
      <c r="M15" s="8">
        <v>34</v>
      </c>
      <c r="N15" s="8">
        <v>35</v>
      </c>
      <c r="O15" s="8">
        <v>32</v>
      </c>
      <c r="P15" s="8">
        <v>42</v>
      </c>
      <c r="Q15" s="8">
        <v>43</v>
      </c>
      <c r="R15" s="9">
        <v>18</v>
      </c>
      <c r="S15" s="9">
        <v>21</v>
      </c>
      <c r="T15" s="9">
        <v>14</v>
      </c>
      <c r="U15" s="9">
        <v>18</v>
      </c>
      <c r="V15" s="9">
        <v>23</v>
      </c>
      <c r="W15" s="10">
        <v>81</v>
      </c>
      <c r="X15" s="10">
        <v>61</v>
      </c>
      <c r="Y15" s="10">
        <v>80</v>
      </c>
      <c r="Z15" s="10">
        <v>65</v>
      </c>
      <c r="AA15" s="10">
        <v>85</v>
      </c>
      <c r="AB15">
        <f>372/5</f>
        <v>74.400000000000006</v>
      </c>
    </row>
    <row r="17" spans="1:15" ht="55.3" customHeight="1" x14ac:dyDescent="1.2">
      <c r="A17" s="18" t="s">
        <v>51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4">
      <c r="A18" s="20"/>
      <c r="B18" s="20"/>
      <c r="C18" s="21" t="s">
        <v>48</v>
      </c>
      <c r="D18" s="22" t="s">
        <v>20</v>
      </c>
      <c r="E18" s="25" t="s">
        <v>52</v>
      </c>
      <c r="F18" s="26" t="s">
        <v>53</v>
      </c>
      <c r="G18" s="22" t="s">
        <v>54</v>
      </c>
      <c r="H18" s="26">
        <f>VLOOKUP(D18,B6:G15,2,FALSE)</f>
        <v>12203</v>
      </c>
      <c r="I18" s="20"/>
      <c r="J18" s="20"/>
      <c r="K18" s="20"/>
      <c r="L18" s="20"/>
      <c r="M18" s="20"/>
      <c r="N18" s="20"/>
      <c r="O18" s="20"/>
    </row>
    <row r="19" spans="1:15" x14ac:dyDescent="0.4">
      <c r="A19" s="20"/>
      <c r="B19" s="20"/>
      <c r="C19" s="21" t="s">
        <v>49</v>
      </c>
      <c r="D19" s="21" t="str">
        <f>VLOOKUP(D18,B6:G15,5,FALSE)</f>
        <v>Rani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4">
      <c r="A20" s="20"/>
      <c r="B20" s="20"/>
      <c r="C20" s="21" t="s">
        <v>50</v>
      </c>
      <c r="D20" s="21" t="str">
        <f>VLOOKUP(D18,B6:G15,4,FALSE)</f>
        <v xml:space="preserve">Kamal 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4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4">
      <c r="A22" s="20"/>
      <c r="B22" s="20"/>
      <c r="C22" s="21" t="s">
        <v>55</v>
      </c>
      <c r="D22" s="24" t="s">
        <v>57</v>
      </c>
      <c r="E22" s="24" t="s">
        <v>58</v>
      </c>
      <c r="F22" s="24" t="s">
        <v>59</v>
      </c>
      <c r="G22" s="21" t="s">
        <v>60</v>
      </c>
      <c r="H22" s="20"/>
      <c r="I22" s="20"/>
      <c r="J22" s="20"/>
      <c r="K22" s="20"/>
      <c r="L22" s="20"/>
      <c r="M22" s="20"/>
      <c r="N22" s="20"/>
      <c r="O22" s="20"/>
    </row>
    <row r="23" spans="1:15" x14ac:dyDescent="0.4">
      <c r="A23" s="20"/>
      <c r="B23" s="20"/>
      <c r="C23" s="21" t="s">
        <v>13</v>
      </c>
      <c r="D23" s="23">
        <f>VLOOKUP(D18,B6:L15,7,FALSE)</f>
        <v>18</v>
      </c>
      <c r="E23" s="24">
        <f>VLOOKUP(D18,B6:N15,12,FALSE)</f>
        <v>36</v>
      </c>
      <c r="F23" s="24">
        <f>VLOOKUP(D18,B6:V15,17,FALSE)</f>
        <v>20</v>
      </c>
      <c r="G23" s="21">
        <f>VLOOKUP(D18,B6:Y15,22,FALSE)</f>
        <v>86</v>
      </c>
      <c r="H23" s="20"/>
      <c r="I23" s="20"/>
      <c r="J23" s="20"/>
      <c r="K23" s="20"/>
      <c r="L23" s="20"/>
      <c r="M23" s="20"/>
      <c r="N23" s="20"/>
      <c r="O23" s="20"/>
    </row>
    <row r="24" spans="1:15" x14ac:dyDescent="0.4">
      <c r="A24" s="20"/>
      <c r="B24" s="20"/>
      <c r="C24" s="21" t="s">
        <v>14</v>
      </c>
      <c r="D24" s="24">
        <f>VLOOKUP(D18,B6:L15,8,FALSE)</f>
        <v>17</v>
      </c>
      <c r="E24" s="24">
        <f>VLOOKUP(D18,B6:Q15,13,FALSE)</f>
        <v>43</v>
      </c>
      <c r="F24" s="24">
        <f>VLOOKUP(D18,B6:Z15,18,FALSE)</f>
        <v>20</v>
      </c>
      <c r="G24" s="21">
        <f>VLOOKUP(D18,B6:Z15,23,FALSE)</f>
        <v>93</v>
      </c>
      <c r="H24" s="20"/>
      <c r="I24" s="20"/>
      <c r="J24" s="20"/>
      <c r="K24" s="20"/>
      <c r="L24" s="20"/>
      <c r="M24" s="20"/>
      <c r="N24" s="20"/>
      <c r="O24" s="20"/>
    </row>
    <row r="25" spans="1:15" x14ac:dyDescent="0.4">
      <c r="A25" s="20"/>
      <c r="B25" s="20"/>
      <c r="C25" s="21" t="s">
        <v>15</v>
      </c>
      <c r="D25" s="24">
        <f>VLOOKUP(D18,B6:L15,9,FALSE)</f>
        <v>19</v>
      </c>
      <c r="E25" s="24">
        <f>VLOOKUP(D18,B6:P15,14,FALSE)</f>
        <v>34</v>
      </c>
      <c r="F25" s="24">
        <f>VLOOKUP(D18,B6:Y15,19,FALSE)</f>
        <v>20</v>
      </c>
      <c r="G25" s="21">
        <f>VLOOKUP(D18,B6:Y15,24,FALSE)</f>
        <v>95</v>
      </c>
      <c r="H25" s="20"/>
      <c r="I25" s="20"/>
      <c r="J25" s="20"/>
      <c r="K25" s="20"/>
      <c r="L25" s="20"/>
      <c r="M25" s="20"/>
      <c r="N25" s="20"/>
      <c r="O25" s="20"/>
    </row>
    <row r="26" spans="1:15" x14ac:dyDescent="0.4">
      <c r="A26" s="20"/>
      <c r="B26" s="20"/>
      <c r="C26" s="21" t="s">
        <v>16</v>
      </c>
      <c r="D26" s="24">
        <f>VLOOKUP(D18,B6:L15,10,FALSE)</f>
        <v>13</v>
      </c>
      <c r="E26" s="24">
        <f>VLOOKUP(D18,B6:Q15,15,FALSE)</f>
        <v>32</v>
      </c>
      <c r="F26" s="24">
        <f>VLOOKUP(D18,B6:Y15,20,FALSE)</f>
        <v>24</v>
      </c>
      <c r="G26" s="21">
        <f>VLOOKUP(D18,B6:AA15,25,FALSE)</f>
        <v>92</v>
      </c>
      <c r="H26" s="20"/>
      <c r="I26" s="20"/>
      <c r="J26" s="20"/>
      <c r="K26" s="20"/>
      <c r="L26" s="20"/>
      <c r="M26" s="20"/>
      <c r="N26" s="20"/>
      <c r="O26" s="20"/>
    </row>
    <row r="27" spans="1:15" x14ac:dyDescent="0.4">
      <c r="A27" s="20"/>
      <c r="B27" s="20"/>
      <c r="C27" s="21" t="s">
        <v>56</v>
      </c>
      <c r="D27" s="24">
        <f>VLOOKUP(D18,B6:L15,11,FALSE)</f>
        <v>20</v>
      </c>
      <c r="E27" s="24">
        <f>VLOOKUP(D18,B6:Q15,16,FALSE)</f>
        <v>39</v>
      </c>
      <c r="F27" s="24">
        <f>VLOOKUP(D18,B6:AA15,21,FALSE)</f>
        <v>25</v>
      </c>
      <c r="G27" s="21">
        <f>VLOOKUP(D18,B6:AA15,26,FALSE)</f>
        <v>78</v>
      </c>
      <c r="H27" s="20"/>
      <c r="I27" s="20"/>
      <c r="J27" s="20"/>
      <c r="K27" s="20"/>
      <c r="L27" s="20"/>
      <c r="M27" s="20"/>
      <c r="N27" s="20"/>
      <c r="O27" s="20"/>
    </row>
    <row r="28" spans="1:15" x14ac:dyDescent="0.4">
      <c r="A28" s="20"/>
      <c r="B28" s="20"/>
      <c r="C28" s="21" t="s">
        <v>62</v>
      </c>
      <c r="D28" s="21"/>
      <c r="E28" s="21"/>
      <c r="F28" s="21"/>
      <c r="G28" s="21"/>
      <c r="H28" s="21">
        <f>VLOOKUP(D18,B6:AB15,27,FALSE)</f>
        <v>88.8</v>
      </c>
      <c r="I28" s="20"/>
      <c r="J28" s="20"/>
      <c r="K28" s="20"/>
      <c r="L28" s="20"/>
      <c r="M28" s="20"/>
      <c r="N28" s="20"/>
      <c r="O28" s="20"/>
    </row>
  </sheetData>
  <mergeCells count="7">
    <mergeCell ref="A17:O17"/>
    <mergeCell ref="A1:AA2"/>
    <mergeCell ref="A3:G4"/>
    <mergeCell ref="H3:L4"/>
    <mergeCell ref="M3:Q4"/>
    <mergeCell ref="R3:V4"/>
    <mergeCell ref="W3:AA4"/>
  </mergeCells>
  <phoneticPr fontId="3" type="noConversion"/>
  <dataValidations count="1">
    <dataValidation type="list" allowBlank="1" showInputMessage="1" showErrorMessage="1" sqref="D18" xr:uid="{22397543-249C-4FC5-9F41-9FE9386F4DF0}">
      <formula1>$B$6:$B$15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2025-07-01T04:42:34Z</dcterms:created>
  <dcterms:modified xsi:type="dcterms:W3CDTF">2025-07-02T05:06:15Z</dcterms:modified>
</cp:coreProperties>
</file>