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8_{F64E2A0F-0124-465E-A8A1-8D10FCB929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uesstimante Questions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9NEqxYZ1pIBjoGJS+d9EPHbb+hNdWOuLYNOeSDd3BE="/>
    </ext>
  </extLst>
</workbook>
</file>

<file path=xl/calcChain.xml><?xml version="1.0" encoding="utf-8"?>
<calcChain xmlns="http://schemas.openxmlformats.org/spreadsheetml/2006/main">
  <c r="E312" i="1" l="1"/>
  <c r="F311" i="1"/>
  <c r="E311" i="1"/>
  <c r="D311" i="1"/>
  <c r="F310" i="1"/>
  <c r="E310" i="1"/>
  <c r="D310" i="1"/>
  <c r="F309" i="1"/>
  <c r="E309" i="1"/>
  <c r="D309" i="1"/>
  <c r="F308" i="1"/>
  <c r="F312" i="1" s="1"/>
  <c r="E308" i="1"/>
  <c r="D308" i="1"/>
  <c r="D312" i="1" s="1"/>
  <c r="F271" i="1"/>
  <c r="H272" i="1" s="1"/>
  <c r="H273" i="1" s="1"/>
  <c r="E271" i="1"/>
  <c r="D271" i="1"/>
  <c r="C271" i="1"/>
  <c r="E272" i="1" s="1"/>
  <c r="H269" i="1"/>
  <c r="H271" i="1" s="1"/>
  <c r="G269" i="1"/>
  <c r="G271" i="1" s="1"/>
  <c r="F269" i="1"/>
  <c r="E269" i="1"/>
  <c r="D269" i="1"/>
  <c r="C269" i="1"/>
  <c r="E230" i="1"/>
  <c r="E234" i="1" s="1"/>
  <c r="E238" i="1" s="1"/>
  <c r="F242" i="1" s="1"/>
  <c r="G226" i="1"/>
  <c r="G230" i="1" s="1"/>
  <c r="G234" i="1" s="1"/>
  <c r="G238" i="1" s="1"/>
  <c r="E226" i="1"/>
  <c r="F176" i="1"/>
  <c r="G184" i="1" s="1"/>
  <c r="G189" i="1" s="1"/>
  <c r="E148" i="1"/>
  <c r="D148" i="1"/>
  <c r="F147" i="1"/>
  <c r="F148" i="1" s="1"/>
  <c r="E147" i="1"/>
  <c r="D147" i="1"/>
  <c r="F146" i="1"/>
  <c r="E146" i="1"/>
  <c r="D146" i="1"/>
  <c r="F145" i="1"/>
  <c r="E145" i="1"/>
  <c r="D145" i="1"/>
  <c r="F144" i="1"/>
  <c r="E144" i="1"/>
  <c r="D144" i="1"/>
  <c r="L100" i="1"/>
  <c r="F92" i="1"/>
  <c r="I83" i="1"/>
  <c r="J87" i="1" s="1"/>
  <c r="G78" i="1"/>
  <c r="F83" i="1" s="1"/>
  <c r="F88" i="1" s="1"/>
  <c r="F96" i="1" s="1"/>
  <c r="I58" i="1"/>
  <c r="I60" i="1" s="1"/>
  <c r="H58" i="1"/>
  <c r="H60" i="1" s="1"/>
  <c r="G58" i="1"/>
  <c r="G60" i="1" s="1"/>
  <c r="F58" i="1"/>
  <c r="F60" i="1" s="1"/>
  <c r="G50" i="1"/>
  <c r="E58" i="1" s="1"/>
  <c r="E60" i="1" s="1"/>
  <c r="I61" i="1" s="1"/>
  <c r="C50" i="1"/>
  <c r="E46" i="1"/>
  <c r="I21" i="1"/>
  <c r="H21" i="1"/>
  <c r="G21" i="1"/>
  <c r="F21" i="1"/>
  <c r="E21" i="1"/>
  <c r="G16" i="1"/>
  <c r="I19" i="1" s="1"/>
  <c r="I92" i="1" l="1"/>
  <c r="K92" i="1"/>
  <c r="I22" i="1"/>
  <c r="F149" i="1"/>
  <c r="F313" i="1"/>
  <c r="G19" i="1"/>
  <c r="G22" i="1" s="1"/>
  <c r="E184" i="1"/>
  <c r="E189" i="1" s="1"/>
  <c r="F193" i="1" s="1"/>
  <c r="H87" i="1"/>
  <c r="F19" i="1"/>
  <c r="F22" i="1" s="1"/>
  <c r="E19" i="1"/>
  <c r="E22" i="1" s="1"/>
  <c r="H19" i="1"/>
  <c r="H22" i="1" s="1"/>
  <c r="I23" i="1" l="1"/>
  <c r="L97" i="1"/>
  <c r="L103" i="1" s="1"/>
  <c r="G106" i="1" s="1"/>
  <c r="J97" i="1"/>
</calcChain>
</file>

<file path=xl/sharedStrings.xml><?xml version="1.0" encoding="utf-8"?>
<sst xmlns="http://schemas.openxmlformats.org/spreadsheetml/2006/main" count="233" uniqueCount="172">
  <si>
    <t>Guesstimates</t>
  </si>
  <si>
    <t>Q1.</t>
  </si>
  <si>
    <t>What is the no of windows present in your city?</t>
  </si>
  <si>
    <t>Ans.</t>
  </si>
  <si>
    <t xml:space="preserve">Given </t>
  </si>
  <si>
    <t xml:space="preserve">My City </t>
  </si>
  <si>
    <t xml:space="preserve">Mumbai  </t>
  </si>
  <si>
    <t>Households (m)</t>
  </si>
  <si>
    <t xml:space="preserve">Approach </t>
  </si>
  <si>
    <t xml:space="preserve">Bottle neck </t>
  </si>
  <si>
    <t>Index</t>
  </si>
  <si>
    <t xml:space="preserve">Households </t>
  </si>
  <si>
    <t>BPL</t>
  </si>
  <si>
    <t xml:space="preserve">Below povery line </t>
  </si>
  <si>
    <t>LMC</t>
  </si>
  <si>
    <t xml:space="preserve">Lower middle class </t>
  </si>
  <si>
    <t>MC</t>
  </si>
  <si>
    <t>UMC</t>
  </si>
  <si>
    <t xml:space="preserve">SR </t>
  </si>
  <si>
    <t xml:space="preserve">Segmentation </t>
  </si>
  <si>
    <t>Middle class</t>
  </si>
  <si>
    <t xml:space="preserve">% households </t>
  </si>
  <si>
    <t xml:space="preserve">Upper middle class </t>
  </si>
  <si>
    <t xml:space="preserve">No of Households </t>
  </si>
  <si>
    <t xml:space="preserve">Super rich </t>
  </si>
  <si>
    <t xml:space="preserve">BHk of house </t>
  </si>
  <si>
    <t xml:space="preserve">Window per Pusehold </t>
  </si>
  <si>
    <t xml:space="preserve">Assumptions </t>
  </si>
  <si>
    <t xml:space="preserve">No of window 
per category </t>
  </si>
  <si>
    <t xml:space="preserve">Each bedroom will have attached bathroom </t>
  </si>
  <si>
    <t xml:space="preserve">Total no of windows </t>
  </si>
  <si>
    <t xml:space="preserve">Each room &amp; bathroom will have a bathroom </t>
  </si>
  <si>
    <t>BPL people can afford a single room.</t>
  </si>
  <si>
    <t>The total estimated number of  windows in my city; Mumbai would be 32500000</t>
  </si>
  <si>
    <t>Q2.</t>
  </si>
  <si>
    <t>What is the no of Buildings in your city?</t>
  </si>
  <si>
    <t xml:space="preserve">Mumbai </t>
  </si>
  <si>
    <t>Area (Sq Km)</t>
  </si>
  <si>
    <t>Area (sq meter )</t>
  </si>
  <si>
    <t>Non Occupied (% &amp; sq m)</t>
  </si>
  <si>
    <t xml:space="preserve">Occupied (% &amp; sq m) </t>
  </si>
  <si>
    <t xml:space="preserve">Parks, Road, Open area, Slum </t>
  </si>
  <si>
    <t xml:space="preserve">Building Sizes </t>
  </si>
  <si>
    <t>Very small</t>
  </si>
  <si>
    <t>Small</t>
  </si>
  <si>
    <t xml:space="preserve">Medium </t>
  </si>
  <si>
    <t xml:space="preserve">Large </t>
  </si>
  <si>
    <t xml:space="preserve">Very Large </t>
  </si>
  <si>
    <t>% area used (assumed)</t>
  </si>
  <si>
    <t xml:space="preserve">sq m area used </t>
  </si>
  <si>
    <t xml:space="preserve">area per building (sq m) </t>
  </si>
  <si>
    <t xml:space="preserve">No of biuldings </t>
  </si>
  <si>
    <t xml:space="preserve">Total no of Buildings </t>
  </si>
  <si>
    <t>Total no buildings in my city; Mumbai would be around 874800.</t>
  </si>
  <si>
    <t>Q3.</t>
  </si>
  <si>
    <t>Number of students in a school?</t>
  </si>
  <si>
    <t>Country</t>
  </si>
  <si>
    <t xml:space="preserve">India </t>
  </si>
  <si>
    <t xml:space="preserve">Population </t>
  </si>
  <si>
    <t>Household</t>
  </si>
  <si>
    <t xml:space="preserve">No of schools in India </t>
  </si>
  <si>
    <t>Till which class (non working population)</t>
  </si>
  <si>
    <t xml:space="preserve">That 70% of young children go to school </t>
  </si>
  <si>
    <t xml:space="preserve">Working </t>
  </si>
  <si>
    <t xml:space="preserve">Non Working </t>
  </si>
  <si>
    <t xml:space="preserve">Old age </t>
  </si>
  <si>
    <t xml:space="preserve">Young age </t>
  </si>
  <si>
    <t xml:space="preserve">% work and study </t>
  </si>
  <si>
    <t xml:space="preserve">Infant </t>
  </si>
  <si>
    <t xml:space="preserve">Teenage </t>
  </si>
  <si>
    <t>No of Schools</t>
  </si>
  <si>
    <t>Students per school</t>
  </si>
  <si>
    <t>Don’t go to school (BPL, drop)</t>
  </si>
  <si>
    <t xml:space="preserve">School going </t>
  </si>
  <si>
    <t xml:space="preserve">No of schools </t>
  </si>
  <si>
    <t xml:space="preserve">students per school </t>
  </si>
  <si>
    <t xml:space="preserve">Total </t>
  </si>
  <si>
    <t>The total estimated number of  students in a school is 414</t>
  </si>
  <si>
    <t>Q4.</t>
  </si>
  <si>
    <t>What is no of Burgers sold in your city?</t>
  </si>
  <si>
    <t xml:space="preserve">Clarification questions </t>
  </si>
  <si>
    <t>Ans</t>
  </si>
  <si>
    <t xml:space="preserve">Duration </t>
  </si>
  <si>
    <t>1 day</t>
  </si>
  <si>
    <t>Which outlet out of 10.</t>
  </si>
  <si>
    <t>All 10</t>
  </si>
  <si>
    <t xml:space="preserve">Type </t>
  </si>
  <si>
    <t xml:space="preserve">No of Outlets </t>
  </si>
  <si>
    <t xml:space="preserve">Hourly burger serving Capacity </t>
  </si>
  <si>
    <t>Operational hours</t>
  </si>
  <si>
    <t xml:space="preserve">During </t>
  </si>
  <si>
    <t>No of Hr</t>
  </si>
  <si>
    <t>% Efficient</t>
  </si>
  <si>
    <t xml:space="preserve">Morning </t>
  </si>
  <si>
    <t xml:space="preserve">afternoon </t>
  </si>
  <si>
    <t xml:space="preserve">Evening </t>
  </si>
  <si>
    <t xml:space="preserve">Burgurs sold </t>
  </si>
  <si>
    <t xml:space="preserve">Afternoon </t>
  </si>
  <si>
    <t xml:space="preserve">No of outlets </t>
  </si>
  <si>
    <t xml:space="preserve">Hourly Burger serving capacity </t>
  </si>
  <si>
    <t xml:space="preserve">Operational hour </t>
  </si>
  <si>
    <t xml:space="preserve">% Efficiency </t>
  </si>
  <si>
    <t xml:space="preserve">No of burgers sold </t>
  </si>
  <si>
    <t>Total Burgers sold in my city; Delhi  would be 1116.</t>
  </si>
  <si>
    <t>Approach 2</t>
  </si>
  <si>
    <t>Q5.</t>
  </si>
  <si>
    <t>Number of Iphones sold in my city?</t>
  </si>
  <si>
    <t xml:space="preserve">City </t>
  </si>
  <si>
    <t xml:space="preserve">High income people Buy Iphone </t>
  </si>
  <si>
    <t>Some I phone users may switch to android.</t>
  </si>
  <si>
    <t>Income &gt; 500000</t>
  </si>
  <si>
    <t xml:space="preserve">Android </t>
  </si>
  <si>
    <t xml:space="preserve"> android users </t>
  </si>
  <si>
    <t xml:space="preserve">Android Users </t>
  </si>
  <si>
    <t xml:space="preserve">Buy new Iphone </t>
  </si>
  <si>
    <t xml:space="preserve">Switch to Iphone </t>
  </si>
  <si>
    <t>Total</t>
  </si>
  <si>
    <t>The total estimated number of Iphones sold in Mumbai would be 2900000</t>
  </si>
  <si>
    <t>Q6.</t>
  </si>
  <si>
    <t>Number of people who upload videos on instagram?</t>
  </si>
  <si>
    <t xml:space="preserve">1.4 billion </t>
  </si>
  <si>
    <t xml:space="preserve">Indian Population </t>
  </si>
  <si>
    <t>1.4 Billion</t>
  </si>
  <si>
    <t xml:space="preserve">Smartphone users </t>
  </si>
  <si>
    <t xml:space="preserve">Area </t>
  </si>
  <si>
    <t xml:space="preserve">Rural Population </t>
  </si>
  <si>
    <t>Urban population</t>
  </si>
  <si>
    <t>Internet access</t>
  </si>
  <si>
    <t xml:space="preserve">Instagram users </t>
  </si>
  <si>
    <t xml:space="preserve">Instagram Users </t>
  </si>
  <si>
    <t xml:space="preserve">Upload videos </t>
  </si>
  <si>
    <t xml:space="preserve">Upload Videos </t>
  </si>
  <si>
    <t>The total estimated number of people who upload videos on instagram are 82080000.</t>
  </si>
  <si>
    <t>Q7.</t>
  </si>
  <si>
    <t>Number of people who would watch cricket world cup 2023?</t>
  </si>
  <si>
    <t xml:space="preserve">Clarification  questions </t>
  </si>
  <si>
    <t xml:space="preserve">By visiting stadium </t>
  </si>
  <si>
    <t>yes</t>
  </si>
  <si>
    <t>Is match at 1 stadium?</t>
  </si>
  <si>
    <t xml:space="preserve">Yes </t>
  </si>
  <si>
    <t xml:space="preserve">no of stadiums functional </t>
  </si>
  <si>
    <t xml:space="preserve">Seating capacity of stadium  </t>
  </si>
  <si>
    <t xml:space="preserve">Group Stage </t>
  </si>
  <si>
    <t>Knockout stage</t>
  </si>
  <si>
    <t>Total seats</t>
  </si>
  <si>
    <t>VIP</t>
  </si>
  <si>
    <t xml:space="preserve">Premium </t>
  </si>
  <si>
    <t>Economical</t>
  </si>
  <si>
    <t xml:space="preserve">Category </t>
  </si>
  <si>
    <t xml:space="preserve">% alloted </t>
  </si>
  <si>
    <t xml:space="preserve">seats alloted </t>
  </si>
  <si>
    <t xml:space="preserve">Attendence </t>
  </si>
  <si>
    <t xml:space="preserve">seats utilised </t>
  </si>
  <si>
    <t xml:space="preserve">Sum </t>
  </si>
  <si>
    <t xml:space="preserve">Total watchers </t>
  </si>
  <si>
    <t>The total estimated number of people who watch cricket world cup 2023 is 6800</t>
  </si>
  <si>
    <t>Q8.</t>
  </si>
  <si>
    <t>Number of flights take off from Delhi airport?</t>
  </si>
  <si>
    <t>No of runways</t>
  </si>
  <si>
    <t xml:space="preserve">Operational  hours </t>
  </si>
  <si>
    <t>Runway used to take off</t>
  </si>
  <si>
    <t>Runway used to land</t>
  </si>
  <si>
    <t xml:space="preserve">Runways hourly  take off capacity </t>
  </si>
  <si>
    <t>Efficient</t>
  </si>
  <si>
    <t>% Efficiency</t>
  </si>
  <si>
    <t>High</t>
  </si>
  <si>
    <t>Super</t>
  </si>
  <si>
    <t xml:space="preserve">Efficiency </t>
  </si>
  <si>
    <t xml:space="preserve">High </t>
  </si>
  <si>
    <t>medium</t>
  </si>
  <si>
    <t xml:space="preserve">No of runways </t>
  </si>
  <si>
    <t>263 flights take off from Delhi airport.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</si>
</sst>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i/>
      <sz val="24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b/>
      <sz val="11"/>
      <color rgb="FF7030A0"/>
      <name val="Calibri"/>
    </font>
    <font>
      <sz val="11"/>
      <color rgb="FF7030A0"/>
      <name val="Calibri"/>
    </font>
    <font>
      <sz val="11"/>
      <name val="Calibri"/>
    </font>
    <font>
      <sz val="36"/>
      <color rgb="FFFF0000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rgb="FF00B050"/>
      <name val="Calibri"/>
    </font>
    <font>
      <sz val="11"/>
      <color rgb="FF00206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5" xfId="0" applyFont="1" applyBorder="1"/>
    <xf numFmtId="0" fontId="3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/>
    <xf numFmtId="2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16" xfId="0" applyFont="1" applyBorder="1"/>
    <xf numFmtId="0" fontId="1" fillId="0" borderId="24" xfId="0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2" fontId="1" fillId="0" borderId="13" xfId="0" applyNumberFormat="1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8" fillId="0" borderId="0" xfId="0" applyFont="1"/>
    <xf numFmtId="0" fontId="1" fillId="0" borderId="25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31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2" fontId="1" fillId="0" borderId="31" xfId="0" applyNumberFormat="1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2" fontId="1" fillId="0" borderId="9" xfId="0" applyNumberFormat="1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31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1" fillId="0" borderId="14" xfId="0" applyFont="1" applyBorder="1"/>
    <xf numFmtId="0" fontId="10" fillId="0" borderId="0" xfId="0" applyFont="1"/>
    <xf numFmtId="0" fontId="1" fillId="0" borderId="25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/>
    <xf numFmtId="1" fontId="1" fillId="0" borderId="42" xfId="0" applyNumberFormat="1" applyFont="1" applyBorder="1" applyAlignment="1">
      <alignment vertic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29" xfId="0" applyFont="1" applyBorder="1"/>
    <xf numFmtId="0" fontId="1" fillId="0" borderId="36" xfId="0" applyFont="1" applyBorder="1"/>
    <xf numFmtId="0" fontId="1" fillId="0" borderId="7" xfId="0" applyFont="1" applyBorder="1"/>
    <xf numFmtId="0" fontId="1" fillId="0" borderId="30" xfId="0" applyFont="1" applyBorder="1"/>
    <xf numFmtId="0" fontId="1" fillId="0" borderId="31" xfId="0" applyFont="1" applyBorder="1"/>
    <xf numFmtId="2" fontId="1" fillId="0" borderId="30" xfId="0" applyNumberFormat="1" applyFont="1" applyBorder="1"/>
    <xf numFmtId="2" fontId="1" fillId="0" borderId="31" xfId="0" applyNumberFormat="1" applyFont="1" applyBorder="1"/>
    <xf numFmtId="0" fontId="6" fillId="0" borderId="33" xfId="0" applyFont="1" applyBorder="1"/>
    <xf numFmtId="0" fontId="6" fillId="0" borderId="37" xfId="0" applyFont="1" applyBorder="1"/>
    <xf numFmtId="0" fontId="6" fillId="0" borderId="9" xfId="0" applyFont="1" applyBorder="1"/>
    <xf numFmtId="0" fontId="5" fillId="0" borderId="0" xfId="0" applyFont="1"/>
    <xf numFmtId="0" fontId="1" fillId="0" borderId="10" xfId="0" applyFont="1" applyBorder="1" applyAlignment="1">
      <alignment horizontal="left"/>
    </xf>
    <xf numFmtId="0" fontId="7" fillId="0" borderId="11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7" fillId="0" borderId="36" xfId="0" applyFont="1" applyBorder="1"/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7" fillId="0" borderId="37" xfId="0" applyFont="1" applyBorder="1"/>
    <xf numFmtId="0" fontId="1" fillId="0" borderId="38" xfId="0" applyFont="1" applyBorder="1" applyAlignment="1">
      <alignment horizontal="left"/>
    </xf>
    <xf numFmtId="1" fontId="3" fillId="0" borderId="39" xfId="0" applyNumberFormat="1" applyFont="1" applyBorder="1" applyAlignment="1">
      <alignment horizontal="center" vertical="center"/>
    </xf>
    <xf numFmtId="0" fontId="7" fillId="0" borderId="40" xfId="0" applyFont="1" applyBorder="1"/>
    <xf numFmtId="0" fontId="7" fillId="0" borderId="41" xfId="0" applyFont="1" applyBorder="1"/>
    <xf numFmtId="1" fontId="1" fillId="0" borderId="8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1" fillId="0" borderId="30" xfId="0" applyNumberFormat="1" applyFont="1" applyBorder="1" applyAlignment="1">
      <alignment horizontal="center" vertical="center"/>
    </xf>
    <xf numFmtId="0" fontId="7" fillId="0" borderId="31" xfId="0" applyFont="1" applyBorder="1"/>
    <xf numFmtId="0" fontId="1" fillId="0" borderId="33" xfId="0" applyFont="1" applyBorder="1" applyAlignment="1">
      <alignment horizontal="center" vertical="center"/>
    </xf>
    <xf numFmtId="0" fontId="7" fillId="0" borderId="9" xfId="0" applyFont="1" applyBorder="1"/>
    <xf numFmtId="0" fontId="1" fillId="0" borderId="29" xfId="0" applyFont="1" applyBorder="1" applyAlignment="1">
      <alignment horizontal="center" vertical="center"/>
    </xf>
    <xf numFmtId="0" fontId="7" fillId="0" borderId="7" xfId="0" applyFont="1" applyBorder="1"/>
    <xf numFmtId="0" fontId="1" fillId="0" borderId="30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1657350</xdr:colOff>
      <xdr:row>45</xdr:row>
      <xdr:rowOff>190500</xdr:rowOff>
    </xdr:from>
    <xdr:ext cx="1333500" cy="2762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448050" y="8686800"/>
          <a:ext cx="1333500" cy="276225"/>
          <a:chOff x="4769738" y="3651413"/>
          <a:chExt cx="1152525" cy="2571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769738" y="3651413"/>
            <a:ext cx="1152525" cy="257175"/>
            <a:chOff x="4769738" y="3651413"/>
            <a:chExt cx="1152525" cy="2571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4769738" y="3651413"/>
              <a:ext cx="1152525" cy="257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4769738" y="3651413"/>
              <a:ext cx="1152525" cy="257175"/>
              <a:chOff x="4769738" y="3651413"/>
              <a:chExt cx="1152525" cy="257175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4769738" y="3651413"/>
                <a:ext cx="1152525" cy="2571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CxnSpPr/>
            </xdr:nvCxnSpPr>
            <xdr:spPr>
              <a:xfrm flipH="1">
                <a:off x="4769738" y="3651413"/>
                <a:ext cx="1152525" cy="2571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4</xdr:col>
      <xdr:colOff>666750</xdr:colOff>
      <xdr:row>46</xdr:row>
      <xdr:rowOff>19050</xdr:rowOff>
    </xdr:from>
    <xdr:ext cx="1447800" cy="209550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964430" y="8705850"/>
          <a:ext cx="1447800" cy="209550"/>
          <a:chOff x="4731638" y="3694275"/>
          <a:chExt cx="1228725" cy="171450"/>
        </a:xfrm>
      </xdr:grpSpPr>
      <xdr:grpSp>
        <xdr:nvGrp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4731638" y="3694275"/>
            <a:ext cx="1228725" cy="171450"/>
            <a:chOff x="4731638" y="3694275"/>
            <a:chExt cx="1228725" cy="171450"/>
          </a:xfrm>
        </xdr:grpSpPr>
        <xdr:sp macro="" textlink="">
          <xdr:nvSpPr>
            <xdr:cNvPr id="10" name="Shape 4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4731638" y="3694275"/>
              <a:ext cx="1228725" cy="171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pSpPr/>
          </xdr:nvGrpSpPr>
          <xdr:grpSpPr>
            <a:xfrm>
              <a:off x="4731638" y="3694275"/>
              <a:ext cx="1228725" cy="171450"/>
              <a:chOff x="4831650" y="3646650"/>
              <a:chExt cx="1028700" cy="266700"/>
            </a:xfrm>
          </xdr:grpSpPr>
          <xdr:sp macro="" textlink="">
            <xdr:nvSpPr>
              <xdr:cNvPr id="12" name="Shape 10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4831650" y="3646650"/>
                <a:ext cx="1028700" cy="266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" name="Shape 11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CxnSpPr/>
            </xdr:nvCxnSpPr>
            <xdr:spPr>
              <a:xfrm>
                <a:off x="4831650" y="3646650"/>
                <a:ext cx="1028700" cy="26670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2</xdr:col>
      <xdr:colOff>752475</xdr:colOff>
      <xdr:row>50</xdr:row>
      <xdr:rowOff>28575</xdr:rowOff>
    </xdr:from>
    <xdr:ext cx="28575" cy="20955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2543175" y="9446895"/>
          <a:ext cx="28575" cy="209550"/>
          <a:chOff x="5331713" y="3675225"/>
          <a:chExt cx="28575" cy="209550"/>
        </a:xfrm>
      </xdr:grpSpPr>
      <xdr:grpSp>
        <xdr:nvGrpSpPr>
          <xdr:cNvPr id="15" name="Shape 12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5331713" y="3675225"/>
            <a:ext cx="28575" cy="209550"/>
            <a:chOff x="5331713" y="3675225"/>
            <a:chExt cx="28575" cy="209550"/>
          </a:xfrm>
        </xdr:grpSpPr>
        <xdr:sp macro="" textlink="">
          <xdr:nvSpPr>
            <xdr:cNvPr id="16" name="Shape 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5331713" y="3675225"/>
              <a:ext cx="28575" cy="209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" name="Shape 13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GrpSpPr/>
          </xdr:nvGrpSpPr>
          <xdr:grpSpPr>
            <a:xfrm>
              <a:off x="5331713" y="3675225"/>
              <a:ext cx="28575" cy="209550"/>
              <a:chOff x="5341238" y="3675225"/>
              <a:chExt cx="9525" cy="209550"/>
            </a:xfrm>
          </xdr:grpSpPr>
          <xdr:sp macro="" textlink="">
            <xdr:nvSpPr>
              <xdr:cNvPr id="18" name="Shape 14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/>
            </xdr:nvSpPr>
            <xdr:spPr>
              <a:xfrm>
                <a:off x="5341238" y="3675225"/>
                <a:ext cx="9525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" name="Shape 15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CxnSpPr/>
            </xdr:nvCxnSpPr>
            <xdr:spPr>
              <a:xfrm flipH="1">
                <a:off x="5341238" y="3675225"/>
                <a:ext cx="9525" cy="20955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6</xdr:col>
      <xdr:colOff>666750</xdr:colOff>
      <xdr:row>50</xdr:row>
      <xdr:rowOff>38100</xdr:rowOff>
    </xdr:from>
    <xdr:ext cx="28575" cy="13335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158990" y="9456420"/>
          <a:ext cx="28575" cy="133350"/>
          <a:chOff x="5331713" y="3713325"/>
          <a:chExt cx="28575" cy="133350"/>
        </a:xfrm>
      </xdr:grpSpPr>
      <xdr:grpSp>
        <xdr:nvGrpSpPr>
          <xdr:cNvPr id="21" name="Shape 16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5331713" y="3713325"/>
            <a:ext cx="28575" cy="133350"/>
            <a:chOff x="5331713" y="3713325"/>
            <a:chExt cx="28575" cy="133350"/>
          </a:xfrm>
        </xdr:grpSpPr>
        <xdr:sp macro="" textlink="">
          <xdr:nvSpPr>
            <xdr:cNvPr id="22" name="Shape 4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5331713" y="3713325"/>
              <a:ext cx="28575" cy="1333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" name="Shape 17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pSpPr/>
          </xdr:nvGrpSpPr>
          <xdr:grpSpPr>
            <a:xfrm>
              <a:off x="5331713" y="3713325"/>
              <a:ext cx="28575" cy="133350"/>
              <a:chOff x="5341238" y="3713325"/>
              <a:chExt cx="9525" cy="133350"/>
            </a:xfrm>
          </xdr:grpSpPr>
          <xdr:sp macro="" textlink="">
            <xdr:nvSpPr>
              <xdr:cNvPr id="24" name="Shape 18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5341238" y="3713325"/>
                <a:ext cx="9525" cy="133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" name="Shape 19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CxnSpPr/>
            </xdr:nvCxnSpPr>
            <xdr:spPr>
              <a:xfrm flipH="1">
                <a:off x="5341238" y="3713325"/>
                <a:ext cx="9525" cy="13335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4</xdr:col>
      <xdr:colOff>885825</xdr:colOff>
      <xdr:row>52</xdr:row>
      <xdr:rowOff>19050</xdr:rowOff>
    </xdr:from>
    <xdr:ext cx="1933575" cy="542925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5183505" y="9803130"/>
          <a:ext cx="1933575" cy="542925"/>
          <a:chOff x="4379213" y="3508538"/>
          <a:chExt cx="1933575" cy="542925"/>
        </a:xfrm>
      </xdr:grpSpPr>
      <xdr:grpSp>
        <xdr:nvGrpSpPr>
          <xdr:cNvPr id="27" name="Shape 20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4379213" y="3508538"/>
            <a:ext cx="1933575" cy="542925"/>
            <a:chOff x="4379213" y="3508538"/>
            <a:chExt cx="1933575" cy="542925"/>
          </a:xfrm>
        </xdr:grpSpPr>
        <xdr:sp macro="" textlink="">
          <xdr:nvSpPr>
            <xdr:cNvPr id="28" name="Shape 4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4379213" y="3508538"/>
              <a:ext cx="193357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" name="Shape 21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pSpPr/>
          </xdr:nvGrpSpPr>
          <xdr:grpSpPr>
            <a:xfrm>
              <a:off x="4379213" y="3508538"/>
              <a:ext cx="1933575" cy="542925"/>
              <a:chOff x="4379213" y="3508538"/>
              <a:chExt cx="1933575" cy="542925"/>
            </a:xfrm>
          </xdr:grpSpPr>
          <xdr:sp macro="" textlink="">
            <xdr:nvSpPr>
              <xdr:cNvPr id="30" name="Shape 22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SpPr/>
            </xdr:nvSpPr>
            <xdr:spPr>
              <a:xfrm>
                <a:off x="4379213" y="3508538"/>
                <a:ext cx="1933575" cy="542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" name="Shape 23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CxnSpPr/>
            </xdr:nvCxnSpPr>
            <xdr:spPr>
              <a:xfrm flipH="1">
                <a:off x="4379213" y="3508538"/>
                <a:ext cx="1933575" cy="54292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5</xdr:col>
      <xdr:colOff>476250</xdr:colOff>
      <xdr:row>52</xdr:row>
      <xdr:rowOff>28575</xdr:rowOff>
    </xdr:from>
    <xdr:ext cx="1162050" cy="581025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5916930" y="9812655"/>
          <a:ext cx="1162050" cy="581025"/>
          <a:chOff x="4764975" y="3489488"/>
          <a:chExt cx="1162050" cy="581025"/>
        </a:xfrm>
      </xdr:grpSpPr>
      <xdr:grpSp>
        <xdr:nvGrpSpPr>
          <xdr:cNvPr id="33" name="Shape 24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4764975" y="3489488"/>
            <a:ext cx="1162050" cy="581025"/>
            <a:chOff x="4764975" y="3489488"/>
            <a:chExt cx="1162050" cy="581025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4764975" y="3489488"/>
              <a:ext cx="1162050" cy="581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" name="Shape 25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GrpSpPr/>
          </xdr:nvGrpSpPr>
          <xdr:grpSpPr>
            <a:xfrm>
              <a:off x="4764975" y="3489488"/>
              <a:ext cx="1162050" cy="581025"/>
              <a:chOff x="4764975" y="3494250"/>
              <a:chExt cx="1162050" cy="571500"/>
            </a:xfrm>
          </xdr:grpSpPr>
          <xdr:sp macro="" textlink="">
            <xdr:nvSpPr>
              <xdr:cNvPr id="36" name="Shape 26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/>
            </xdr:nvSpPr>
            <xdr:spPr>
              <a:xfrm>
                <a:off x="4764975" y="3494250"/>
                <a:ext cx="1162050" cy="5715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" name="Shape 27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CxnSpPr/>
            </xdr:nvCxnSpPr>
            <xdr:spPr>
              <a:xfrm flipH="1">
                <a:off x="4764975" y="3494250"/>
                <a:ext cx="1162050" cy="57150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6</xdr:col>
      <xdr:colOff>676275</xdr:colOff>
      <xdr:row>52</xdr:row>
      <xdr:rowOff>38100</xdr:rowOff>
    </xdr:from>
    <xdr:ext cx="38100" cy="542925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7168515" y="9822180"/>
          <a:ext cx="38100" cy="542925"/>
          <a:chOff x="5326950" y="3508538"/>
          <a:chExt cx="38100" cy="542925"/>
        </a:xfrm>
      </xdr:grpSpPr>
      <xdr:grpSp>
        <xdr:nvGrpSpPr>
          <xdr:cNvPr id="39" name="Shape 2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/>
        </xdr:nvGrpSpPr>
        <xdr:grpSpPr>
          <a:xfrm>
            <a:off x="5326950" y="3508538"/>
            <a:ext cx="38100" cy="542925"/>
            <a:chOff x="5326950" y="3508538"/>
            <a:chExt cx="38100" cy="542925"/>
          </a:xfrm>
        </xdr:grpSpPr>
        <xdr:sp macro="" textlink="">
          <xdr:nvSpPr>
            <xdr:cNvPr id="40" name="Shape 4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5326950" y="3508538"/>
              <a:ext cx="38100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" name="Shape 29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pSpPr/>
          </xdr:nvGrpSpPr>
          <xdr:grpSpPr>
            <a:xfrm>
              <a:off x="5326950" y="3508538"/>
              <a:ext cx="38100" cy="542925"/>
              <a:chOff x="5336475" y="3508538"/>
              <a:chExt cx="19050" cy="542925"/>
            </a:xfrm>
          </xdr:grpSpPr>
          <xdr:sp macro="" textlink="">
            <xdr:nvSpPr>
              <xdr:cNvPr id="42" name="Shape 30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/>
            </xdr:nvSpPr>
            <xdr:spPr>
              <a:xfrm>
                <a:off x="5336475" y="3508538"/>
                <a:ext cx="19050" cy="542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" name="Shape 31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CxnSpPr/>
            </xdr:nvCxnSpPr>
            <xdr:spPr>
              <a:xfrm>
                <a:off x="5336475" y="3508538"/>
                <a:ext cx="19050" cy="54292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6</xdr:col>
      <xdr:colOff>657225</xdr:colOff>
      <xdr:row>52</xdr:row>
      <xdr:rowOff>28575</xdr:rowOff>
    </xdr:from>
    <xdr:ext cx="1057275" cy="542925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7149465" y="9812655"/>
          <a:ext cx="1057275" cy="542925"/>
          <a:chOff x="4817363" y="3508538"/>
          <a:chExt cx="1057275" cy="542925"/>
        </a:xfrm>
      </xdr:grpSpPr>
      <xdr:grpSp>
        <xdr:nvGrpSpPr>
          <xdr:cNvPr id="45" name="Shape 32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GrpSpPr/>
        </xdr:nvGrpSpPr>
        <xdr:grpSpPr>
          <a:xfrm>
            <a:off x="4817363" y="3508538"/>
            <a:ext cx="1057275" cy="542925"/>
            <a:chOff x="4817363" y="3508538"/>
            <a:chExt cx="1057275" cy="542925"/>
          </a:xfrm>
        </xdr:grpSpPr>
        <xdr:sp macro="" textlink="">
          <xdr:nvSpPr>
            <xdr:cNvPr id="46" name="Shape 4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>
            <a:xfrm>
              <a:off x="4817363" y="3508538"/>
              <a:ext cx="105727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" name="Shape 33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GrpSpPr/>
          </xdr:nvGrpSpPr>
          <xdr:grpSpPr>
            <a:xfrm>
              <a:off x="4817363" y="3508538"/>
              <a:ext cx="1057275" cy="542925"/>
              <a:chOff x="4822125" y="3508538"/>
              <a:chExt cx="1047750" cy="542925"/>
            </a:xfrm>
          </xdr:grpSpPr>
          <xdr:sp macro="" textlink="">
            <xdr:nvSpPr>
              <xdr:cNvPr id="48" name="Shape 34">
                <a:extLst>
                  <a:ext uri="{FF2B5EF4-FFF2-40B4-BE49-F238E27FC236}">
                    <a16:creationId xmlns:a16="http://schemas.microsoft.com/office/drawing/2014/main" id="{00000000-0008-0000-0000-000030000000}"/>
                  </a:ext>
                </a:extLst>
              </xdr:cNvPr>
              <xdr:cNvSpPr/>
            </xdr:nvSpPr>
            <xdr:spPr>
              <a:xfrm>
                <a:off x="4822125" y="3508538"/>
                <a:ext cx="1047750" cy="542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" name="Shape 35">
                <a:extLst>
                  <a:ext uri="{FF2B5EF4-FFF2-40B4-BE49-F238E27FC236}">
                    <a16:creationId xmlns:a16="http://schemas.microsoft.com/office/drawing/2014/main" id="{00000000-0008-0000-0000-000031000000}"/>
                  </a:ext>
                </a:extLst>
              </xdr:cNvPr>
              <xdr:cNvCxnSpPr/>
            </xdr:nvCxnSpPr>
            <xdr:spPr>
              <a:xfrm>
                <a:off x="4822125" y="3508538"/>
                <a:ext cx="1047750" cy="54292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6</xdr:col>
      <xdr:colOff>638175</xdr:colOff>
      <xdr:row>52</xdr:row>
      <xdr:rowOff>19050</xdr:rowOff>
    </xdr:from>
    <xdr:ext cx="1990725" cy="581025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7130415" y="9803130"/>
          <a:ext cx="1990725" cy="581025"/>
          <a:chOff x="4350638" y="3489488"/>
          <a:chExt cx="1990725" cy="581025"/>
        </a:xfrm>
      </xdr:grpSpPr>
      <xdr:grpSp>
        <xdr:nvGrpSpPr>
          <xdr:cNvPr id="51" name="Shape 36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4350638" y="3489488"/>
            <a:ext cx="1990725" cy="581025"/>
            <a:chOff x="4350638" y="3489488"/>
            <a:chExt cx="1990725" cy="581025"/>
          </a:xfrm>
        </xdr:grpSpPr>
        <xdr:sp macro="" textlink="">
          <xdr:nvSpPr>
            <xdr:cNvPr id="52" name="Shape 4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4350638" y="3489488"/>
              <a:ext cx="1990725" cy="581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" name="Shape 37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GrpSpPr/>
          </xdr:nvGrpSpPr>
          <xdr:grpSpPr>
            <a:xfrm>
              <a:off x="4350638" y="3489488"/>
              <a:ext cx="1990725" cy="581025"/>
              <a:chOff x="4355400" y="3494250"/>
              <a:chExt cx="1981200" cy="571500"/>
            </a:xfrm>
          </xdr:grpSpPr>
          <xdr:sp macro="" textlink="">
            <xdr:nvSpPr>
              <xdr:cNvPr id="54" name="Shape 38">
                <a:extLst>
                  <a:ext uri="{FF2B5EF4-FFF2-40B4-BE49-F238E27FC236}">
                    <a16:creationId xmlns:a16="http://schemas.microsoft.com/office/drawing/2014/main" id="{00000000-0008-0000-0000-000036000000}"/>
                  </a:ext>
                </a:extLst>
              </xdr:cNvPr>
              <xdr:cNvSpPr/>
            </xdr:nvSpPr>
            <xdr:spPr>
              <a:xfrm>
                <a:off x="4355400" y="3494250"/>
                <a:ext cx="1981200" cy="5715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" name="Shape 39">
                <a:extLst>
                  <a:ext uri="{FF2B5EF4-FFF2-40B4-BE49-F238E27FC236}">
                    <a16:creationId xmlns:a16="http://schemas.microsoft.com/office/drawing/2014/main" id="{00000000-0008-0000-0000-000037000000}"/>
                  </a:ext>
                </a:extLst>
              </xdr:cNvPr>
              <xdr:cNvCxnSpPr/>
            </xdr:nvCxnSpPr>
            <xdr:spPr>
              <a:xfrm>
                <a:off x="4355400" y="3494250"/>
                <a:ext cx="1981200" cy="57150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3</xdr:col>
      <xdr:colOff>371475</xdr:colOff>
      <xdr:row>139</xdr:row>
      <xdr:rowOff>19050</xdr:rowOff>
    </xdr:from>
    <xdr:ext cx="914400" cy="571500"/>
    <xdr:grpSp>
      <xdr:nvGrpSpPr>
        <xdr:cNvPr id="56" name="Shape 2" title="Drawi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pSpPr/>
      </xdr:nvGrpSpPr>
      <xdr:grpSpPr>
        <a:xfrm>
          <a:off x="3869055" y="27039570"/>
          <a:ext cx="914400" cy="571500"/>
          <a:chOff x="4888800" y="3494250"/>
          <a:chExt cx="914400" cy="571500"/>
        </a:xfrm>
      </xdr:grpSpPr>
      <xdr:grpSp>
        <xdr:nvGrpSpPr>
          <xdr:cNvPr id="57" name="Shape 40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GrpSpPr/>
        </xdr:nvGrpSpPr>
        <xdr:grpSpPr>
          <a:xfrm>
            <a:off x="4888800" y="3494250"/>
            <a:ext cx="914400" cy="571500"/>
            <a:chOff x="4888800" y="3494250"/>
            <a:chExt cx="914400" cy="571500"/>
          </a:xfrm>
        </xdr:grpSpPr>
        <xdr:sp macro="" textlink="">
          <xdr:nvSpPr>
            <xdr:cNvPr id="58" name="Shape 4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>
            <a:xfrm>
              <a:off x="4888800" y="3494250"/>
              <a:ext cx="9144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" name="Shape 41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GrpSpPr/>
          </xdr:nvGrpSpPr>
          <xdr:grpSpPr>
            <a:xfrm>
              <a:off x="4888800" y="3494250"/>
              <a:ext cx="914400" cy="571500"/>
              <a:chOff x="4893563" y="3499013"/>
              <a:chExt cx="904875" cy="561975"/>
            </a:xfrm>
          </xdr:grpSpPr>
          <xdr:sp macro="" textlink="">
            <xdr:nvSpPr>
              <xdr:cNvPr id="60" name="Shape 42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SpPr/>
            </xdr:nvSpPr>
            <xdr:spPr>
              <a:xfrm>
                <a:off x="4893563" y="3499013"/>
                <a:ext cx="9048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" name="Shape 43">
                <a:extLst>
                  <a:ext uri="{FF2B5EF4-FFF2-40B4-BE49-F238E27FC236}">
                    <a16:creationId xmlns:a16="http://schemas.microsoft.com/office/drawing/2014/main" id="{00000000-0008-0000-0000-00003D000000}"/>
                  </a:ext>
                </a:extLst>
              </xdr:cNvPr>
              <xdr:cNvCxnSpPr/>
            </xdr:nvCxnSpPr>
            <xdr:spPr>
              <a:xfrm flipH="1">
                <a:off x="4893563" y="3499013"/>
                <a:ext cx="904875" cy="5619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4</xdr:col>
      <xdr:colOff>485775</xdr:colOff>
      <xdr:row>139</xdr:row>
      <xdr:rowOff>9525</xdr:rowOff>
    </xdr:from>
    <xdr:ext cx="38100" cy="561975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4783455" y="27030045"/>
          <a:ext cx="38100" cy="561975"/>
          <a:chOff x="5326950" y="3499013"/>
          <a:chExt cx="38100" cy="561975"/>
        </a:xfrm>
      </xdr:grpSpPr>
      <xdr:grpSp>
        <xdr:nvGrpSpPr>
          <xdr:cNvPr id="63" name="Shape 44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326950" y="3499013"/>
            <a:ext cx="38100" cy="561975"/>
            <a:chOff x="5326950" y="3499013"/>
            <a:chExt cx="38100" cy="561975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5326950" y="3499013"/>
              <a:ext cx="38100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5" name="Shape 45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GrpSpPr/>
          </xdr:nvGrpSpPr>
          <xdr:grpSpPr>
            <a:xfrm>
              <a:off x="5326950" y="3499013"/>
              <a:ext cx="38100" cy="561975"/>
              <a:chOff x="5341238" y="3499013"/>
              <a:chExt cx="9525" cy="561975"/>
            </a:xfrm>
          </xdr:grpSpPr>
          <xdr:sp macro="" textlink="">
            <xdr:nvSpPr>
              <xdr:cNvPr id="66" name="Shape 46">
                <a:extLst>
                  <a:ext uri="{FF2B5EF4-FFF2-40B4-BE49-F238E27FC236}">
                    <a16:creationId xmlns:a16="http://schemas.microsoft.com/office/drawing/2014/main" id="{00000000-0008-0000-0000-000042000000}"/>
                  </a:ext>
                </a:extLst>
              </xdr:cNvPr>
              <xdr:cNvSpPr/>
            </xdr:nvSpPr>
            <xdr:spPr>
              <a:xfrm>
                <a:off x="5341238" y="3499013"/>
                <a:ext cx="952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7" name="Shape 47">
                <a:extLst>
                  <a:ext uri="{FF2B5EF4-FFF2-40B4-BE49-F238E27FC236}">
                    <a16:creationId xmlns:a16="http://schemas.microsoft.com/office/drawing/2014/main" id="{00000000-0008-0000-0000-000043000000}"/>
                  </a:ext>
                </a:extLst>
              </xdr:cNvPr>
              <xdr:cNvCxnSpPr/>
            </xdr:nvCxnSpPr>
            <xdr:spPr>
              <a:xfrm>
                <a:off x="5341238" y="3499013"/>
                <a:ext cx="9525" cy="5619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4</xdr:col>
      <xdr:colOff>504825</xdr:colOff>
      <xdr:row>139</xdr:row>
      <xdr:rowOff>0</xdr:rowOff>
    </xdr:from>
    <xdr:ext cx="895350" cy="600075"/>
    <xdr:grpSp>
      <xdr:nvGrpSpPr>
        <xdr:cNvPr id="68" name="Shape 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4802505" y="27020520"/>
          <a:ext cx="895350" cy="600075"/>
          <a:chOff x="4898325" y="3479963"/>
          <a:chExt cx="895350" cy="600075"/>
        </a:xfrm>
      </xdr:grpSpPr>
      <xdr:grpSp>
        <xdr:nvGrpSpPr>
          <xdr:cNvPr id="69" name="Shape 4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GrpSpPr/>
        </xdr:nvGrpSpPr>
        <xdr:grpSpPr>
          <a:xfrm>
            <a:off x="4898325" y="3479963"/>
            <a:ext cx="895350" cy="600075"/>
            <a:chOff x="4898325" y="3479963"/>
            <a:chExt cx="895350" cy="600075"/>
          </a:xfrm>
        </xdr:grpSpPr>
        <xdr:sp macro="" textlink="">
          <xdr:nvSpPr>
            <xdr:cNvPr id="70" name="Shape 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4898325" y="3479963"/>
              <a:ext cx="895350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1" name="Shape 49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4898325" y="3479963"/>
              <a:ext cx="895350" cy="600075"/>
              <a:chOff x="4903088" y="3479963"/>
              <a:chExt cx="885825" cy="600075"/>
            </a:xfrm>
          </xdr:grpSpPr>
          <xdr:sp macro="" textlink="">
            <xdr:nvSpPr>
              <xdr:cNvPr id="72" name="Shape 50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SpPr/>
            </xdr:nvSpPr>
            <xdr:spPr>
              <a:xfrm>
                <a:off x="4903088" y="3479963"/>
                <a:ext cx="885825" cy="6000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3" name="Shape 51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CxnSpPr/>
            </xdr:nvCxnSpPr>
            <xdr:spPr>
              <a:xfrm>
                <a:off x="4903088" y="3479963"/>
                <a:ext cx="885825" cy="6000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3</xdr:col>
      <xdr:colOff>285750</xdr:colOff>
      <xdr:row>302</xdr:row>
      <xdr:rowOff>180975</xdr:rowOff>
    </xdr:from>
    <xdr:ext cx="1000125" cy="590550"/>
    <xdr:grpSp>
      <xdr:nvGrpSpPr>
        <xdr:cNvPr id="74" name="Shape 2" title="Drawi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pSpPr/>
      </xdr:nvGrpSpPr>
      <xdr:grpSpPr>
        <a:xfrm>
          <a:off x="3783330" y="59479815"/>
          <a:ext cx="1000125" cy="590550"/>
          <a:chOff x="4844577" y="3480643"/>
          <a:chExt cx="1002846" cy="598715"/>
        </a:xfrm>
      </xdr:grpSpPr>
      <xdr:grpSp>
        <xdr:nvGrpSpPr>
          <xdr:cNvPr id="75" name="Shape 52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GrpSpPr/>
        </xdr:nvGrpSpPr>
        <xdr:grpSpPr>
          <a:xfrm>
            <a:off x="4844577" y="3480643"/>
            <a:ext cx="1002846" cy="598715"/>
            <a:chOff x="4888800" y="3494250"/>
            <a:chExt cx="914400" cy="571500"/>
          </a:xfrm>
        </xdr:grpSpPr>
        <xdr:sp macro="" textlink="">
          <xdr:nvSpPr>
            <xdr:cNvPr id="76" name="Shape 4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/>
          </xdr:nvSpPr>
          <xdr:spPr>
            <a:xfrm>
              <a:off x="4888800" y="3494250"/>
              <a:ext cx="9144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7" name="Shape 53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GrpSpPr/>
          </xdr:nvGrpSpPr>
          <xdr:grpSpPr>
            <a:xfrm>
              <a:off x="4888800" y="3494250"/>
              <a:ext cx="914400" cy="571500"/>
              <a:chOff x="4893563" y="3499013"/>
              <a:chExt cx="904875" cy="561975"/>
            </a:xfrm>
          </xdr:grpSpPr>
          <xdr:sp macro="" textlink="">
            <xdr:nvSpPr>
              <xdr:cNvPr id="78" name="Shape 54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SpPr/>
            </xdr:nvSpPr>
            <xdr:spPr>
              <a:xfrm>
                <a:off x="4893563" y="3499013"/>
                <a:ext cx="9048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9" name="Shape 55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CxnSpPr/>
            </xdr:nvCxnSpPr>
            <xdr:spPr>
              <a:xfrm flipH="1">
                <a:off x="4893563" y="3499013"/>
                <a:ext cx="904875" cy="5619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4</xdr:col>
      <xdr:colOff>485775</xdr:colOff>
      <xdr:row>303</xdr:row>
      <xdr:rowOff>9525</xdr:rowOff>
    </xdr:from>
    <xdr:ext cx="38100" cy="561975"/>
    <xdr:grpSp>
      <xdr:nvGrpSpPr>
        <xdr:cNvPr id="80" name="Shape 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4783455" y="59506485"/>
          <a:ext cx="38100" cy="561975"/>
          <a:chOff x="5326950" y="3499013"/>
          <a:chExt cx="38100" cy="561975"/>
        </a:xfrm>
      </xdr:grpSpPr>
      <xdr:grpSp>
        <xdr:nvGrpSpPr>
          <xdr:cNvPr id="81" name="Shape 56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GrpSpPr/>
        </xdr:nvGrpSpPr>
        <xdr:grpSpPr>
          <a:xfrm>
            <a:off x="5326950" y="3499013"/>
            <a:ext cx="38100" cy="561975"/>
            <a:chOff x="5326950" y="3499013"/>
            <a:chExt cx="38100" cy="561975"/>
          </a:xfrm>
        </xdr:grpSpPr>
        <xdr:sp macro="" textlink="">
          <xdr:nvSpPr>
            <xdr:cNvPr id="82" name="Shape 4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/>
          </xdr:nvSpPr>
          <xdr:spPr>
            <a:xfrm>
              <a:off x="5326950" y="3499013"/>
              <a:ext cx="38100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3" name="Shape 57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GrpSpPr/>
          </xdr:nvGrpSpPr>
          <xdr:grpSpPr>
            <a:xfrm>
              <a:off x="5326950" y="3499013"/>
              <a:ext cx="38100" cy="561975"/>
              <a:chOff x="5341238" y="3499013"/>
              <a:chExt cx="9525" cy="561975"/>
            </a:xfrm>
          </xdr:grpSpPr>
          <xdr:sp macro="" textlink="">
            <xdr:nvSpPr>
              <xdr:cNvPr id="84" name="Shape 58">
                <a:extLst>
                  <a:ext uri="{FF2B5EF4-FFF2-40B4-BE49-F238E27FC236}">
                    <a16:creationId xmlns:a16="http://schemas.microsoft.com/office/drawing/2014/main" id="{00000000-0008-0000-0000-000054000000}"/>
                  </a:ext>
                </a:extLst>
              </xdr:cNvPr>
              <xdr:cNvSpPr/>
            </xdr:nvSpPr>
            <xdr:spPr>
              <a:xfrm>
                <a:off x="5341238" y="3499013"/>
                <a:ext cx="952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5" name="Shape 59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CxnSpPr/>
            </xdr:nvCxnSpPr>
            <xdr:spPr>
              <a:xfrm>
                <a:off x="5341238" y="3499013"/>
                <a:ext cx="9525" cy="5619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4</xdr:col>
      <xdr:colOff>504825</xdr:colOff>
      <xdr:row>303</xdr:row>
      <xdr:rowOff>0</xdr:rowOff>
    </xdr:from>
    <xdr:ext cx="895350" cy="600075"/>
    <xdr:grpSp>
      <xdr:nvGrpSpPr>
        <xdr:cNvPr id="86" name="Shape 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4802505" y="59496960"/>
          <a:ext cx="895350" cy="600075"/>
          <a:chOff x="4898325" y="3479963"/>
          <a:chExt cx="895350" cy="600075"/>
        </a:xfrm>
      </xdr:grpSpPr>
      <xdr:grpSp>
        <xdr:nvGrpSpPr>
          <xdr:cNvPr id="87" name="Shape 6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4898325" y="3479963"/>
            <a:ext cx="895350" cy="600075"/>
            <a:chOff x="4898325" y="3479963"/>
            <a:chExt cx="895350" cy="600075"/>
          </a:xfrm>
        </xdr:grpSpPr>
        <xdr:sp macro="" textlink="">
          <xdr:nvSpPr>
            <xdr:cNvPr id="88" name="Shape 4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/>
          </xdr:nvSpPr>
          <xdr:spPr>
            <a:xfrm>
              <a:off x="4898325" y="3479963"/>
              <a:ext cx="895350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9" name="Shape 61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GrpSpPr/>
          </xdr:nvGrpSpPr>
          <xdr:grpSpPr>
            <a:xfrm>
              <a:off x="4898325" y="3479963"/>
              <a:ext cx="895350" cy="600075"/>
              <a:chOff x="4903088" y="3479963"/>
              <a:chExt cx="885825" cy="600075"/>
            </a:xfrm>
          </xdr:grpSpPr>
          <xdr:sp macro="" textlink="">
            <xdr:nvSpPr>
              <xdr:cNvPr id="90" name="Shape 62">
                <a:extLst>
                  <a:ext uri="{FF2B5EF4-FFF2-40B4-BE49-F238E27FC236}">
                    <a16:creationId xmlns:a16="http://schemas.microsoft.com/office/drawing/2014/main" id="{00000000-0008-0000-0000-00005A000000}"/>
                  </a:ext>
                </a:extLst>
              </xdr:cNvPr>
              <xdr:cNvSpPr/>
            </xdr:nvSpPr>
            <xdr:spPr>
              <a:xfrm>
                <a:off x="4903088" y="3479963"/>
                <a:ext cx="885825" cy="6000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1" name="Shape 63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CxnSpPr/>
            </xdr:nvCxnSpPr>
            <xdr:spPr>
              <a:xfrm>
                <a:off x="4903088" y="3479963"/>
                <a:ext cx="885825" cy="6000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6</xdr:col>
      <xdr:colOff>28575</xdr:colOff>
      <xdr:row>78</xdr:row>
      <xdr:rowOff>28575</xdr:rowOff>
    </xdr:from>
    <xdr:ext cx="523875" cy="333375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6520815" y="14963775"/>
          <a:ext cx="523875" cy="333375"/>
          <a:chOff x="5084063" y="3613313"/>
          <a:chExt cx="523875" cy="333375"/>
        </a:xfrm>
      </xdr:grpSpPr>
      <xdr:grpSp>
        <xdr:nvGrpSpPr>
          <xdr:cNvPr id="93" name="Shape 64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84063" y="3613313"/>
            <a:ext cx="523875" cy="333375"/>
            <a:chOff x="5088825" y="3622838"/>
            <a:chExt cx="514350" cy="314325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5088825" y="3622838"/>
              <a:ext cx="514350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95" name="Shape 65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CxnSpPr/>
          </xdr:nvCxnSpPr>
          <xdr:spPr>
            <a:xfrm flipH="1">
              <a:off x="5088825" y="3622838"/>
              <a:ext cx="514350" cy="314325"/>
            </a:xfrm>
            <a:prstGeom prst="straightConnector1">
              <a:avLst/>
            </a:prstGeom>
            <a:noFill/>
            <a:ln w="12700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6</xdr:col>
      <xdr:colOff>819150</xdr:colOff>
      <xdr:row>78</xdr:row>
      <xdr:rowOff>0</xdr:rowOff>
    </xdr:from>
    <xdr:ext cx="1333500" cy="428625"/>
    <xdr:grpSp>
      <xdr:nvGrpSpPr>
        <xdr:cNvPr id="96" name="Shape 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pSpPr/>
      </xdr:nvGrpSpPr>
      <xdr:grpSpPr>
        <a:xfrm>
          <a:off x="7311390" y="14935200"/>
          <a:ext cx="1333500" cy="428625"/>
          <a:chOff x="4679250" y="3565688"/>
          <a:chExt cx="1333500" cy="428625"/>
        </a:xfrm>
      </xdr:grpSpPr>
      <xdr:grpSp>
        <xdr:nvGrpSpPr>
          <xdr:cNvPr id="97" name="Shape 6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GrpSpPr/>
        </xdr:nvGrpSpPr>
        <xdr:grpSpPr>
          <a:xfrm>
            <a:off x="4679250" y="3565688"/>
            <a:ext cx="1333500" cy="428625"/>
            <a:chOff x="4684013" y="3570450"/>
            <a:chExt cx="1323975" cy="419100"/>
          </a:xfrm>
        </xdr:grpSpPr>
        <xdr:sp macro="" textlink="">
          <xdr:nvSpPr>
            <xdr:cNvPr id="98" name="Shape 4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/>
          </xdr:nvSpPr>
          <xdr:spPr>
            <a:xfrm>
              <a:off x="4684013" y="3570450"/>
              <a:ext cx="1323975" cy="419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99" name="Shape 67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CxnSpPr/>
          </xdr:nvCxnSpPr>
          <xdr:spPr>
            <a:xfrm>
              <a:off x="4684013" y="3570450"/>
              <a:ext cx="1323975" cy="419100"/>
            </a:xfrm>
            <a:prstGeom prst="straightConnector1">
              <a:avLst/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7</xdr:col>
      <xdr:colOff>742950</xdr:colOff>
      <xdr:row>83</xdr:row>
      <xdr:rowOff>47625</xdr:rowOff>
    </xdr:from>
    <xdr:ext cx="542925" cy="161925"/>
    <xdr:grpSp>
      <xdr:nvGrpSpPr>
        <xdr:cNvPr id="100" name="Shape 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8705850" y="15973425"/>
          <a:ext cx="542925" cy="161925"/>
          <a:chOff x="5074538" y="3699038"/>
          <a:chExt cx="542925" cy="161925"/>
        </a:xfrm>
      </xdr:grpSpPr>
      <xdr:grpSp>
        <xdr:nvGrpSpPr>
          <xdr:cNvPr id="101" name="Shape 68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/>
        </xdr:nvGrpSpPr>
        <xdr:grpSpPr>
          <a:xfrm>
            <a:off x="5074538" y="3699038"/>
            <a:ext cx="542925" cy="161925"/>
            <a:chOff x="5079300" y="3703800"/>
            <a:chExt cx="533400" cy="152400"/>
          </a:xfrm>
        </xdr:grpSpPr>
        <xdr:sp macro="" textlink="">
          <xdr:nvSpPr>
            <xdr:cNvPr id="102" name="Shape 4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/>
          </xdr:nvSpPr>
          <xdr:spPr>
            <a:xfrm>
              <a:off x="5079300" y="3703800"/>
              <a:ext cx="53340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03" name="Shape 69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CxnSpPr/>
          </xdr:nvCxnSpPr>
          <xdr:spPr>
            <a:xfrm flipH="1">
              <a:off x="5079300" y="3703800"/>
              <a:ext cx="533400" cy="152400"/>
            </a:xfrm>
            <a:prstGeom prst="straightConnector1">
              <a:avLst/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8</xdr:col>
      <xdr:colOff>561975</xdr:colOff>
      <xdr:row>82</xdr:row>
      <xdr:rowOff>200025</xdr:rowOff>
    </xdr:from>
    <xdr:ext cx="428625" cy="228600"/>
    <xdr:grpSp>
      <xdr:nvGrpSpPr>
        <xdr:cNvPr id="104" name="Shape 2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pSpPr/>
      </xdr:nvGrpSpPr>
      <xdr:grpSpPr>
        <a:xfrm>
          <a:off x="9416415" y="15927705"/>
          <a:ext cx="428625" cy="228600"/>
          <a:chOff x="5127316" y="3662890"/>
          <a:chExt cx="437369" cy="234221"/>
        </a:xfrm>
      </xdr:grpSpPr>
      <xdr:grpSp>
        <xdr:nvGrpSpPr>
          <xdr:cNvPr id="105" name="Shape 70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GrpSpPr/>
        </xdr:nvGrpSpPr>
        <xdr:grpSpPr>
          <a:xfrm>
            <a:off x="5127316" y="3662890"/>
            <a:ext cx="437369" cy="234221"/>
            <a:chOff x="5241225" y="3670463"/>
            <a:chExt cx="209550" cy="219075"/>
          </a:xfrm>
        </xdr:grpSpPr>
        <xdr:sp macro="" textlink="">
          <xdr:nvSpPr>
            <xdr:cNvPr id="106" name="Shape 4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/>
          </xdr:nvSpPr>
          <xdr:spPr>
            <a:xfrm>
              <a:off x="5241225" y="3670463"/>
              <a:ext cx="2095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07" name="Shape 71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CxnSpPr/>
          </xdr:nvCxnSpPr>
          <xdr:spPr>
            <a:xfrm>
              <a:off x="5241225" y="3670463"/>
              <a:ext cx="209550" cy="219075"/>
            </a:xfrm>
            <a:prstGeom prst="straightConnector1">
              <a:avLst/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8</xdr:col>
      <xdr:colOff>809625</xdr:colOff>
      <xdr:row>87</xdr:row>
      <xdr:rowOff>0</xdr:rowOff>
    </xdr:from>
    <xdr:ext cx="857250" cy="447675"/>
    <xdr:grpSp>
      <xdr:nvGrpSpPr>
        <xdr:cNvPr id="108" name="Shape 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pSpPr/>
      </xdr:nvGrpSpPr>
      <xdr:grpSpPr>
        <a:xfrm>
          <a:off x="9664065" y="16718280"/>
          <a:ext cx="857250" cy="447675"/>
          <a:chOff x="4917375" y="3556163"/>
          <a:chExt cx="857250" cy="447675"/>
        </a:xfrm>
      </xdr:grpSpPr>
      <xdr:grpSp>
        <xdr:nvGrpSpPr>
          <xdr:cNvPr id="109" name="Shape 7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GrpSpPr/>
        </xdr:nvGrpSpPr>
        <xdr:grpSpPr>
          <a:xfrm>
            <a:off x="4917375" y="3556163"/>
            <a:ext cx="857250" cy="447675"/>
            <a:chOff x="4917375" y="3560925"/>
            <a:chExt cx="857250" cy="438150"/>
          </a:xfrm>
        </xdr:grpSpPr>
        <xdr:sp macro="" textlink="">
          <xdr:nvSpPr>
            <xdr:cNvPr id="110" name="Shape 4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4917375" y="3560925"/>
              <a:ext cx="857250" cy="438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11" name="Shape 73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CxnSpPr/>
          </xdr:nvCxnSpPr>
          <xdr:spPr>
            <a:xfrm flipH="1">
              <a:off x="4917375" y="3560925"/>
              <a:ext cx="857250" cy="438150"/>
            </a:xfrm>
            <a:prstGeom prst="straightConnector1">
              <a:avLst/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9</xdr:col>
      <xdr:colOff>971550</xdr:colOff>
      <xdr:row>87</xdr:row>
      <xdr:rowOff>19050</xdr:rowOff>
    </xdr:from>
    <xdr:ext cx="762000" cy="40005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831830" y="16737330"/>
          <a:ext cx="762000" cy="400050"/>
          <a:chOff x="4965000" y="3579975"/>
          <a:chExt cx="762000" cy="400050"/>
        </a:xfrm>
      </xdr:grpSpPr>
      <xdr:grpSp>
        <xdr:nvGrpSpPr>
          <xdr:cNvPr id="113" name="Shape 74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4965000" y="3579975"/>
            <a:ext cx="762000" cy="400050"/>
            <a:chOff x="4965000" y="3579975"/>
            <a:chExt cx="762000" cy="40005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4965000" y="3579975"/>
              <a:ext cx="762000" cy="400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15" name="Shape 7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/>
          </xdr:nvCxnSpPr>
          <xdr:spPr>
            <a:xfrm>
              <a:off x="4965000" y="3579975"/>
              <a:ext cx="762000" cy="400050"/>
            </a:xfrm>
            <a:prstGeom prst="straightConnector1">
              <a:avLst/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9</xdr:col>
      <xdr:colOff>1552575</xdr:colOff>
      <xdr:row>92</xdr:row>
      <xdr:rowOff>0</xdr:rowOff>
    </xdr:from>
    <xdr:ext cx="809625" cy="371475"/>
    <xdr:grpSp>
      <xdr:nvGrpSpPr>
        <xdr:cNvPr id="116" name="Shape 2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pSpPr/>
      </xdr:nvGrpSpPr>
      <xdr:grpSpPr>
        <a:xfrm>
          <a:off x="11412855" y="17708880"/>
          <a:ext cx="809625" cy="371475"/>
          <a:chOff x="4941188" y="3594263"/>
          <a:chExt cx="809625" cy="371475"/>
        </a:xfrm>
      </xdr:grpSpPr>
      <xdr:grpSp>
        <xdr:nvGrpSpPr>
          <xdr:cNvPr id="117" name="Shape 7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4941188" y="3594263"/>
            <a:ext cx="809625" cy="371475"/>
            <a:chOff x="4945950" y="3599025"/>
            <a:chExt cx="800100" cy="361950"/>
          </a:xfrm>
        </xdr:grpSpPr>
        <xdr:sp macro="" textlink="">
          <xdr:nvSpPr>
            <xdr:cNvPr id="118" name="Shape 4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SpPr/>
          </xdr:nvSpPr>
          <xdr:spPr>
            <a:xfrm>
              <a:off x="4945950" y="3599025"/>
              <a:ext cx="800100" cy="361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19" name="Shape 77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CxnSpPr/>
          </xdr:nvCxnSpPr>
          <xdr:spPr>
            <a:xfrm flipH="1">
              <a:off x="4945950" y="3599025"/>
              <a:ext cx="800100" cy="361950"/>
            </a:xfrm>
            <a:prstGeom prst="straightConnector1">
              <a:avLst/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11</xdr:col>
      <xdr:colOff>85725</xdr:colOff>
      <xdr:row>92</xdr:row>
      <xdr:rowOff>0</xdr:rowOff>
    </xdr:from>
    <xdr:ext cx="361950" cy="381000"/>
    <xdr:grpSp>
      <xdr:nvGrpSpPr>
        <xdr:cNvPr id="120" name="Shape 2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pSpPr/>
      </xdr:nvGrpSpPr>
      <xdr:grpSpPr>
        <a:xfrm>
          <a:off x="12392025" y="17708880"/>
          <a:ext cx="361950" cy="381000"/>
          <a:chOff x="5165025" y="3589500"/>
          <a:chExt cx="361950" cy="381000"/>
        </a:xfrm>
      </xdr:grpSpPr>
      <xdr:grpSp>
        <xdr:nvGrpSpPr>
          <xdr:cNvPr id="121" name="Shape 78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GrpSpPr/>
        </xdr:nvGrpSpPr>
        <xdr:grpSpPr>
          <a:xfrm>
            <a:off x="5165025" y="3589500"/>
            <a:ext cx="361950" cy="381000"/>
            <a:chOff x="5169788" y="3594263"/>
            <a:chExt cx="352425" cy="371475"/>
          </a:xfrm>
        </xdr:grpSpPr>
        <xdr:sp macro="" textlink="">
          <xdr:nvSpPr>
            <xdr:cNvPr id="122" name="Shape 4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/>
          </xdr:nvSpPr>
          <xdr:spPr>
            <a:xfrm>
              <a:off x="5169788" y="3594263"/>
              <a:ext cx="352425" cy="371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23" name="Shape 79">
              <a:extLst>
                <a:ext uri="{FF2B5EF4-FFF2-40B4-BE49-F238E27FC236}">
                  <a16:creationId xmlns:a16="http://schemas.microsoft.com/office/drawing/2014/main" id="{00000000-0008-0000-0000-00007B000000}"/>
                </a:ext>
              </a:extLst>
            </xdr:cNvPr>
            <xdr:cNvCxnSpPr/>
          </xdr:nvCxnSpPr>
          <xdr:spPr>
            <a:xfrm>
              <a:off x="5169788" y="3594263"/>
              <a:ext cx="352425" cy="371475"/>
            </a:xfrm>
            <a:prstGeom prst="straightConnector1">
              <a:avLst/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5</xdr:col>
      <xdr:colOff>400050</xdr:colOff>
      <xdr:row>171</xdr:row>
      <xdr:rowOff>28575</xdr:rowOff>
    </xdr:from>
    <xdr:ext cx="38100" cy="371475"/>
    <xdr:grpSp>
      <xdr:nvGrpSpPr>
        <xdr:cNvPr id="124" name="Shape 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5840730" y="33388935"/>
          <a:ext cx="38100" cy="371475"/>
          <a:chOff x="5341238" y="3594263"/>
          <a:chExt cx="9525" cy="371475"/>
        </a:xfrm>
      </xdr:grpSpPr>
      <xdr:cxnSp macro="">
        <xdr:nvCxnSpPr>
          <xdr:cNvPr id="125" name="Shape 80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CxnSpPr/>
        </xdr:nvCxnSpPr>
        <xdr:spPr>
          <a:xfrm>
            <a:off x="5341238" y="3594263"/>
            <a:ext cx="9525" cy="371475"/>
          </a:xfrm>
          <a:prstGeom prst="straightConnector1">
            <a:avLst/>
          </a:prstGeom>
          <a:noFill/>
          <a:ln w="12700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466725</xdr:colOff>
      <xdr:row>176</xdr:row>
      <xdr:rowOff>9525</xdr:rowOff>
    </xdr:from>
    <xdr:ext cx="38100" cy="400050"/>
    <xdr:grpSp>
      <xdr:nvGrpSpPr>
        <xdr:cNvPr id="126" name="Shape 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pSpPr/>
      </xdr:nvGrpSpPr>
      <xdr:grpSpPr>
        <a:xfrm>
          <a:off x="5907405" y="34360485"/>
          <a:ext cx="38100" cy="400050"/>
          <a:chOff x="5336475" y="3579975"/>
          <a:chExt cx="19050" cy="400050"/>
        </a:xfrm>
      </xdr:grpSpPr>
      <xdr:cxnSp macro="">
        <xdr:nvCxnSpPr>
          <xdr:cNvPr id="127" name="Shape 81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CxnSpPr/>
        </xdr:nvCxnSpPr>
        <xdr:spPr>
          <a:xfrm>
            <a:off x="5336475" y="3579975"/>
            <a:ext cx="19050" cy="400050"/>
          </a:xfrm>
          <a:prstGeom prst="straightConnector1">
            <a:avLst/>
          </a:prstGeom>
          <a:noFill/>
          <a:ln w="12700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47625</xdr:colOff>
      <xdr:row>178</xdr:row>
      <xdr:rowOff>180975</xdr:rowOff>
    </xdr:from>
    <xdr:ext cx="485775" cy="571500"/>
    <xdr:grpSp>
      <xdr:nvGrpSpPr>
        <xdr:cNvPr id="128" name="Shape 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pSpPr/>
      </xdr:nvGrpSpPr>
      <xdr:grpSpPr>
        <a:xfrm>
          <a:off x="5488305" y="34928175"/>
          <a:ext cx="485775" cy="571500"/>
          <a:chOff x="5107875" y="3503775"/>
          <a:chExt cx="476250" cy="552450"/>
        </a:xfrm>
      </xdr:grpSpPr>
      <xdr:cxnSp macro="">
        <xdr:nvCxnSpPr>
          <xdr:cNvPr id="129" name="Shape 8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CxnSpPr/>
        </xdr:nvCxnSpPr>
        <xdr:spPr>
          <a:xfrm flipH="1">
            <a:off x="5107875" y="3503775"/>
            <a:ext cx="476250" cy="552450"/>
          </a:xfrm>
          <a:prstGeom prst="straightConnector1">
            <a:avLst/>
          </a:prstGeom>
          <a:noFill/>
          <a:ln w="12700" cap="flat" cmpd="sng">
            <a:solidFill>
              <a:schemeClr val="accent6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533400</xdr:colOff>
      <xdr:row>178</xdr:row>
      <xdr:rowOff>161925</xdr:rowOff>
    </xdr:from>
    <xdr:ext cx="466725" cy="600075"/>
    <xdr:grpSp>
      <xdr:nvGrpSpPr>
        <xdr:cNvPr id="130" name="Shape 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5974080" y="34909125"/>
          <a:ext cx="466725" cy="600075"/>
          <a:chOff x="5122163" y="3479963"/>
          <a:chExt cx="447675" cy="600075"/>
        </a:xfrm>
      </xdr:grpSpPr>
      <xdr:cxnSp macro="">
        <xdr:nvCxnSpPr>
          <xdr:cNvPr id="131" name="Shape 83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/>
        </xdr:nvCxnSpPr>
        <xdr:spPr>
          <a:xfrm>
            <a:off x="5122163" y="3479963"/>
            <a:ext cx="447675" cy="600075"/>
          </a:xfrm>
          <a:prstGeom prst="straightConnector1">
            <a:avLst/>
          </a:prstGeom>
          <a:noFill/>
          <a:ln w="12700" cap="flat" cmpd="sng">
            <a:solidFill>
              <a:schemeClr val="accent6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495300</xdr:colOff>
      <xdr:row>184</xdr:row>
      <xdr:rowOff>38100</xdr:rowOff>
    </xdr:from>
    <xdr:ext cx="38100" cy="333375"/>
    <xdr:grpSp>
      <xdr:nvGrpSpPr>
        <xdr:cNvPr id="132" name="Shape 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GrpSpPr/>
      </xdr:nvGrpSpPr>
      <xdr:grpSpPr>
        <a:xfrm>
          <a:off x="4792980" y="35974020"/>
          <a:ext cx="38100" cy="333375"/>
          <a:chOff x="5341238" y="3613313"/>
          <a:chExt cx="9525" cy="333375"/>
        </a:xfrm>
      </xdr:grpSpPr>
      <xdr:cxnSp macro="">
        <xdr:nvCxnSpPr>
          <xdr:cNvPr id="133" name="Shape 84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CxnSpPr/>
        </xdr:nvCxnSpPr>
        <xdr:spPr>
          <a:xfrm flipH="1">
            <a:off x="5341238" y="3613313"/>
            <a:ext cx="9525" cy="333375"/>
          </a:xfrm>
          <a:prstGeom prst="straightConnector1">
            <a:avLst/>
          </a:prstGeom>
          <a:noFill/>
          <a:ln w="12700" cap="flat" cmpd="sng">
            <a:solidFill>
              <a:schemeClr val="accent4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685800</xdr:colOff>
      <xdr:row>184</xdr:row>
      <xdr:rowOff>9525</xdr:rowOff>
    </xdr:from>
    <xdr:ext cx="38100" cy="371475"/>
    <xdr:grpSp>
      <xdr:nvGrpSpPr>
        <xdr:cNvPr id="134" name="Shape 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pSpPr/>
      </xdr:nvGrpSpPr>
      <xdr:grpSpPr>
        <a:xfrm>
          <a:off x="7178040" y="35945445"/>
          <a:ext cx="38100" cy="371475"/>
          <a:chOff x="5341238" y="3594263"/>
          <a:chExt cx="9525" cy="371475"/>
        </a:xfrm>
      </xdr:grpSpPr>
      <xdr:cxnSp macro="">
        <xdr:nvCxnSpPr>
          <xdr:cNvPr id="135" name="Shape 85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/>
        </xdr:nvCxnSpPr>
        <xdr:spPr>
          <a:xfrm>
            <a:off x="5341238" y="3594263"/>
            <a:ext cx="9525" cy="371475"/>
          </a:xfrm>
          <a:prstGeom prst="straightConnector1">
            <a:avLst/>
          </a:prstGeom>
          <a:noFill/>
          <a:ln w="12700" cap="flat" cmpd="sng">
            <a:solidFill>
              <a:schemeClr val="accent4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552450</xdr:colOff>
      <xdr:row>189</xdr:row>
      <xdr:rowOff>19050</xdr:rowOff>
    </xdr:from>
    <xdr:ext cx="495300" cy="371475"/>
    <xdr:grpSp>
      <xdr:nvGrpSpPr>
        <xdr:cNvPr id="136" name="Shape 2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4850130" y="36945570"/>
          <a:ext cx="495300" cy="371475"/>
          <a:chOff x="5107875" y="3603788"/>
          <a:chExt cx="476250" cy="352425"/>
        </a:xfrm>
      </xdr:grpSpPr>
      <xdr:cxnSp macro="">
        <xdr:nvCxnSpPr>
          <xdr:cNvPr id="137" name="Shape 8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CxnSpPr/>
        </xdr:nvCxnSpPr>
        <xdr:spPr>
          <a:xfrm>
            <a:off x="5107875" y="3603788"/>
            <a:ext cx="476250" cy="352425"/>
          </a:xfrm>
          <a:prstGeom prst="straightConnector1">
            <a:avLst/>
          </a:prstGeom>
          <a:noFill/>
          <a:ln w="19050" cap="flat" cmpd="sng">
            <a:solidFill>
              <a:schemeClr val="accent5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19050</xdr:colOff>
      <xdr:row>189</xdr:row>
      <xdr:rowOff>19050</xdr:rowOff>
    </xdr:from>
    <xdr:ext cx="695325" cy="361950"/>
    <xdr:grpSp>
      <xdr:nvGrpSpPr>
        <xdr:cNvPr id="138" name="Shape 2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6511290" y="36945570"/>
          <a:ext cx="695325" cy="361950"/>
          <a:chOff x="5003100" y="3603788"/>
          <a:chExt cx="685800" cy="352425"/>
        </a:xfrm>
      </xdr:grpSpPr>
      <xdr:cxnSp macro="">
        <xdr:nvCxnSpPr>
          <xdr:cNvPr id="139" name="Shape 87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CxnSpPr/>
        </xdr:nvCxnSpPr>
        <xdr:spPr>
          <a:xfrm flipH="1">
            <a:off x="5003100" y="3603788"/>
            <a:ext cx="685800" cy="352425"/>
          </a:xfrm>
          <a:prstGeom prst="straightConnector1">
            <a:avLst/>
          </a:prstGeom>
          <a:noFill/>
          <a:ln w="1270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600075</xdr:colOff>
      <xdr:row>215</xdr:row>
      <xdr:rowOff>9525</xdr:rowOff>
    </xdr:from>
    <xdr:ext cx="38100" cy="371475"/>
    <xdr:grpSp>
      <xdr:nvGrpSpPr>
        <xdr:cNvPr id="140" name="Shape 2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GrpSpPr/>
      </xdr:nvGrpSpPr>
      <xdr:grpSpPr>
        <a:xfrm>
          <a:off x="6040755" y="42079545"/>
          <a:ext cx="38100" cy="371475"/>
          <a:chOff x="5346000" y="3594263"/>
          <a:chExt cx="0" cy="371475"/>
        </a:xfrm>
      </xdr:grpSpPr>
      <xdr:cxnSp macro="">
        <xdr:nvCxnSpPr>
          <xdr:cNvPr id="141" name="Shape 88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CxnSpPr/>
        </xdr:nvCxnSpPr>
        <xdr:spPr>
          <a:xfrm>
            <a:off x="5346000" y="3594263"/>
            <a:ext cx="0" cy="37147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619125</xdr:colOff>
      <xdr:row>219</xdr:row>
      <xdr:rowOff>28575</xdr:rowOff>
    </xdr:from>
    <xdr:ext cx="38100" cy="390525"/>
    <xdr:grpSp>
      <xdr:nvGrpSpPr>
        <xdr:cNvPr id="142" name="Shape 2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6059805" y="42891075"/>
          <a:ext cx="38100" cy="390525"/>
          <a:chOff x="5341238" y="3584738"/>
          <a:chExt cx="9525" cy="390525"/>
        </a:xfrm>
      </xdr:grpSpPr>
      <xdr:cxnSp macro="">
        <xdr:nvCxnSpPr>
          <xdr:cNvPr id="143" name="Shape 89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CxnSpPr/>
        </xdr:nvCxnSpPr>
        <xdr:spPr>
          <a:xfrm>
            <a:off x="5341238" y="3584738"/>
            <a:ext cx="9525" cy="3905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533400</xdr:colOff>
      <xdr:row>222</xdr:row>
      <xdr:rowOff>0</xdr:rowOff>
    </xdr:from>
    <xdr:ext cx="485775" cy="400050"/>
    <xdr:grpSp>
      <xdr:nvGrpSpPr>
        <xdr:cNvPr id="144" name="Shape 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GrpSpPr/>
      </xdr:nvGrpSpPr>
      <xdr:grpSpPr>
        <a:xfrm>
          <a:off x="5974080" y="43456860"/>
          <a:ext cx="485775" cy="400050"/>
          <a:chOff x="5107875" y="3579975"/>
          <a:chExt cx="476250" cy="400050"/>
        </a:xfrm>
      </xdr:grpSpPr>
      <xdr:cxnSp macro="">
        <xdr:nvCxnSpPr>
          <xdr:cNvPr id="145" name="Shape 90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CxnSpPr/>
        </xdr:nvCxnSpPr>
        <xdr:spPr>
          <a:xfrm>
            <a:off x="5107875" y="3579975"/>
            <a:ext cx="476250" cy="40005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</xdr:colOff>
      <xdr:row>221</xdr:row>
      <xdr:rowOff>161925</xdr:rowOff>
    </xdr:from>
    <xdr:ext cx="533400" cy="457200"/>
    <xdr:grpSp>
      <xdr:nvGrpSpPr>
        <xdr:cNvPr id="146" name="Shape 2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GrpSpPr/>
      </xdr:nvGrpSpPr>
      <xdr:grpSpPr>
        <a:xfrm>
          <a:off x="5450205" y="43420665"/>
          <a:ext cx="533400" cy="457200"/>
          <a:chOff x="5084063" y="3556163"/>
          <a:chExt cx="523875" cy="447675"/>
        </a:xfrm>
      </xdr:grpSpPr>
      <xdr:cxnSp macro="">
        <xdr:nvCxnSpPr>
          <xdr:cNvPr id="147" name="Shape 91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CxnSpPr/>
        </xdr:nvCxnSpPr>
        <xdr:spPr>
          <a:xfrm flipH="1">
            <a:off x="5084063" y="3556163"/>
            <a:ext cx="523875" cy="44767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590550</xdr:colOff>
      <xdr:row>226</xdr:row>
      <xdr:rowOff>38100</xdr:rowOff>
    </xdr:from>
    <xdr:ext cx="38100" cy="161925"/>
    <xdr:grpSp>
      <xdr:nvGrpSpPr>
        <xdr:cNvPr id="148" name="Shape 2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4888230" y="44287440"/>
          <a:ext cx="38100" cy="161925"/>
          <a:chOff x="5341238" y="3699038"/>
          <a:chExt cx="9525" cy="161925"/>
        </a:xfrm>
      </xdr:grpSpPr>
      <xdr:cxnSp macro="">
        <xdr:nvCxnSpPr>
          <xdr:cNvPr id="149" name="Shape 9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CxnSpPr/>
        </xdr:nvCxnSpPr>
        <xdr:spPr>
          <a:xfrm>
            <a:off x="5341238" y="3699038"/>
            <a:ext cx="9525" cy="1619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600075</xdr:colOff>
      <xdr:row>226</xdr:row>
      <xdr:rowOff>9525</xdr:rowOff>
    </xdr:from>
    <xdr:ext cx="38100" cy="190500"/>
    <xdr:grpSp>
      <xdr:nvGrpSpPr>
        <xdr:cNvPr id="150" name="Shape 2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GrpSpPr/>
      </xdr:nvGrpSpPr>
      <xdr:grpSpPr>
        <a:xfrm>
          <a:off x="7092315" y="44258865"/>
          <a:ext cx="38100" cy="190500"/>
          <a:chOff x="5346000" y="3684750"/>
          <a:chExt cx="0" cy="190500"/>
        </a:xfrm>
      </xdr:grpSpPr>
      <xdr:cxnSp macro="">
        <xdr:nvCxnSpPr>
          <xdr:cNvPr id="151" name="Shape 93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619125</xdr:colOff>
      <xdr:row>230</xdr:row>
      <xdr:rowOff>0</xdr:rowOff>
    </xdr:from>
    <xdr:ext cx="38100" cy="238125"/>
    <xdr:grpSp>
      <xdr:nvGrpSpPr>
        <xdr:cNvPr id="152" name="Shape 2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GrpSpPr/>
      </xdr:nvGrpSpPr>
      <xdr:grpSpPr>
        <a:xfrm>
          <a:off x="4916805" y="45041820"/>
          <a:ext cx="38100" cy="238125"/>
          <a:chOff x="5341238" y="3660938"/>
          <a:chExt cx="9525" cy="238125"/>
        </a:xfrm>
      </xdr:grpSpPr>
      <xdr:cxnSp macro="">
        <xdr:nvCxnSpPr>
          <xdr:cNvPr id="153" name="Shape 94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CxnSpPr/>
        </xdr:nvCxnSpPr>
        <xdr:spPr>
          <a:xfrm flipH="1">
            <a:off x="5341238" y="3660938"/>
            <a:ext cx="9525" cy="2381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647700</xdr:colOff>
      <xdr:row>230</xdr:row>
      <xdr:rowOff>9525</xdr:rowOff>
    </xdr:from>
    <xdr:ext cx="38100" cy="209550"/>
    <xdr:grpSp>
      <xdr:nvGrpSpPr>
        <xdr:cNvPr id="154" name="Shape 2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7139940" y="45051345"/>
          <a:ext cx="38100" cy="209550"/>
          <a:chOff x="5346000" y="3675225"/>
          <a:chExt cx="0" cy="209550"/>
        </a:xfrm>
      </xdr:grpSpPr>
      <xdr:cxnSp macro="">
        <xdr:nvCxnSpPr>
          <xdr:cNvPr id="155" name="Shape 95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CxnSpPr/>
        </xdr:nvCxnSpPr>
        <xdr:spPr>
          <a:xfrm>
            <a:off x="5346000" y="3675225"/>
            <a:ext cx="0" cy="2095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647700</xdr:colOff>
      <xdr:row>234</xdr:row>
      <xdr:rowOff>9525</xdr:rowOff>
    </xdr:from>
    <xdr:ext cx="38100" cy="209550"/>
    <xdr:grpSp>
      <xdr:nvGrpSpPr>
        <xdr:cNvPr id="156" name="Shape 2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GrpSpPr/>
      </xdr:nvGrpSpPr>
      <xdr:grpSpPr>
        <a:xfrm>
          <a:off x="4945380" y="45843825"/>
          <a:ext cx="38100" cy="209550"/>
          <a:chOff x="5341238" y="3675225"/>
          <a:chExt cx="9525" cy="209550"/>
        </a:xfrm>
      </xdr:grpSpPr>
      <xdr:cxnSp macro="">
        <xdr:nvCxnSpPr>
          <xdr:cNvPr id="157" name="Shape 9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CxnSpPr/>
        </xdr:nvCxnSpPr>
        <xdr:spPr>
          <a:xfrm>
            <a:off x="5341238" y="3675225"/>
            <a:ext cx="9525" cy="2095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666750</xdr:colOff>
      <xdr:row>234</xdr:row>
      <xdr:rowOff>0</xdr:rowOff>
    </xdr:from>
    <xdr:ext cx="38100" cy="276225"/>
    <xdr:grpSp>
      <xdr:nvGrpSpPr>
        <xdr:cNvPr id="158" name="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GrpSpPr/>
      </xdr:nvGrpSpPr>
      <xdr:grpSpPr>
        <a:xfrm>
          <a:off x="7158990" y="45834300"/>
          <a:ext cx="38100" cy="276225"/>
          <a:chOff x="5346000" y="3641888"/>
          <a:chExt cx="0" cy="276225"/>
        </a:xfrm>
      </xdr:grpSpPr>
      <xdr:cxnSp macro="">
        <xdr:nvCxnSpPr>
          <xdr:cNvPr id="159" name="Shape 97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CxnSpPr/>
        </xdr:nvCxnSpPr>
        <xdr:spPr>
          <a:xfrm>
            <a:off x="5346000" y="3641888"/>
            <a:ext cx="0" cy="2762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704850</xdr:colOff>
      <xdr:row>238</xdr:row>
      <xdr:rowOff>9525</xdr:rowOff>
    </xdr:from>
    <xdr:ext cx="409575" cy="342900"/>
    <xdr:grpSp>
      <xdr:nvGrpSpPr>
        <xdr:cNvPr id="160" name="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GrpSpPr/>
      </xdr:nvGrpSpPr>
      <xdr:grpSpPr>
        <a:xfrm>
          <a:off x="5002530" y="46636305"/>
          <a:ext cx="409575" cy="342900"/>
          <a:chOff x="5145975" y="3613313"/>
          <a:chExt cx="400050" cy="333375"/>
        </a:xfrm>
      </xdr:grpSpPr>
      <xdr:cxnSp macro="">
        <xdr:nvCxnSpPr>
          <xdr:cNvPr id="161" name="Shape 98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CxnSpPr/>
        </xdr:nvCxnSpPr>
        <xdr:spPr>
          <a:xfrm>
            <a:off x="5145975" y="3613313"/>
            <a:ext cx="400050" cy="333375"/>
          </a:xfrm>
          <a:prstGeom prst="straightConnector1">
            <a:avLst/>
          </a:prstGeom>
          <a:noFill/>
          <a:ln w="9525" cap="flat" cmpd="sng">
            <a:solidFill>
              <a:schemeClr val="accent6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38100</xdr:colOff>
      <xdr:row>238</xdr:row>
      <xdr:rowOff>19050</xdr:rowOff>
    </xdr:from>
    <xdr:ext cx="609600" cy="381000"/>
    <xdr:grpSp>
      <xdr:nvGrpSpPr>
        <xdr:cNvPr id="162" name="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GrpSpPr/>
      </xdr:nvGrpSpPr>
      <xdr:grpSpPr>
        <a:xfrm>
          <a:off x="6530340" y="46645830"/>
          <a:ext cx="609600" cy="381000"/>
          <a:chOff x="5045963" y="3594263"/>
          <a:chExt cx="600075" cy="371475"/>
        </a:xfrm>
      </xdr:grpSpPr>
      <xdr:cxnSp macro="">
        <xdr:nvCxnSpPr>
          <xdr:cNvPr id="163" name="Shape 99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CxnSpPr/>
        </xdr:nvCxnSpPr>
        <xdr:spPr>
          <a:xfrm flipH="1">
            <a:off x="5045963" y="3594263"/>
            <a:ext cx="600075" cy="371475"/>
          </a:xfrm>
          <a:prstGeom prst="straightConnector1">
            <a:avLst/>
          </a:prstGeom>
          <a:noFill/>
          <a:ln w="9525" cap="flat" cmpd="sng">
            <a:solidFill>
              <a:schemeClr val="accent6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466725</xdr:colOff>
      <xdr:row>83</xdr:row>
      <xdr:rowOff>9525</xdr:rowOff>
    </xdr:from>
    <xdr:ext cx="38100" cy="400050"/>
    <xdr:grpSp>
      <xdr:nvGrpSpPr>
        <xdr:cNvPr id="164" name="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GrpSpPr/>
      </xdr:nvGrpSpPr>
      <xdr:grpSpPr>
        <a:xfrm>
          <a:off x="5907405" y="15935325"/>
          <a:ext cx="38100" cy="400050"/>
          <a:chOff x="5341238" y="3579975"/>
          <a:chExt cx="9525" cy="400050"/>
        </a:xfrm>
      </xdr:grpSpPr>
      <xdr:cxnSp macro="">
        <xdr:nvCxnSpPr>
          <xdr:cNvPr id="165" name="Shape 100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CxnSpPr/>
        </xdr:nvCxnSpPr>
        <xdr:spPr>
          <a:xfrm>
            <a:off x="5341238" y="3579975"/>
            <a:ext cx="9525" cy="40005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466725</xdr:colOff>
      <xdr:row>88</xdr:row>
      <xdr:rowOff>9525</xdr:rowOff>
    </xdr:from>
    <xdr:ext cx="38100" cy="371475"/>
    <xdr:grpSp>
      <xdr:nvGrpSpPr>
        <xdr:cNvPr id="166" name="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GrpSpPr/>
      </xdr:nvGrpSpPr>
      <xdr:grpSpPr>
        <a:xfrm>
          <a:off x="5907405" y="16925925"/>
          <a:ext cx="38100" cy="371475"/>
          <a:chOff x="5341238" y="3594263"/>
          <a:chExt cx="9525" cy="371475"/>
        </a:xfrm>
      </xdr:grpSpPr>
      <xdr:cxnSp macro="">
        <xdr:nvCxnSpPr>
          <xdr:cNvPr id="167" name="Shape 101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CxnSpPr/>
        </xdr:nvCxnSpPr>
        <xdr:spPr>
          <a:xfrm>
            <a:off x="5341238" y="3594263"/>
            <a:ext cx="9525" cy="37147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447675</xdr:colOff>
      <xdr:row>92</xdr:row>
      <xdr:rowOff>28575</xdr:rowOff>
    </xdr:from>
    <xdr:ext cx="38100" cy="400050"/>
    <xdr:grpSp>
      <xdr:nvGrpSpPr>
        <xdr:cNvPr id="168" name="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GrpSpPr/>
      </xdr:nvGrpSpPr>
      <xdr:grpSpPr>
        <a:xfrm>
          <a:off x="5888355" y="17737455"/>
          <a:ext cx="38100" cy="400050"/>
          <a:chOff x="5341238" y="3579975"/>
          <a:chExt cx="9525" cy="400050"/>
        </a:xfrm>
      </xdr:grpSpPr>
      <xdr:cxnSp macro="">
        <xdr:nvCxnSpPr>
          <xdr:cNvPr id="169" name="Shape 102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CxnSpPr/>
        </xdr:nvCxnSpPr>
        <xdr:spPr>
          <a:xfrm flipH="1">
            <a:off x="5341238" y="3579975"/>
            <a:ext cx="9525" cy="40005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21</xdr:col>
      <xdr:colOff>180975</xdr:colOff>
      <xdr:row>2</xdr:row>
      <xdr:rowOff>104775</xdr:rowOff>
    </xdr:from>
    <xdr:ext cx="10410825" cy="5905500"/>
    <xdr:pic>
      <xdr:nvPicPr>
        <xdr:cNvPr id="170" name="image4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3</xdr:row>
      <xdr:rowOff>38100</xdr:rowOff>
    </xdr:from>
    <xdr:ext cx="8410575" cy="5486400"/>
    <xdr:pic>
      <xdr:nvPicPr>
        <xdr:cNvPr id="171" name="image1.jpg" title="Imag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238125</xdr:colOff>
      <xdr:row>3</xdr:row>
      <xdr:rowOff>152400</xdr:rowOff>
    </xdr:from>
    <xdr:ext cx="9686925" cy="5029200"/>
    <xdr:pic>
      <xdr:nvPicPr>
        <xdr:cNvPr id="172" name="image3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676275</xdr:colOff>
      <xdr:row>202</xdr:row>
      <xdr:rowOff>38100</xdr:rowOff>
    </xdr:from>
    <xdr:ext cx="8267700" cy="4410075"/>
    <xdr:pic>
      <xdr:nvPicPr>
        <xdr:cNvPr id="173" name="image2.jp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92"/>
  <sheetViews>
    <sheetView tabSelected="1" topLeftCell="A22" workbookViewId="0"/>
  </sheetViews>
  <sheetFormatPr defaultColWidth="14.44140625" defaultRowHeight="15" customHeight="1"/>
  <cols>
    <col min="1" max="1" width="8.6640625" customWidth="1"/>
    <col min="2" max="2" width="17.44140625" customWidth="1"/>
    <col min="3" max="3" width="24.88671875" customWidth="1"/>
    <col min="4" max="4" width="11.6640625" customWidth="1"/>
    <col min="5" max="5" width="16.6640625" customWidth="1"/>
    <col min="6" max="6" width="15.33203125" customWidth="1"/>
    <col min="7" max="7" width="21.44140625" customWidth="1"/>
    <col min="8" max="8" width="13" customWidth="1"/>
    <col min="9" max="9" width="14.6640625" customWidth="1"/>
    <col min="10" max="10" width="27" customWidth="1"/>
    <col min="11" max="12" width="8.6640625" customWidth="1"/>
    <col min="13" max="13" width="14.5546875" customWidth="1"/>
    <col min="14" max="14" width="12" customWidth="1"/>
    <col min="15" max="15" width="14.5546875" customWidth="1"/>
    <col min="16" max="16" width="18.6640625" customWidth="1"/>
    <col min="17" max="17" width="20" customWidth="1"/>
    <col min="18" max="18" width="17.6640625" customWidth="1"/>
    <col min="19" max="20" width="17.5546875" customWidth="1"/>
    <col min="21" max="27" width="8.6640625" customWidth="1"/>
  </cols>
  <sheetData>
    <row r="1" spans="2:11" ht="14.4">
      <c r="B1" s="157">
        <v>45150</v>
      </c>
      <c r="C1" s="158" t="s">
        <v>0</v>
      </c>
      <c r="D1" s="141"/>
      <c r="E1" s="141"/>
      <c r="F1" s="141"/>
      <c r="G1" s="141"/>
      <c r="H1" s="141"/>
      <c r="I1" s="141"/>
      <c r="J1" s="141"/>
    </row>
    <row r="2" spans="2:11" ht="15" customHeight="1">
      <c r="B2" s="141"/>
      <c r="C2" s="141"/>
      <c r="D2" s="141"/>
      <c r="E2" s="141"/>
      <c r="F2" s="141"/>
      <c r="G2" s="141"/>
      <c r="H2" s="141"/>
      <c r="I2" s="141"/>
      <c r="J2" s="141"/>
    </row>
    <row r="4" spans="2:11" ht="15" customHeight="1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ht="15" customHeight="1">
      <c r="B5" s="4" t="s">
        <v>1</v>
      </c>
      <c r="C5" s="142" t="s">
        <v>2</v>
      </c>
      <c r="D5" s="141"/>
      <c r="E5" s="141"/>
      <c r="F5" s="141"/>
      <c r="G5" s="141"/>
      <c r="H5" s="141"/>
      <c r="I5" s="6"/>
      <c r="J5" s="6"/>
      <c r="K5" s="7"/>
    </row>
    <row r="6" spans="2:11" ht="15" customHeight="1">
      <c r="B6" s="4"/>
      <c r="C6" s="141"/>
      <c r="D6" s="141"/>
      <c r="E6" s="141"/>
      <c r="F6" s="141"/>
      <c r="G6" s="141"/>
      <c r="H6" s="141"/>
      <c r="I6" s="6"/>
      <c r="J6" s="6"/>
      <c r="K6" s="7"/>
    </row>
    <row r="7" spans="2:11" ht="15" customHeight="1">
      <c r="B7" s="4" t="s">
        <v>3</v>
      </c>
      <c r="C7" s="8"/>
      <c r="D7" s="8"/>
      <c r="E7" s="8"/>
      <c r="F7" s="8"/>
      <c r="G7" s="8"/>
      <c r="H7" s="8"/>
      <c r="I7" s="6"/>
      <c r="J7" s="6"/>
      <c r="K7" s="7"/>
    </row>
    <row r="8" spans="2:11" ht="15" customHeight="1">
      <c r="B8" s="4" t="s">
        <v>4</v>
      </c>
      <c r="C8" s="6"/>
      <c r="D8" s="6"/>
      <c r="E8" s="6"/>
      <c r="F8" s="6"/>
      <c r="G8" s="6"/>
      <c r="H8" s="6"/>
      <c r="I8" s="6"/>
      <c r="J8" s="6"/>
      <c r="K8" s="7"/>
    </row>
    <row r="9" spans="2:11" ht="15" customHeight="1">
      <c r="B9" s="9" t="s">
        <v>5</v>
      </c>
      <c r="C9" s="10" t="s">
        <v>6</v>
      </c>
      <c r="D9" s="6"/>
      <c r="E9" s="6"/>
      <c r="F9" s="6"/>
      <c r="G9" s="6"/>
      <c r="H9" s="6"/>
      <c r="I9" s="6"/>
      <c r="J9" s="6"/>
      <c r="K9" s="7"/>
    </row>
    <row r="10" spans="2:11" ht="15" customHeight="1">
      <c r="B10" s="11" t="s">
        <v>7</v>
      </c>
      <c r="C10" s="12">
        <v>5</v>
      </c>
      <c r="D10" s="6"/>
      <c r="E10" s="6"/>
      <c r="F10" s="6"/>
      <c r="G10" s="6"/>
      <c r="H10" s="6"/>
      <c r="I10" s="6"/>
      <c r="J10" s="6"/>
      <c r="K10" s="7"/>
    </row>
    <row r="11" spans="2:11" ht="15" customHeight="1">
      <c r="B11" s="13"/>
      <c r="D11" s="6"/>
      <c r="E11" s="6"/>
      <c r="F11" s="6"/>
      <c r="G11" s="6"/>
      <c r="H11" s="6"/>
      <c r="I11" s="6"/>
      <c r="J11" s="6"/>
      <c r="K11" s="7"/>
    </row>
    <row r="12" spans="2:11" ht="15" customHeight="1">
      <c r="B12" s="14" t="s">
        <v>8</v>
      </c>
      <c r="C12" s="15" t="s">
        <v>9</v>
      </c>
      <c r="D12" s="6"/>
      <c r="E12" s="6"/>
      <c r="F12" s="6"/>
      <c r="G12" s="6"/>
      <c r="H12" s="6"/>
      <c r="I12" s="6"/>
      <c r="J12" s="6"/>
      <c r="K12" s="7"/>
    </row>
    <row r="13" spans="2:11" ht="15" customHeight="1">
      <c r="B13" s="16"/>
      <c r="E13" s="17"/>
      <c r="F13" s="17"/>
      <c r="H13" s="17"/>
      <c r="I13" s="17"/>
      <c r="J13" s="6"/>
      <c r="K13" s="18"/>
    </row>
    <row r="14" spans="2:11" ht="15" customHeight="1">
      <c r="B14" s="16"/>
      <c r="E14" s="17"/>
      <c r="F14" s="17"/>
      <c r="H14" s="17"/>
      <c r="I14" s="17"/>
      <c r="J14" s="6"/>
      <c r="K14" s="18"/>
    </row>
    <row r="15" spans="2:11" ht="15" customHeight="1">
      <c r="B15" s="16" t="s">
        <v>10</v>
      </c>
      <c r="E15" s="19"/>
      <c r="F15" s="20"/>
      <c r="G15" s="21" t="s">
        <v>11</v>
      </c>
      <c r="H15" s="20"/>
      <c r="I15" s="3"/>
      <c r="J15" s="6"/>
      <c r="K15" s="18"/>
    </row>
    <row r="16" spans="2:11" ht="15" customHeight="1">
      <c r="B16" s="22" t="s">
        <v>12</v>
      </c>
      <c r="C16" s="23" t="s">
        <v>13</v>
      </c>
      <c r="E16" s="24"/>
      <c r="F16" s="25"/>
      <c r="G16" s="25">
        <f>C10*1000000</f>
        <v>5000000</v>
      </c>
      <c r="H16" s="25"/>
      <c r="I16" s="26"/>
      <c r="J16" s="6"/>
      <c r="K16" s="18"/>
    </row>
    <row r="17" spans="2:11" ht="15" customHeight="1">
      <c r="B17" s="22" t="s">
        <v>14</v>
      </c>
      <c r="C17" s="23" t="s">
        <v>15</v>
      </c>
      <c r="D17" s="7"/>
      <c r="E17" s="27" t="s">
        <v>12</v>
      </c>
      <c r="F17" s="28" t="s">
        <v>14</v>
      </c>
      <c r="G17" s="28" t="s">
        <v>16</v>
      </c>
      <c r="H17" s="28" t="s">
        <v>17</v>
      </c>
      <c r="I17" s="29" t="s">
        <v>18</v>
      </c>
      <c r="J17" s="30" t="s">
        <v>19</v>
      </c>
      <c r="K17" s="7"/>
    </row>
    <row r="18" spans="2:11" ht="15" customHeight="1">
      <c r="B18" s="22" t="s">
        <v>16</v>
      </c>
      <c r="C18" s="23" t="s">
        <v>20</v>
      </c>
      <c r="D18" s="7"/>
      <c r="E18" s="31">
        <v>0.1</v>
      </c>
      <c r="F18" s="32">
        <v>0.4</v>
      </c>
      <c r="G18" s="32">
        <v>0.3</v>
      </c>
      <c r="H18" s="32">
        <v>0.15</v>
      </c>
      <c r="I18" s="33">
        <v>0.05</v>
      </c>
      <c r="J18" s="30" t="s">
        <v>21</v>
      </c>
      <c r="K18" s="7"/>
    </row>
    <row r="19" spans="2:11" ht="15" customHeight="1">
      <c r="B19" s="22" t="s">
        <v>17</v>
      </c>
      <c r="C19" s="23" t="s">
        <v>22</v>
      </c>
      <c r="D19" s="30"/>
      <c r="E19" s="31">
        <f t="shared" ref="E19:I19" si="0">$G$16*E18</f>
        <v>500000</v>
      </c>
      <c r="F19" s="32">
        <f t="shared" si="0"/>
        <v>2000000</v>
      </c>
      <c r="G19" s="32">
        <f t="shared" si="0"/>
        <v>1500000</v>
      </c>
      <c r="H19" s="32">
        <f t="shared" si="0"/>
        <v>750000</v>
      </c>
      <c r="I19" s="33">
        <f t="shared" si="0"/>
        <v>250000</v>
      </c>
      <c r="J19" s="30" t="s">
        <v>23</v>
      </c>
      <c r="K19" s="7"/>
    </row>
    <row r="20" spans="2:11" ht="15" customHeight="1">
      <c r="B20" s="22" t="s">
        <v>18</v>
      </c>
      <c r="C20" s="23" t="s">
        <v>24</v>
      </c>
      <c r="D20" s="7"/>
      <c r="E20" s="34">
        <v>0</v>
      </c>
      <c r="F20" s="35">
        <v>1</v>
      </c>
      <c r="G20" s="35">
        <v>2</v>
      </c>
      <c r="H20" s="35">
        <v>5</v>
      </c>
      <c r="I20" s="36">
        <v>10</v>
      </c>
      <c r="J20" s="30" t="s">
        <v>25</v>
      </c>
      <c r="K20" s="7"/>
    </row>
    <row r="21" spans="2:11" ht="15" customHeight="1">
      <c r="B21" s="13"/>
      <c r="E21" s="34">
        <f t="shared" ref="E21:I21" si="1">(E20*2)+2</f>
        <v>2</v>
      </c>
      <c r="F21" s="35">
        <f t="shared" si="1"/>
        <v>4</v>
      </c>
      <c r="G21" s="35">
        <f t="shared" si="1"/>
        <v>6</v>
      </c>
      <c r="H21" s="35">
        <f t="shared" si="1"/>
        <v>12</v>
      </c>
      <c r="I21" s="36">
        <f t="shared" si="1"/>
        <v>22</v>
      </c>
      <c r="J21" s="37" t="s">
        <v>26</v>
      </c>
      <c r="K21" s="38"/>
    </row>
    <row r="22" spans="2:11" ht="14.4">
      <c r="B22" s="4" t="s">
        <v>27</v>
      </c>
      <c r="E22" s="39">
        <f t="shared" ref="E22:I22" si="2">E21*E19</f>
        <v>1000000</v>
      </c>
      <c r="F22" s="40">
        <f t="shared" si="2"/>
        <v>8000000</v>
      </c>
      <c r="G22" s="40">
        <f t="shared" si="2"/>
        <v>9000000</v>
      </c>
      <c r="H22" s="40">
        <f t="shared" si="2"/>
        <v>9000000</v>
      </c>
      <c r="I22" s="41">
        <f t="shared" si="2"/>
        <v>5500000</v>
      </c>
      <c r="J22" s="30" t="s">
        <v>28</v>
      </c>
      <c r="K22" s="7"/>
    </row>
    <row r="23" spans="2:11" ht="15" customHeight="1">
      <c r="B23" s="154" t="s">
        <v>29</v>
      </c>
      <c r="C23" s="141"/>
      <c r="D23" s="141"/>
      <c r="E23" s="42"/>
      <c r="F23" s="42"/>
      <c r="G23" s="42"/>
      <c r="H23" s="42"/>
      <c r="I23" s="43">
        <f>SUM(E22:I22)</f>
        <v>32500000</v>
      </c>
      <c r="J23" s="30" t="s">
        <v>30</v>
      </c>
      <c r="K23" s="7"/>
    </row>
    <row r="24" spans="2:11" ht="15" customHeight="1">
      <c r="B24" s="154" t="s">
        <v>31</v>
      </c>
      <c r="C24" s="141"/>
      <c r="D24" s="141"/>
      <c r="E24" s="30"/>
      <c r="F24" s="30"/>
      <c r="G24" s="30"/>
      <c r="H24" s="30"/>
      <c r="I24" s="30"/>
      <c r="J24" s="6"/>
      <c r="K24" s="7"/>
    </row>
    <row r="25" spans="2:11" ht="15" customHeight="1">
      <c r="B25" s="154" t="s">
        <v>32</v>
      </c>
      <c r="C25" s="141"/>
      <c r="D25" s="141"/>
      <c r="E25" s="30"/>
      <c r="F25" s="30"/>
      <c r="G25" s="30"/>
      <c r="H25" s="30"/>
      <c r="I25" s="30"/>
      <c r="J25" s="6"/>
      <c r="K25" s="7"/>
    </row>
    <row r="26" spans="2:11" ht="15" customHeight="1">
      <c r="B26" s="4"/>
      <c r="C26" s="6"/>
      <c r="D26" s="6"/>
      <c r="E26" s="30"/>
      <c r="F26" s="30"/>
      <c r="G26" s="30"/>
      <c r="H26" s="30"/>
      <c r="I26" s="30"/>
      <c r="J26" s="6"/>
      <c r="K26" s="7"/>
    </row>
    <row r="27" spans="2:11" ht="15" customHeight="1">
      <c r="B27" s="4"/>
      <c r="C27" s="6"/>
      <c r="D27" s="6"/>
      <c r="E27" s="30"/>
      <c r="F27" s="30"/>
      <c r="G27" s="30"/>
      <c r="H27" s="30"/>
      <c r="I27" s="30"/>
      <c r="J27" s="6"/>
      <c r="K27" s="7"/>
    </row>
    <row r="28" spans="2:11" ht="15" customHeight="1">
      <c r="B28" s="4"/>
      <c r="C28" s="6"/>
      <c r="D28" s="6"/>
      <c r="E28" s="30"/>
      <c r="F28" s="30"/>
      <c r="G28" s="30"/>
      <c r="H28" s="30"/>
      <c r="I28" s="30"/>
      <c r="J28" s="6"/>
      <c r="K28" s="7"/>
    </row>
    <row r="29" spans="2:11" ht="15" customHeight="1">
      <c r="B29" s="4"/>
      <c r="C29" s="6"/>
      <c r="D29" s="6"/>
      <c r="E29" s="6"/>
      <c r="F29" s="6"/>
      <c r="G29" s="6"/>
      <c r="H29" s="6"/>
      <c r="I29" s="44"/>
      <c r="J29" s="6"/>
      <c r="K29" s="7"/>
    </row>
    <row r="30" spans="2:11" ht="15" customHeight="1">
      <c r="B30" s="4"/>
      <c r="C30" s="6"/>
      <c r="D30" s="6"/>
      <c r="E30" s="6"/>
      <c r="F30" s="6"/>
      <c r="G30" s="6"/>
      <c r="H30" s="6"/>
      <c r="I30" s="6"/>
      <c r="J30" s="6"/>
      <c r="K30" s="7"/>
    </row>
    <row r="31" spans="2:11" ht="15" customHeight="1">
      <c r="B31" s="4"/>
      <c r="C31" s="6"/>
      <c r="D31" s="6"/>
      <c r="E31" s="6"/>
      <c r="F31" s="6"/>
      <c r="G31" s="6"/>
      <c r="H31" s="6"/>
      <c r="I31" s="6"/>
      <c r="J31" s="6"/>
      <c r="K31" s="7"/>
    </row>
    <row r="32" spans="2:11" ht="15" customHeight="1">
      <c r="B32" s="4"/>
      <c r="C32" s="143" t="s">
        <v>33</v>
      </c>
      <c r="D32" s="141"/>
      <c r="E32" s="141"/>
      <c r="F32" s="141"/>
      <c r="G32" s="141"/>
      <c r="H32" s="141"/>
      <c r="I32" s="141"/>
      <c r="J32" s="6"/>
      <c r="K32" s="7"/>
    </row>
    <row r="33" spans="2:11" ht="15" customHeight="1">
      <c r="B33" s="24"/>
      <c r="C33" s="25"/>
      <c r="D33" s="25"/>
      <c r="E33" s="25"/>
      <c r="F33" s="25"/>
      <c r="G33" s="25"/>
      <c r="H33" s="25"/>
      <c r="I33" s="25"/>
      <c r="J33" s="25"/>
      <c r="K33" s="45"/>
    </row>
    <row r="34" spans="2:11" ht="17.25" customHeight="1">
      <c r="B34" s="17"/>
      <c r="C34" s="17"/>
      <c r="D34" s="17"/>
      <c r="E34" s="17"/>
      <c r="F34" s="17"/>
      <c r="G34" s="17"/>
      <c r="H34" s="17"/>
      <c r="I34" s="17"/>
      <c r="J34" s="17"/>
    </row>
    <row r="36" spans="2:11" ht="14.4">
      <c r="B36" s="1"/>
      <c r="C36" s="2"/>
      <c r="D36" s="2"/>
      <c r="E36" s="2"/>
      <c r="F36" s="2"/>
      <c r="G36" s="2"/>
      <c r="H36" s="2"/>
      <c r="I36" s="2"/>
      <c r="J36" s="2"/>
      <c r="K36" s="3"/>
    </row>
    <row r="37" spans="2:11" ht="14.4">
      <c r="B37" s="4" t="s">
        <v>34</v>
      </c>
      <c r="C37" s="142" t="s">
        <v>35</v>
      </c>
      <c r="D37" s="141"/>
      <c r="E37" s="141"/>
      <c r="F37" s="141"/>
      <c r="G37" s="141"/>
      <c r="H37" s="141"/>
      <c r="I37" s="6"/>
      <c r="J37" s="6"/>
      <c r="K37" s="7"/>
    </row>
    <row r="38" spans="2:11" ht="14.4">
      <c r="B38" s="4"/>
      <c r="C38" s="141"/>
      <c r="D38" s="141"/>
      <c r="E38" s="141"/>
      <c r="F38" s="141"/>
      <c r="G38" s="141"/>
      <c r="H38" s="141"/>
      <c r="I38" s="6"/>
      <c r="J38" s="6"/>
      <c r="K38" s="7"/>
    </row>
    <row r="39" spans="2:11" ht="14.4">
      <c r="B39" s="4" t="s">
        <v>3</v>
      </c>
      <c r="C39" s="8"/>
      <c r="D39" s="8"/>
      <c r="E39" s="8"/>
      <c r="F39" s="8"/>
      <c r="G39" s="8"/>
      <c r="H39" s="8"/>
      <c r="I39" s="6"/>
      <c r="J39" s="6"/>
      <c r="K39" s="7"/>
    </row>
    <row r="40" spans="2:11" ht="14.4">
      <c r="B40" s="4" t="s">
        <v>4</v>
      </c>
      <c r="C40" s="6"/>
      <c r="D40" s="6"/>
      <c r="E40" s="6"/>
      <c r="F40" s="6"/>
      <c r="G40" s="6"/>
      <c r="H40" s="6"/>
      <c r="I40" s="6"/>
      <c r="J40" s="6"/>
      <c r="K40" s="7"/>
    </row>
    <row r="41" spans="2:11" ht="14.4">
      <c r="B41" s="9" t="s">
        <v>5</v>
      </c>
      <c r="C41" s="10" t="s">
        <v>36</v>
      </c>
      <c r="D41" s="6"/>
      <c r="E41" s="6"/>
      <c r="F41" s="6"/>
      <c r="G41" s="6"/>
      <c r="H41" s="6"/>
      <c r="I41" s="6"/>
      <c r="J41" s="6"/>
      <c r="K41" s="7"/>
    </row>
    <row r="42" spans="2:11" ht="14.4">
      <c r="B42" s="11" t="s">
        <v>37</v>
      </c>
      <c r="C42" s="12">
        <v>600</v>
      </c>
      <c r="D42" s="6"/>
      <c r="E42" s="6"/>
      <c r="F42" s="6"/>
      <c r="G42" s="6"/>
      <c r="H42" s="6"/>
      <c r="I42" s="6"/>
      <c r="J42" s="6"/>
      <c r="K42" s="7"/>
    </row>
    <row r="43" spans="2:11" ht="14.4">
      <c r="B43" s="13"/>
      <c r="D43" s="6"/>
      <c r="E43" s="6"/>
      <c r="F43" s="6"/>
      <c r="G43" s="6"/>
      <c r="H43" s="6"/>
      <c r="I43" s="6"/>
      <c r="J43" s="6"/>
      <c r="K43" s="7"/>
    </row>
    <row r="44" spans="2:11" ht="14.4">
      <c r="B44" s="14" t="s">
        <v>8</v>
      </c>
      <c r="C44" s="15" t="s">
        <v>9</v>
      </c>
      <c r="D44" s="6"/>
      <c r="E44" s="6"/>
      <c r="F44" s="6"/>
      <c r="G44" s="6"/>
      <c r="H44" s="6"/>
      <c r="I44" s="6"/>
      <c r="J44" s="6"/>
      <c r="K44" s="7"/>
    </row>
    <row r="45" spans="2:11" ht="14.4">
      <c r="B45" s="16"/>
      <c r="C45" s="17"/>
      <c r="D45" s="17"/>
      <c r="E45" s="17" t="s">
        <v>38</v>
      </c>
      <c r="F45" s="17"/>
      <c r="G45" s="17"/>
      <c r="H45" s="6"/>
      <c r="I45" s="6"/>
      <c r="J45" s="6"/>
      <c r="K45" s="7"/>
    </row>
    <row r="46" spans="2:11" ht="14.4">
      <c r="B46" s="16"/>
      <c r="C46" s="17"/>
      <c r="D46" s="17"/>
      <c r="E46" s="17">
        <f>C42*1000000</f>
        <v>600000000</v>
      </c>
      <c r="F46" s="17"/>
      <c r="G46" s="17"/>
      <c r="H46" s="6"/>
      <c r="I46" s="6"/>
      <c r="J46" s="6"/>
      <c r="K46" s="7"/>
    </row>
    <row r="47" spans="2:11" ht="14.4">
      <c r="B47" s="16"/>
      <c r="C47" s="17"/>
      <c r="D47" s="17"/>
      <c r="E47" s="17"/>
      <c r="F47" s="17"/>
      <c r="G47" s="17"/>
      <c r="H47" s="6"/>
      <c r="I47" s="6"/>
      <c r="J47" s="6"/>
      <c r="K47" s="7"/>
    </row>
    <row r="48" spans="2:11" ht="14.4">
      <c r="B48" s="16"/>
      <c r="C48" s="46" t="s">
        <v>39</v>
      </c>
      <c r="D48" s="17"/>
      <c r="E48" s="17"/>
      <c r="F48" s="17"/>
      <c r="G48" s="46" t="s">
        <v>40</v>
      </c>
      <c r="H48" s="6"/>
      <c r="I48" s="6"/>
      <c r="J48" s="6"/>
      <c r="K48" s="7"/>
    </row>
    <row r="49" spans="2:11" ht="14.4">
      <c r="B49" s="16"/>
      <c r="C49" s="47">
        <v>0.4</v>
      </c>
      <c r="D49" s="17"/>
      <c r="E49" s="17"/>
      <c r="F49" s="17"/>
      <c r="G49" s="47">
        <v>0.6</v>
      </c>
      <c r="H49" s="6"/>
      <c r="I49" s="6"/>
      <c r="J49" s="6"/>
      <c r="K49" s="7"/>
    </row>
    <row r="50" spans="2:11" ht="14.4">
      <c r="B50" s="16"/>
      <c r="C50" s="48">
        <f>C49*E46</f>
        <v>240000000</v>
      </c>
      <c r="D50" s="17"/>
      <c r="E50" s="17"/>
      <c r="F50" s="17"/>
      <c r="G50" s="48">
        <f>G49*E46</f>
        <v>360000000</v>
      </c>
      <c r="H50" s="6"/>
      <c r="I50" s="6"/>
      <c r="J50" s="6"/>
      <c r="K50" s="7"/>
    </row>
    <row r="51" spans="2:11" ht="14.4">
      <c r="B51" s="16"/>
      <c r="C51" s="17"/>
      <c r="D51" s="17"/>
      <c r="E51" s="17"/>
      <c r="F51" s="17"/>
      <c r="G51" s="17"/>
      <c r="H51" s="6"/>
      <c r="I51" s="6"/>
      <c r="J51" s="6"/>
      <c r="K51" s="7"/>
    </row>
    <row r="52" spans="2:11" ht="14.4">
      <c r="B52" s="156" t="s">
        <v>41</v>
      </c>
      <c r="C52" s="141"/>
      <c r="D52" s="141"/>
      <c r="E52" s="17"/>
      <c r="F52" s="17"/>
      <c r="G52" s="17" t="s">
        <v>42</v>
      </c>
      <c r="H52" s="6"/>
      <c r="I52" s="6"/>
      <c r="J52" s="6"/>
      <c r="K52" s="7"/>
    </row>
    <row r="53" spans="2:11" ht="15.75" customHeight="1">
      <c r="B53" s="4"/>
      <c r="C53" s="6"/>
      <c r="D53" s="6"/>
      <c r="E53" s="6"/>
      <c r="F53" s="6"/>
      <c r="G53" s="6"/>
      <c r="H53" s="6"/>
      <c r="I53" s="6"/>
      <c r="J53" s="6"/>
      <c r="K53" s="7"/>
    </row>
    <row r="54" spans="2:11" ht="15.75" customHeight="1">
      <c r="B54" s="4"/>
      <c r="C54" s="6"/>
      <c r="D54" s="6"/>
      <c r="E54" s="6"/>
      <c r="F54" s="6"/>
      <c r="G54" s="6"/>
      <c r="H54" s="6"/>
      <c r="I54" s="6"/>
      <c r="J54" s="6"/>
      <c r="K54" s="7"/>
    </row>
    <row r="55" spans="2:11" ht="15.75" customHeight="1">
      <c r="B55" s="4"/>
      <c r="C55" s="6"/>
      <c r="D55" s="6"/>
      <c r="E55" s="6"/>
      <c r="F55" s="6"/>
      <c r="G55" s="6"/>
      <c r="H55" s="6"/>
      <c r="I55" s="6"/>
      <c r="J55" s="6"/>
      <c r="K55" s="7"/>
    </row>
    <row r="56" spans="2:11" ht="15.75" customHeight="1">
      <c r="B56" s="4"/>
      <c r="C56" s="6"/>
      <c r="D56" s="6"/>
      <c r="E56" s="6" t="s">
        <v>43</v>
      </c>
      <c r="F56" s="6" t="s">
        <v>44</v>
      </c>
      <c r="G56" s="6" t="s">
        <v>45</v>
      </c>
      <c r="H56" s="6" t="s">
        <v>46</v>
      </c>
      <c r="I56" s="6" t="s">
        <v>47</v>
      </c>
      <c r="J56" s="6"/>
      <c r="K56" s="7"/>
    </row>
    <row r="57" spans="2:11" ht="15.75" customHeight="1">
      <c r="B57" s="4"/>
      <c r="C57" s="6"/>
      <c r="D57" s="6"/>
      <c r="E57" s="49">
        <v>0.15</v>
      </c>
      <c r="F57" s="49">
        <v>0.15</v>
      </c>
      <c r="G57" s="49">
        <v>0.2</v>
      </c>
      <c r="H57" s="49">
        <v>0.2</v>
      </c>
      <c r="I57" s="49">
        <v>0.3</v>
      </c>
      <c r="J57" s="6" t="s">
        <v>48</v>
      </c>
      <c r="K57" s="7"/>
    </row>
    <row r="58" spans="2:11" ht="15.75" customHeight="1">
      <c r="B58" s="4"/>
      <c r="C58" s="6"/>
      <c r="D58" s="6"/>
      <c r="E58" s="50">
        <f t="shared" ref="E58:I58" si="3">E57*$G$50</f>
        <v>54000000</v>
      </c>
      <c r="F58" s="50">
        <f t="shared" si="3"/>
        <v>54000000</v>
      </c>
      <c r="G58" s="50">
        <f t="shared" si="3"/>
        <v>72000000</v>
      </c>
      <c r="H58" s="50">
        <f t="shared" si="3"/>
        <v>72000000</v>
      </c>
      <c r="I58" s="50">
        <f t="shared" si="3"/>
        <v>108000000</v>
      </c>
      <c r="J58" s="6" t="s">
        <v>49</v>
      </c>
      <c r="K58" s="7"/>
    </row>
    <row r="59" spans="2:11" ht="15.75" customHeight="1">
      <c r="B59" s="4"/>
      <c r="C59" s="6"/>
      <c r="D59" s="6"/>
      <c r="E59" s="51">
        <v>150</v>
      </c>
      <c r="F59" s="51">
        <v>400</v>
      </c>
      <c r="G59" s="51">
        <v>200</v>
      </c>
      <c r="H59" s="51">
        <v>5000</v>
      </c>
      <c r="I59" s="51">
        <v>20000</v>
      </c>
      <c r="J59" s="6" t="s">
        <v>50</v>
      </c>
      <c r="K59" s="7"/>
    </row>
    <row r="60" spans="2:11" ht="15.75" customHeight="1">
      <c r="B60" s="4"/>
      <c r="C60" s="6"/>
      <c r="D60" s="6"/>
      <c r="E60" s="52">
        <f t="shared" ref="E60:I60" si="4">E58/E59</f>
        <v>360000</v>
      </c>
      <c r="F60" s="53">
        <f t="shared" si="4"/>
        <v>135000</v>
      </c>
      <c r="G60" s="53">
        <f t="shared" si="4"/>
        <v>360000</v>
      </c>
      <c r="H60" s="53">
        <f t="shared" si="4"/>
        <v>14400</v>
      </c>
      <c r="I60" s="54">
        <f t="shared" si="4"/>
        <v>5400</v>
      </c>
      <c r="J60" s="6" t="s">
        <v>51</v>
      </c>
      <c r="K60" s="7"/>
    </row>
    <row r="61" spans="2:11" ht="15.75" customHeight="1">
      <c r="B61" s="4"/>
      <c r="C61" s="6"/>
      <c r="D61" s="6"/>
      <c r="E61" s="6"/>
      <c r="F61" s="6"/>
      <c r="G61" s="6"/>
      <c r="H61" s="6"/>
      <c r="I61" s="44">
        <f>SUM(E60:I60)</f>
        <v>874800</v>
      </c>
      <c r="J61" s="6" t="s">
        <v>52</v>
      </c>
      <c r="K61" s="7"/>
    </row>
    <row r="62" spans="2:11" ht="15.75" customHeight="1">
      <c r="B62" s="4"/>
      <c r="C62" s="6"/>
      <c r="D62" s="6"/>
      <c r="E62" s="6"/>
      <c r="F62" s="6"/>
      <c r="G62" s="6"/>
      <c r="H62" s="6"/>
      <c r="I62" s="6"/>
      <c r="J62" s="6"/>
      <c r="K62" s="7"/>
    </row>
    <row r="63" spans="2:11" ht="15.75" customHeight="1">
      <c r="B63" s="4"/>
      <c r="C63" s="6"/>
      <c r="D63" s="6"/>
      <c r="E63" s="6"/>
      <c r="F63" s="6"/>
      <c r="G63" s="6"/>
      <c r="H63" s="6"/>
      <c r="I63" s="6"/>
      <c r="J63" s="6"/>
      <c r="K63" s="7"/>
    </row>
    <row r="64" spans="2:11" ht="15.75" customHeight="1">
      <c r="B64" s="4"/>
      <c r="C64" s="143" t="s">
        <v>53</v>
      </c>
      <c r="D64" s="141"/>
      <c r="E64" s="141"/>
      <c r="F64" s="141"/>
      <c r="G64" s="141"/>
      <c r="H64" s="141"/>
      <c r="I64" s="141"/>
      <c r="J64" s="6"/>
      <c r="K64" s="7"/>
    </row>
    <row r="65" spans="2:14" ht="15.75" customHeight="1">
      <c r="B65" s="24"/>
      <c r="C65" s="25"/>
      <c r="D65" s="25"/>
      <c r="E65" s="25"/>
      <c r="F65" s="25"/>
      <c r="G65" s="25"/>
      <c r="H65" s="25"/>
      <c r="I65" s="25"/>
      <c r="J65" s="25"/>
      <c r="K65" s="45"/>
    </row>
    <row r="66" spans="2:14" ht="15.75" customHeight="1">
      <c r="B66" s="17"/>
      <c r="C66" s="17"/>
      <c r="D66" s="17"/>
      <c r="E66" s="17"/>
      <c r="F66" s="17"/>
      <c r="G66" s="17"/>
      <c r="H66" s="17"/>
      <c r="I66" s="17"/>
      <c r="J66" s="17"/>
    </row>
    <row r="67" spans="2:14" ht="15.75" customHeight="1">
      <c r="B67" s="17"/>
      <c r="C67" s="17"/>
      <c r="D67" s="17"/>
      <c r="E67" s="17"/>
      <c r="F67" s="17"/>
      <c r="G67" s="17"/>
      <c r="H67" s="17"/>
      <c r="I67" s="17"/>
      <c r="J67" s="17"/>
    </row>
    <row r="68" spans="2:14" ht="15.75" customHeight="1">
      <c r="B68" s="1"/>
      <c r="C68" s="2"/>
      <c r="D68" s="2"/>
      <c r="E68" s="2"/>
      <c r="F68" s="2"/>
      <c r="G68" s="2"/>
      <c r="H68" s="2"/>
      <c r="I68" s="2"/>
      <c r="J68" s="2"/>
      <c r="K68" s="20"/>
      <c r="L68" s="20"/>
      <c r="M68" s="20"/>
      <c r="N68" s="3"/>
    </row>
    <row r="69" spans="2:14" ht="15.75" customHeight="1">
      <c r="B69" s="4" t="s">
        <v>54</v>
      </c>
      <c r="C69" s="142" t="s">
        <v>55</v>
      </c>
      <c r="D69" s="141"/>
      <c r="E69" s="141"/>
      <c r="F69" s="141"/>
      <c r="G69" s="141"/>
      <c r="H69" s="141"/>
      <c r="I69" s="6"/>
      <c r="J69" s="6"/>
      <c r="K69" s="30"/>
      <c r="N69" s="7"/>
    </row>
    <row r="70" spans="2:14" ht="15.75" customHeight="1">
      <c r="B70" s="4"/>
      <c r="C70" s="141"/>
      <c r="D70" s="141"/>
      <c r="E70" s="141"/>
      <c r="F70" s="141"/>
      <c r="G70" s="141"/>
      <c r="H70" s="141"/>
      <c r="I70" s="6"/>
      <c r="J70" s="6"/>
      <c r="K70" s="30"/>
      <c r="N70" s="7"/>
    </row>
    <row r="71" spans="2:14" ht="15.75" customHeight="1">
      <c r="B71" s="4" t="s">
        <v>3</v>
      </c>
      <c r="C71" s="8"/>
      <c r="D71" s="8"/>
      <c r="E71" s="8"/>
      <c r="F71" s="8"/>
      <c r="G71" s="8"/>
      <c r="H71" s="8"/>
      <c r="I71" s="6"/>
      <c r="J71" s="6"/>
      <c r="K71" s="30"/>
      <c r="N71" s="7"/>
    </row>
    <row r="72" spans="2:14" ht="15.75" customHeight="1">
      <c r="B72" s="4" t="s">
        <v>4</v>
      </c>
      <c r="C72" s="6"/>
      <c r="D72" s="6"/>
      <c r="E72" s="6"/>
      <c r="F72" s="6"/>
      <c r="H72" s="6"/>
      <c r="I72" s="6"/>
      <c r="J72" s="6"/>
      <c r="K72" s="30"/>
      <c r="N72" s="7"/>
    </row>
    <row r="73" spans="2:14" ht="15.75" customHeight="1">
      <c r="B73" s="55" t="s">
        <v>56</v>
      </c>
      <c r="C73" s="51" t="s">
        <v>57</v>
      </c>
      <c r="D73" s="6"/>
      <c r="E73" s="6"/>
      <c r="F73" s="6"/>
      <c r="H73" s="6"/>
      <c r="I73" s="6"/>
      <c r="J73" s="6"/>
      <c r="K73" s="30"/>
      <c r="N73" s="7"/>
    </row>
    <row r="74" spans="2:14" ht="15.75" customHeight="1">
      <c r="B74" s="55" t="s">
        <v>58</v>
      </c>
      <c r="C74" s="51">
        <v>1400000000</v>
      </c>
      <c r="D74" s="6"/>
      <c r="E74" s="6"/>
      <c r="F74" s="6"/>
      <c r="G74" s="6"/>
      <c r="H74" s="6"/>
      <c r="I74" s="6"/>
      <c r="J74" s="6"/>
      <c r="K74" s="30"/>
      <c r="N74" s="7"/>
    </row>
    <row r="75" spans="2:14" ht="15.75" customHeight="1">
      <c r="B75" s="4"/>
      <c r="C75" s="6"/>
      <c r="D75" s="6"/>
      <c r="E75" s="6"/>
      <c r="F75" s="6"/>
      <c r="G75" s="6"/>
      <c r="H75" s="6"/>
      <c r="I75" s="6"/>
      <c r="J75" s="6"/>
      <c r="K75" s="30"/>
      <c r="N75" s="7"/>
    </row>
    <row r="76" spans="2:14" ht="15.75" customHeight="1">
      <c r="B76" s="55" t="s">
        <v>8</v>
      </c>
      <c r="C76" s="51" t="s">
        <v>59</v>
      </c>
      <c r="D76" s="6"/>
      <c r="E76" s="6"/>
      <c r="F76" s="6"/>
      <c r="H76" s="6"/>
      <c r="I76" s="6"/>
      <c r="J76" s="6"/>
      <c r="K76" s="30"/>
      <c r="N76" s="7"/>
    </row>
    <row r="77" spans="2:14" ht="15.75" customHeight="1">
      <c r="B77" s="4"/>
      <c r="C77" s="6"/>
      <c r="D77" s="6"/>
      <c r="E77" s="17"/>
      <c r="F77" s="17"/>
      <c r="G77" s="56" t="s">
        <v>58</v>
      </c>
      <c r="H77" s="6"/>
      <c r="I77" s="6"/>
      <c r="J77" s="6"/>
      <c r="K77" s="30"/>
      <c r="N77" s="7"/>
    </row>
    <row r="78" spans="2:14" ht="15.75" customHeight="1">
      <c r="B78" s="4" t="s">
        <v>27</v>
      </c>
      <c r="C78" s="6"/>
      <c r="D78" s="6"/>
      <c r="E78" s="42"/>
      <c r="F78" s="42"/>
      <c r="G78" s="57">
        <f>C74</f>
        <v>1400000000</v>
      </c>
      <c r="H78" s="42"/>
      <c r="I78" s="42"/>
      <c r="J78" s="42"/>
      <c r="K78" s="42"/>
      <c r="L78" s="42"/>
      <c r="M78" s="42"/>
      <c r="N78" s="7"/>
    </row>
    <row r="79" spans="2:14" ht="15.75" customHeight="1">
      <c r="B79" s="138" t="s">
        <v>60</v>
      </c>
      <c r="C79" s="139"/>
      <c r="D79" s="51">
        <v>1000000</v>
      </c>
      <c r="E79" s="42"/>
      <c r="F79" s="42"/>
      <c r="H79" s="42"/>
      <c r="I79" s="42"/>
      <c r="J79" s="42"/>
      <c r="K79" s="42"/>
      <c r="L79" s="42"/>
      <c r="M79" s="42"/>
      <c r="N79" s="7"/>
    </row>
    <row r="80" spans="2:14" ht="15.75" customHeight="1">
      <c r="B80" s="138" t="s">
        <v>61</v>
      </c>
      <c r="C80" s="139"/>
      <c r="D80" s="51">
        <v>12</v>
      </c>
      <c r="E80" s="42"/>
      <c r="F80" s="42"/>
      <c r="G80" s="42"/>
      <c r="H80" s="42"/>
      <c r="I80" s="42"/>
      <c r="J80" s="42"/>
      <c r="K80" s="42"/>
      <c r="L80" s="42"/>
      <c r="M80" s="42"/>
      <c r="N80" s="7"/>
    </row>
    <row r="81" spans="2:19" ht="15.75" customHeight="1">
      <c r="B81" s="138" t="s">
        <v>62</v>
      </c>
      <c r="C81" s="139"/>
      <c r="D81" s="51"/>
      <c r="F81" s="58" t="s">
        <v>63</v>
      </c>
      <c r="G81" s="59"/>
      <c r="H81" s="42"/>
      <c r="I81" s="58" t="s">
        <v>64</v>
      </c>
      <c r="J81" s="42"/>
      <c r="K81" s="42"/>
      <c r="L81" s="42"/>
      <c r="M81" s="42"/>
      <c r="N81" s="7"/>
    </row>
    <row r="82" spans="2:19" ht="15.75" customHeight="1">
      <c r="B82" s="13"/>
      <c r="C82" s="30"/>
      <c r="D82" s="17"/>
      <c r="F82" s="60">
        <v>0.5</v>
      </c>
      <c r="G82" s="59"/>
      <c r="H82" s="42"/>
      <c r="I82" s="60">
        <v>0.5</v>
      </c>
      <c r="J82" s="42"/>
      <c r="K82" s="42"/>
      <c r="L82" s="42"/>
      <c r="M82" s="42"/>
      <c r="N82" s="7"/>
    </row>
    <row r="83" spans="2:19" ht="15.75" customHeight="1">
      <c r="B83" s="16"/>
      <c r="C83" s="17"/>
      <c r="D83" s="17"/>
      <c r="F83" s="61">
        <f>G78*F82</f>
        <v>700000000</v>
      </c>
      <c r="G83" s="42"/>
      <c r="H83" s="42"/>
      <c r="I83" s="61">
        <f>G78*I82</f>
        <v>700000000</v>
      </c>
      <c r="J83" s="42"/>
      <c r="K83" s="42"/>
      <c r="L83" s="42"/>
      <c r="M83" s="42"/>
      <c r="N83" s="7"/>
    </row>
    <row r="84" spans="2:19" ht="15.75" customHeight="1">
      <c r="B84" s="13"/>
      <c r="E84" s="42"/>
      <c r="F84" s="42"/>
      <c r="G84" s="42"/>
      <c r="H84" s="42"/>
      <c r="I84" s="42"/>
      <c r="J84" s="42"/>
      <c r="K84" s="42"/>
      <c r="L84" s="42"/>
      <c r="M84" s="42"/>
      <c r="N84" s="7"/>
    </row>
    <row r="85" spans="2:19" ht="15.75" customHeight="1">
      <c r="B85" s="4"/>
      <c r="C85" s="6"/>
      <c r="D85" s="6"/>
      <c r="G85" s="42"/>
      <c r="H85" s="58" t="s">
        <v>65</v>
      </c>
      <c r="I85" s="42"/>
      <c r="J85" s="58" t="s">
        <v>66</v>
      </c>
      <c r="K85" s="42"/>
      <c r="L85" s="42"/>
      <c r="M85" s="42"/>
      <c r="N85" s="7"/>
      <c r="S85" s="62"/>
    </row>
    <row r="86" spans="2:19" ht="15.75" customHeight="1">
      <c r="B86" s="4"/>
      <c r="C86" s="6"/>
      <c r="D86" s="6"/>
      <c r="E86" s="42"/>
      <c r="F86" s="58" t="s">
        <v>67</v>
      </c>
      <c r="G86" s="42"/>
      <c r="H86" s="60">
        <v>0.3</v>
      </c>
      <c r="I86" s="42"/>
      <c r="J86" s="60">
        <v>0.7</v>
      </c>
      <c r="K86" s="42"/>
      <c r="L86" s="42"/>
      <c r="M86" s="42"/>
      <c r="N86" s="7"/>
    </row>
    <row r="87" spans="2:19" ht="15.75" customHeight="1">
      <c r="B87" s="4"/>
      <c r="C87" s="6"/>
      <c r="D87" s="6"/>
      <c r="E87" s="42"/>
      <c r="F87" s="63">
        <v>0.2</v>
      </c>
      <c r="G87" s="42"/>
      <c r="H87" s="61">
        <f>I83*H86</f>
        <v>210000000</v>
      </c>
      <c r="I87" s="42"/>
      <c r="J87" s="61">
        <f>J86*I83</f>
        <v>489999999.99999994</v>
      </c>
      <c r="K87" s="42"/>
      <c r="L87" s="42"/>
      <c r="M87" s="42"/>
      <c r="N87" s="7"/>
    </row>
    <row r="88" spans="2:19" ht="15.75" customHeight="1">
      <c r="B88" s="4"/>
      <c r="C88" s="6"/>
      <c r="D88" s="6"/>
      <c r="E88" s="42"/>
      <c r="F88" s="61">
        <f>F87*F83</f>
        <v>140000000</v>
      </c>
      <c r="G88" s="42"/>
      <c r="H88" s="42"/>
      <c r="I88" s="42"/>
      <c r="J88" s="42"/>
      <c r="K88" s="42"/>
      <c r="L88" s="42"/>
      <c r="M88" s="42"/>
      <c r="N88" s="7"/>
    </row>
    <row r="89" spans="2:19" ht="15.75" customHeight="1">
      <c r="B89" s="4"/>
      <c r="C89" s="6"/>
      <c r="D89" s="6"/>
      <c r="E89" s="42"/>
      <c r="F89" s="42"/>
      <c r="G89" s="59"/>
      <c r="H89" s="59"/>
      <c r="I89" s="59"/>
      <c r="J89" s="42"/>
      <c r="K89" s="42"/>
      <c r="L89" s="42"/>
      <c r="M89" s="42"/>
      <c r="N89" s="7"/>
    </row>
    <row r="90" spans="2:19" ht="15.75" customHeight="1">
      <c r="B90" s="4"/>
      <c r="C90" s="6"/>
      <c r="D90" s="6"/>
      <c r="G90" s="64"/>
      <c r="H90" s="64"/>
      <c r="I90" s="65" t="s">
        <v>68</v>
      </c>
      <c r="J90" s="42"/>
      <c r="K90" s="66" t="s">
        <v>69</v>
      </c>
      <c r="L90" s="67"/>
      <c r="M90" s="42"/>
      <c r="N90" s="7"/>
    </row>
    <row r="91" spans="2:19" ht="15.75" customHeight="1">
      <c r="B91" s="4"/>
      <c r="C91" s="6"/>
      <c r="D91" s="6"/>
      <c r="E91" s="59"/>
      <c r="F91" s="68" t="s">
        <v>70</v>
      </c>
      <c r="G91" s="42"/>
      <c r="H91" s="42"/>
      <c r="I91" s="60">
        <v>0.2</v>
      </c>
      <c r="J91" s="42"/>
      <c r="K91" s="159">
        <v>0.8</v>
      </c>
      <c r="L91" s="160"/>
      <c r="M91" s="42"/>
      <c r="N91" s="7"/>
    </row>
    <row r="92" spans="2:19" ht="15.75" customHeight="1">
      <c r="B92" s="4"/>
      <c r="C92" s="6"/>
      <c r="D92" s="6"/>
      <c r="E92" s="64"/>
      <c r="F92" s="69">
        <f>D79</f>
        <v>1000000</v>
      </c>
      <c r="G92" s="70"/>
      <c r="H92" s="70"/>
      <c r="I92" s="71">
        <f>J87*I91</f>
        <v>98000000</v>
      </c>
      <c r="J92" s="42"/>
      <c r="K92" s="161">
        <f>K91*J87</f>
        <v>392000000</v>
      </c>
      <c r="L92" s="162"/>
      <c r="M92" s="42"/>
      <c r="N92" s="7"/>
    </row>
    <row r="93" spans="2:19" ht="15.75" customHeight="1">
      <c r="B93" s="4"/>
      <c r="C93" s="6"/>
      <c r="D93" s="6"/>
      <c r="E93" s="42"/>
      <c r="F93" s="42"/>
      <c r="G93" s="42"/>
      <c r="H93" s="42"/>
      <c r="I93" s="72"/>
      <c r="J93" s="42"/>
      <c r="K93" s="42"/>
      <c r="L93" s="42"/>
      <c r="M93" s="42"/>
      <c r="N93" s="7"/>
    </row>
    <row r="94" spans="2:19" ht="15.75" customHeight="1">
      <c r="B94" s="4"/>
      <c r="C94" s="6"/>
      <c r="D94" s="6"/>
      <c r="G94" s="42"/>
      <c r="H94" s="42"/>
      <c r="I94" s="42"/>
      <c r="J94" s="42"/>
      <c r="K94" s="42"/>
      <c r="L94" s="42"/>
      <c r="M94" s="42"/>
      <c r="N94" s="7"/>
    </row>
    <row r="95" spans="2:19" ht="15.75" customHeight="1">
      <c r="B95" s="4"/>
      <c r="C95" s="6"/>
      <c r="D95" s="6"/>
      <c r="E95" s="70"/>
      <c r="F95" s="73" t="s">
        <v>71</v>
      </c>
      <c r="G95" s="42"/>
      <c r="H95" s="42"/>
      <c r="I95" s="42"/>
      <c r="J95" s="58" t="s">
        <v>72</v>
      </c>
      <c r="K95" s="42"/>
      <c r="L95" s="163" t="s">
        <v>73</v>
      </c>
      <c r="M95" s="164"/>
      <c r="N95" s="7"/>
    </row>
    <row r="96" spans="2:19" ht="15.75" customHeight="1">
      <c r="B96" s="4"/>
      <c r="E96" s="42"/>
      <c r="F96" s="61">
        <f>F88/F92</f>
        <v>140</v>
      </c>
      <c r="G96" s="42"/>
      <c r="H96" s="42"/>
      <c r="I96" s="42"/>
      <c r="J96" s="63">
        <v>0.3</v>
      </c>
      <c r="K96" s="42"/>
      <c r="L96" s="165">
        <v>0.7</v>
      </c>
      <c r="M96" s="160"/>
      <c r="N96" s="7"/>
    </row>
    <row r="97" spans="2:14" ht="15.75" customHeight="1">
      <c r="B97" s="16"/>
      <c r="C97" s="17"/>
      <c r="D97" s="17"/>
      <c r="E97" s="42"/>
      <c r="F97" s="42"/>
      <c r="G97" s="42"/>
      <c r="H97" s="42"/>
      <c r="I97" s="42"/>
      <c r="J97" s="61">
        <f>J96*K92</f>
        <v>117600000</v>
      </c>
      <c r="K97" s="42"/>
      <c r="L97" s="161">
        <f>L96*K92</f>
        <v>274400000</v>
      </c>
      <c r="M97" s="162"/>
      <c r="N97" s="7"/>
    </row>
    <row r="98" spans="2:14" ht="15.75" customHeight="1">
      <c r="B98" s="16"/>
      <c r="C98" s="17"/>
      <c r="D98" s="17"/>
      <c r="E98" s="42"/>
      <c r="F98" s="42"/>
      <c r="G98" s="42"/>
      <c r="H98" s="42"/>
      <c r="I98" s="42"/>
      <c r="J98" s="42"/>
      <c r="K98" s="42"/>
      <c r="L98" s="42"/>
      <c r="M98" s="42"/>
      <c r="N98" s="7"/>
    </row>
    <row r="99" spans="2:14" ht="15.75" customHeight="1">
      <c r="B99" s="16"/>
      <c r="C99" s="17"/>
      <c r="D99" s="17"/>
      <c r="E99" s="42"/>
      <c r="F99" s="42"/>
      <c r="G99" s="42"/>
      <c r="H99" s="42"/>
      <c r="I99" s="42"/>
      <c r="J99" s="42"/>
      <c r="K99" s="42"/>
      <c r="L99" s="163" t="s">
        <v>74</v>
      </c>
      <c r="M99" s="164"/>
      <c r="N99" s="7"/>
    </row>
    <row r="100" spans="2:14" ht="15.75" customHeight="1">
      <c r="B100" s="16"/>
      <c r="C100" s="17"/>
      <c r="D100" s="17"/>
      <c r="E100" s="42"/>
      <c r="H100" s="42"/>
      <c r="I100" s="42"/>
      <c r="J100" s="42"/>
      <c r="K100" s="42"/>
      <c r="L100" s="161">
        <f>D79</f>
        <v>1000000</v>
      </c>
      <c r="M100" s="162"/>
      <c r="N100" s="7"/>
    </row>
    <row r="101" spans="2:14" ht="15.75" customHeight="1">
      <c r="B101" s="16"/>
      <c r="C101" s="17"/>
      <c r="D101" s="17"/>
      <c r="E101" s="42"/>
      <c r="H101" s="42"/>
      <c r="I101" s="42"/>
      <c r="J101" s="42"/>
      <c r="K101" s="42"/>
      <c r="L101" s="42"/>
      <c r="M101" s="42"/>
      <c r="N101" s="7"/>
    </row>
    <row r="102" spans="2:14" ht="15.75" customHeight="1">
      <c r="B102" s="16"/>
      <c r="C102" s="17"/>
      <c r="D102" s="17"/>
      <c r="E102" s="42"/>
      <c r="F102" s="42"/>
      <c r="G102" s="42"/>
      <c r="H102" s="42"/>
      <c r="I102" s="42"/>
      <c r="J102" s="42"/>
      <c r="K102" s="42"/>
      <c r="L102" s="163" t="s">
        <v>75</v>
      </c>
      <c r="M102" s="164"/>
      <c r="N102" s="7"/>
    </row>
    <row r="103" spans="2:14" ht="15.75" customHeight="1">
      <c r="B103" s="16"/>
      <c r="C103" s="17"/>
      <c r="D103" s="17"/>
      <c r="E103" s="42"/>
      <c r="F103" s="42"/>
      <c r="G103" s="42"/>
      <c r="H103" s="42"/>
      <c r="I103" s="42"/>
      <c r="J103" s="42"/>
      <c r="K103" s="42"/>
      <c r="L103" s="161">
        <f>ROUND(L97/L100,0)</f>
        <v>274</v>
      </c>
      <c r="M103" s="162"/>
      <c r="N103" s="7"/>
    </row>
    <row r="104" spans="2:14" ht="15.75" customHeight="1">
      <c r="B104" s="16"/>
      <c r="C104" s="17"/>
      <c r="D104" s="17"/>
      <c r="E104" s="42"/>
      <c r="F104" s="42"/>
      <c r="G104" s="42"/>
      <c r="H104" s="42"/>
      <c r="I104" s="42"/>
      <c r="J104" s="42"/>
      <c r="K104" s="42"/>
      <c r="L104" s="42"/>
      <c r="M104" s="30"/>
      <c r="N104" s="7"/>
    </row>
    <row r="105" spans="2:14" ht="15.75" customHeight="1">
      <c r="B105" s="16"/>
      <c r="C105" s="17"/>
      <c r="D105" s="17"/>
      <c r="E105" s="42"/>
      <c r="F105" s="42"/>
      <c r="G105" s="74" t="s">
        <v>76</v>
      </c>
      <c r="H105" s="42"/>
      <c r="I105" s="42"/>
      <c r="J105" s="42"/>
      <c r="K105" s="42"/>
      <c r="L105" s="42"/>
      <c r="M105" s="30"/>
      <c r="N105" s="7"/>
    </row>
    <row r="106" spans="2:14" ht="15.75" customHeight="1">
      <c r="B106" s="16"/>
      <c r="C106" s="17"/>
      <c r="D106" s="17"/>
      <c r="E106" s="17"/>
      <c r="F106" s="17"/>
      <c r="G106" s="75">
        <f>F96+L103</f>
        <v>414</v>
      </c>
      <c r="H106" s="17"/>
      <c r="I106" s="17"/>
      <c r="J106" s="17"/>
      <c r="N106" s="7"/>
    </row>
    <row r="107" spans="2:14" ht="15.75" customHeight="1">
      <c r="B107" s="16"/>
      <c r="C107" s="17"/>
      <c r="D107" s="17"/>
      <c r="E107" s="17"/>
      <c r="F107" s="17"/>
      <c r="G107" s="5"/>
      <c r="H107" s="17"/>
      <c r="I107" s="17"/>
      <c r="J107" s="17"/>
      <c r="N107" s="7"/>
    </row>
    <row r="108" spans="2:14" ht="15.75" customHeight="1">
      <c r="B108" s="16"/>
      <c r="C108" s="17"/>
      <c r="D108" s="17"/>
      <c r="E108" s="17"/>
      <c r="F108" s="17"/>
      <c r="G108" s="17"/>
      <c r="H108" s="17"/>
      <c r="I108" s="17"/>
      <c r="J108" s="17"/>
      <c r="N108" s="7"/>
    </row>
    <row r="109" spans="2:14" ht="15.75" customHeight="1">
      <c r="B109" s="16"/>
      <c r="C109" s="143" t="s">
        <v>77</v>
      </c>
      <c r="D109" s="141"/>
      <c r="E109" s="141"/>
      <c r="F109" s="141"/>
      <c r="G109" s="141"/>
      <c r="H109" s="17"/>
      <c r="I109" s="17"/>
      <c r="J109" s="17"/>
      <c r="N109" s="7"/>
    </row>
    <row r="110" spans="2:14" ht="15.75" customHeight="1">
      <c r="B110" s="24"/>
      <c r="C110" s="25"/>
      <c r="D110" s="25"/>
      <c r="E110" s="25"/>
      <c r="F110" s="25"/>
      <c r="G110" s="25"/>
      <c r="H110" s="25"/>
      <c r="I110" s="25"/>
      <c r="J110" s="25"/>
      <c r="K110" s="76"/>
      <c r="L110" s="76"/>
      <c r="M110" s="76"/>
      <c r="N110" s="45"/>
    </row>
    <row r="111" spans="2:14" ht="15.75" customHeight="1">
      <c r="B111" s="17"/>
      <c r="C111" s="17"/>
      <c r="D111" s="17"/>
      <c r="E111" s="17"/>
      <c r="F111" s="17"/>
      <c r="G111" s="17"/>
      <c r="H111" s="17"/>
      <c r="I111" s="17"/>
      <c r="J111" s="17"/>
    </row>
    <row r="112" spans="2:14" ht="15.75" customHeight="1">
      <c r="B112" s="17"/>
      <c r="C112" s="17"/>
      <c r="D112" s="17"/>
      <c r="E112" s="17"/>
      <c r="F112" s="17"/>
      <c r="G112" s="17"/>
      <c r="H112" s="17"/>
      <c r="I112" s="17"/>
      <c r="J112" s="17"/>
    </row>
    <row r="113" spans="2:10" ht="15.75" customHeight="1">
      <c r="B113" s="17"/>
      <c r="C113" s="17"/>
      <c r="D113" s="17"/>
      <c r="E113" s="17"/>
      <c r="F113" s="17"/>
      <c r="G113" s="17"/>
      <c r="H113" s="17"/>
      <c r="I113" s="17"/>
      <c r="J113" s="17"/>
    </row>
    <row r="114" spans="2:10" ht="15.75" customHeight="1">
      <c r="B114" s="17"/>
      <c r="C114" s="17"/>
      <c r="D114" s="17"/>
      <c r="E114" s="17"/>
      <c r="F114" s="17"/>
      <c r="G114" s="17"/>
      <c r="H114" s="17"/>
      <c r="I114" s="17"/>
      <c r="J114" s="17"/>
    </row>
    <row r="115" spans="2:10" ht="15.75" customHeight="1">
      <c r="B115" s="77"/>
      <c r="C115" s="21"/>
      <c r="D115" s="21"/>
      <c r="E115" s="21"/>
      <c r="F115" s="21"/>
      <c r="G115" s="78"/>
      <c r="H115" s="17"/>
      <c r="I115" s="17"/>
      <c r="J115" s="17"/>
    </row>
    <row r="116" spans="2:10" ht="15.75" customHeight="1">
      <c r="B116" s="13" t="s">
        <v>78</v>
      </c>
      <c r="C116" s="142" t="s">
        <v>79</v>
      </c>
      <c r="D116" s="141"/>
      <c r="E116" s="141"/>
      <c r="F116" s="141"/>
      <c r="G116" s="79"/>
      <c r="H116" s="80"/>
      <c r="I116" s="17"/>
      <c r="J116" s="17"/>
    </row>
    <row r="117" spans="2:10" ht="15.75" customHeight="1">
      <c r="B117" s="4" t="s">
        <v>3</v>
      </c>
      <c r="C117" s="141"/>
      <c r="D117" s="141"/>
      <c r="E117" s="141"/>
      <c r="F117" s="141"/>
      <c r="G117" s="81"/>
      <c r="H117" s="17"/>
      <c r="I117" s="17"/>
      <c r="J117" s="17"/>
    </row>
    <row r="118" spans="2:10" ht="15.75" customHeight="1">
      <c r="B118" s="16"/>
      <c r="C118" s="17"/>
      <c r="D118" s="17"/>
      <c r="E118" s="17"/>
      <c r="F118" s="17"/>
      <c r="G118" s="81"/>
      <c r="H118" s="17"/>
      <c r="I118" s="17"/>
      <c r="J118" s="17"/>
    </row>
    <row r="119" spans="2:10" ht="15.75" customHeight="1">
      <c r="B119" s="144" t="s">
        <v>80</v>
      </c>
      <c r="C119" s="145"/>
      <c r="D119" s="10" t="s">
        <v>81</v>
      </c>
      <c r="E119" s="17"/>
      <c r="F119" s="17"/>
      <c r="G119" s="7"/>
      <c r="J119" s="17"/>
    </row>
    <row r="120" spans="2:10" ht="15.75" customHeight="1">
      <c r="B120" s="146" t="s">
        <v>82</v>
      </c>
      <c r="C120" s="141"/>
      <c r="D120" s="82" t="s">
        <v>83</v>
      </c>
      <c r="E120" s="17"/>
      <c r="F120" s="17"/>
      <c r="G120" s="81"/>
      <c r="H120" s="17"/>
      <c r="I120" s="17"/>
      <c r="J120" s="17"/>
    </row>
    <row r="121" spans="2:10" ht="15.75" customHeight="1">
      <c r="B121" s="147" t="s">
        <v>84</v>
      </c>
      <c r="C121" s="148"/>
      <c r="D121" s="12" t="s">
        <v>85</v>
      </c>
      <c r="G121" s="7"/>
    </row>
    <row r="122" spans="2:10" ht="15.75" customHeight="1">
      <c r="B122" s="4"/>
      <c r="C122" s="6"/>
      <c r="D122" s="6"/>
      <c r="G122" s="7"/>
    </row>
    <row r="123" spans="2:10" ht="15.75" customHeight="1">
      <c r="B123" s="4"/>
      <c r="C123" s="6"/>
      <c r="D123" s="6"/>
      <c r="G123" s="7"/>
    </row>
    <row r="124" spans="2:10" ht="15.75" customHeight="1">
      <c r="B124" s="4" t="s">
        <v>8</v>
      </c>
      <c r="C124" s="6"/>
      <c r="D124" s="6"/>
      <c r="G124" s="7"/>
    </row>
    <row r="125" spans="2:10" ht="15.75" customHeight="1">
      <c r="B125" s="14" t="s">
        <v>86</v>
      </c>
      <c r="C125" s="149" t="s">
        <v>9</v>
      </c>
      <c r="D125" s="139"/>
      <c r="G125" s="7"/>
    </row>
    <row r="126" spans="2:10" ht="15.75" customHeight="1">
      <c r="B126" s="4"/>
      <c r="C126" s="6"/>
      <c r="D126" s="6"/>
      <c r="G126" s="7"/>
    </row>
    <row r="127" spans="2:10" ht="15.75" customHeight="1">
      <c r="B127" s="4"/>
      <c r="C127" s="6"/>
      <c r="D127" s="6"/>
      <c r="G127" s="7"/>
    </row>
    <row r="128" spans="2:10" ht="15.75" customHeight="1">
      <c r="B128" s="4" t="s">
        <v>27</v>
      </c>
      <c r="C128" s="6"/>
      <c r="D128" s="6"/>
      <c r="G128" s="7"/>
    </row>
    <row r="129" spans="2:7" ht="15.75" customHeight="1">
      <c r="B129" s="144" t="s">
        <v>87</v>
      </c>
      <c r="C129" s="145"/>
      <c r="D129" s="10">
        <v>10</v>
      </c>
      <c r="G129" s="7"/>
    </row>
    <row r="130" spans="2:7" ht="15.75" customHeight="1">
      <c r="B130" s="146" t="s">
        <v>88</v>
      </c>
      <c r="C130" s="141"/>
      <c r="D130" s="82">
        <v>12</v>
      </c>
      <c r="G130" s="7"/>
    </row>
    <row r="131" spans="2:7" ht="15.75" customHeight="1">
      <c r="B131" s="147" t="s">
        <v>89</v>
      </c>
      <c r="C131" s="148"/>
      <c r="D131" s="12">
        <v>12</v>
      </c>
      <c r="G131" s="7"/>
    </row>
    <row r="132" spans="2:7" ht="15.75" customHeight="1">
      <c r="B132" s="4"/>
      <c r="C132" s="6"/>
      <c r="D132" s="6"/>
      <c r="G132" s="7"/>
    </row>
    <row r="133" spans="2:7" ht="15.75" customHeight="1">
      <c r="B133" s="9" t="s">
        <v>90</v>
      </c>
      <c r="C133" s="83" t="s">
        <v>91</v>
      </c>
      <c r="D133" s="10" t="s">
        <v>92</v>
      </c>
      <c r="G133" s="7"/>
    </row>
    <row r="134" spans="2:7" ht="15.75" customHeight="1">
      <c r="B134" s="4" t="s">
        <v>93</v>
      </c>
      <c r="C134" s="6">
        <v>3</v>
      </c>
      <c r="D134" s="84">
        <v>0.5</v>
      </c>
      <c r="G134" s="7"/>
    </row>
    <row r="135" spans="2:7" ht="15.75" customHeight="1">
      <c r="B135" s="4" t="s">
        <v>94</v>
      </c>
      <c r="C135" s="6">
        <v>3</v>
      </c>
      <c r="D135" s="84">
        <v>0.6</v>
      </c>
      <c r="G135" s="7"/>
    </row>
    <row r="136" spans="2:7" ht="15.75" customHeight="1">
      <c r="B136" s="11" t="s">
        <v>95</v>
      </c>
      <c r="C136" s="85">
        <v>6</v>
      </c>
      <c r="D136" s="86">
        <v>1</v>
      </c>
      <c r="G136" s="7"/>
    </row>
    <row r="137" spans="2:7" ht="15.75" customHeight="1">
      <c r="B137" s="13"/>
      <c r="G137" s="7"/>
    </row>
    <row r="138" spans="2:7" ht="15.75" customHeight="1">
      <c r="B138" s="13"/>
      <c r="G138" s="81"/>
    </row>
    <row r="139" spans="2:7" ht="15.75" customHeight="1">
      <c r="B139" s="13"/>
      <c r="D139" s="17"/>
      <c r="E139" s="87" t="s">
        <v>96</v>
      </c>
      <c r="F139" s="17"/>
      <c r="G139" s="7"/>
    </row>
    <row r="140" spans="2:7" ht="15.75" customHeight="1">
      <c r="B140" s="13"/>
      <c r="D140" s="17"/>
      <c r="E140" s="17"/>
      <c r="F140" s="17"/>
      <c r="G140" s="7"/>
    </row>
    <row r="141" spans="2:7" ht="15.75" customHeight="1">
      <c r="B141" s="13"/>
      <c r="D141" s="17"/>
      <c r="E141" s="17"/>
      <c r="F141" s="17"/>
      <c r="G141" s="7"/>
    </row>
    <row r="142" spans="2:7" ht="15.75" customHeight="1">
      <c r="B142" s="13"/>
      <c r="D142" s="17"/>
      <c r="E142" s="17"/>
      <c r="F142" s="17"/>
      <c r="G142" s="7"/>
    </row>
    <row r="143" spans="2:7" ht="15.75" customHeight="1">
      <c r="B143" s="13"/>
      <c r="D143" s="17" t="s">
        <v>93</v>
      </c>
      <c r="E143" s="17" t="s">
        <v>97</v>
      </c>
      <c r="F143" s="17" t="s">
        <v>95</v>
      </c>
      <c r="G143" s="7"/>
    </row>
    <row r="144" spans="2:7" ht="15.75" customHeight="1">
      <c r="B144" s="155" t="s">
        <v>98</v>
      </c>
      <c r="C144" s="164"/>
      <c r="D144" s="88">
        <f t="shared" ref="D144:F144" si="5">$D$129</f>
        <v>10</v>
      </c>
      <c r="E144" s="89">
        <f t="shared" si="5"/>
        <v>10</v>
      </c>
      <c r="F144" s="90">
        <f t="shared" si="5"/>
        <v>10</v>
      </c>
      <c r="G144" s="7"/>
    </row>
    <row r="145" spans="2:11" ht="15.75" customHeight="1">
      <c r="B145" s="154" t="s">
        <v>99</v>
      </c>
      <c r="C145" s="160"/>
      <c r="D145" s="91">
        <f t="shared" ref="D145:F145" si="6">$D$130</f>
        <v>12</v>
      </c>
      <c r="E145" s="17">
        <f t="shared" si="6"/>
        <v>12</v>
      </c>
      <c r="F145" s="92">
        <f t="shared" si="6"/>
        <v>12</v>
      </c>
      <c r="G145" s="7"/>
    </row>
    <row r="146" spans="2:11" ht="15.75" customHeight="1">
      <c r="B146" s="154" t="s">
        <v>100</v>
      </c>
      <c r="C146" s="160"/>
      <c r="D146" s="91">
        <f>C134</f>
        <v>3</v>
      </c>
      <c r="E146" s="17">
        <f>C135</f>
        <v>3</v>
      </c>
      <c r="F146" s="92">
        <f>C136</f>
        <v>6</v>
      </c>
      <c r="G146" s="7"/>
    </row>
    <row r="147" spans="2:11" ht="15.75" customHeight="1">
      <c r="B147" s="154" t="s">
        <v>101</v>
      </c>
      <c r="C147" s="160"/>
      <c r="D147" s="93">
        <f>D134</f>
        <v>0.5</v>
      </c>
      <c r="E147" s="94">
        <f>D135</f>
        <v>0.6</v>
      </c>
      <c r="F147" s="95">
        <f>D136</f>
        <v>1</v>
      </c>
      <c r="G147" s="7"/>
    </row>
    <row r="148" spans="2:11" ht="15.75" customHeight="1">
      <c r="B148" s="147" t="s">
        <v>102</v>
      </c>
      <c r="C148" s="162"/>
      <c r="D148" s="96">
        <f t="shared" ref="D148:F148" si="7">PRODUCT(D144:D147)</f>
        <v>180</v>
      </c>
      <c r="E148" s="97">
        <f t="shared" si="7"/>
        <v>216</v>
      </c>
      <c r="F148" s="98">
        <f t="shared" si="7"/>
        <v>720</v>
      </c>
      <c r="G148" s="7"/>
    </row>
    <row r="149" spans="2:11" ht="15.75" customHeight="1">
      <c r="B149" s="166" t="s">
        <v>76</v>
      </c>
      <c r="C149" s="141"/>
      <c r="D149" s="17"/>
      <c r="E149" s="17"/>
      <c r="F149" s="100">
        <f>SUM(D148:F148)</f>
        <v>1116</v>
      </c>
      <c r="G149" s="7"/>
    </row>
    <row r="150" spans="2:11" ht="15.75" customHeight="1">
      <c r="B150" s="99"/>
      <c r="C150" s="101"/>
      <c r="F150" s="102"/>
      <c r="G150" s="7"/>
    </row>
    <row r="151" spans="2:11" ht="15.75" customHeight="1">
      <c r="B151" s="13"/>
      <c r="G151" s="7"/>
    </row>
    <row r="152" spans="2:11" ht="15.75" customHeight="1">
      <c r="B152" s="13"/>
      <c r="C152" s="140" t="s">
        <v>103</v>
      </c>
      <c r="D152" s="141"/>
      <c r="E152" s="141"/>
      <c r="F152" s="141"/>
      <c r="G152" s="79"/>
      <c r="H152" s="80"/>
    </row>
    <row r="153" spans="2:11" ht="15.75" customHeight="1">
      <c r="B153" s="104"/>
      <c r="C153" s="76"/>
      <c r="D153" s="76"/>
      <c r="E153" s="76"/>
      <c r="F153" s="76"/>
      <c r="G153" s="45"/>
    </row>
    <row r="154" spans="2:11" ht="15.75" customHeight="1">
      <c r="B154" s="17"/>
      <c r="C154" s="17"/>
      <c r="D154" s="17"/>
      <c r="E154" s="17"/>
      <c r="F154" s="17"/>
      <c r="G154" s="17"/>
      <c r="H154" s="17"/>
      <c r="I154" s="17"/>
      <c r="J154" s="17"/>
    </row>
    <row r="155" spans="2:11" ht="15.75" customHeight="1"/>
    <row r="156" spans="2:11" ht="15.75" customHeight="1">
      <c r="B156" s="105" t="s">
        <v>104</v>
      </c>
    </row>
    <row r="157" spans="2:11" ht="15.75" customHeight="1">
      <c r="B157" s="1"/>
      <c r="C157" s="2"/>
      <c r="D157" s="2"/>
      <c r="E157" s="2"/>
      <c r="F157" s="2"/>
      <c r="G157" s="2"/>
      <c r="H157" s="2"/>
      <c r="I157" s="21"/>
      <c r="J157" s="21"/>
      <c r="K157" s="3"/>
    </row>
    <row r="158" spans="2:11" ht="15.75" customHeight="1">
      <c r="B158" s="4" t="s">
        <v>105</v>
      </c>
      <c r="C158" s="142" t="s">
        <v>106</v>
      </c>
      <c r="D158" s="141"/>
      <c r="E158" s="141"/>
      <c r="F158" s="141"/>
      <c r="G158" s="141"/>
      <c r="H158" s="141"/>
      <c r="I158" s="17"/>
      <c r="J158" s="17"/>
      <c r="K158" s="7"/>
    </row>
    <row r="159" spans="2:11" ht="15.75" customHeight="1">
      <c r="B159" s="4"/>
      <c r="C159" s="141"/>
      <c r="D159" s="141"/>
      <c r="E159" s="141"/>
      <c r="F159" s="141"/>
      <c r="G159" s="141"/>
      <c r="H159" s="141"/>
      <c r="I159" s="17"/>
      <c r="J159" s="17"/>
      <c r="K159" s="7"/>
    </row>
    <row r="160" spans="2:11" ht="15.75" customHeight="1">
      <c r="B160" s="4" t="s">
        <v>3</v>
      </c>
      <c r="C160" s="8"/>
      <c r="D160" s="8"/>
      <c r="E160" s="8"/>
      <c r="F160" s="8"/>
      <c r="G160" s="8"/>
      <c r="H160" s="8"/>
      <c r="I160" s="17"/>
      <c r="J160" s="17"/>
      <c r="K160" s="7"/>
    </row>
    <row r="161" spans="2:11" ht="15.75" customHeight="1">
      <c r="B161" s="4" t="s">
        <v>4</v>
      </c>
      <c r="C161" s="6"/>
      <c r="D161" s="6"/>
      <c r="E161" s="6"/>
      <c r="F161" s="6"/>
      <c r="H161" s="6"/>
      <c r="I161" s="17"/>
      <c r="J161" s="17"/>
      <c r="K161" s="7"/>
    </row>
    <row r="162" spans="2:11" ht="15.75" customHeight="1">
      <c r="B162" s="55" t="s">
        <v>107</v>
      </c>
      <c r="C162" s="51" t="s">
        <v>36</v>
      </c>
      <c r="D162" s="6"/>
      <c r="E162" s="6"/>
      <c r="F162" s="6"/>
      <c r="H162" s="6"/>
      <c r="I162" s="17"/>
      <c r="J162" s="17"/>
      <c r="K162" s="7"/>
    </row>
    <row r="163" spans="2:11" ht="15.75" customHeight="1">
      <c r="B163" s="55" t="s">
        <v>58</v>
      </c>
      <c r="C163" s="51">
        <v>20000000</v>
      </c>
      <c r="D163" s="6"/>
      <c r="E163" s="6"/>
      <c r="F163" s="6"/>
      <c r="G163" s="6"/>
      <c r="H163" s="6"/>
      <c r="I163" s="17"/>
      <c r="J163" s="17"/>
      <c r="K163" s="7"/>
    </row>
    <row r="164" spans="2:11" ht="15.75" customHeight="1">
      <c r="B164" s="4"/>
      <c r="C164" s="6"/>
      <c r="D164" s="6"/>
      <c r="E164" s="6"/>
      <c r="F164" s="6"/>
      <c r="G164" s="6"/>
      <c r="H164" s="6"/>
      <c r="I164" s="17"/>
      <c r="J164" s="17"/>
      <c r="K164" s="7"/>
    </row>
    <row r="165" spans="2:11" ht="15.75" customHeight="1">
      <c r="B165" s="55" t="s">
        <v>8</v>
      </c>
      <c r="C165" s="51" t="s">
        <v>58</v>
      </c>
      <c r="D165" s="6"/>
      <c r="E165" s="6"/>
      <c r="F165" s="6"/>
      <c r="H165" s="6"/>
      <c r="I165" s="17"/>
      <c r="J165" s="17"/>
      <c r="K165" s="7"/>
    </row>
    <row r="166" spans="2:11" ht="15.75" customHeight="1">
      <c r="B166" s="4"/>
      <c r="C166" s="6"/>
      <c r="D166" s="17"/>
      <c r="E166" s="17"/>
      <c r="K166" s="7"/>
    </row>
    <row r="167" spans="2:11" ht="15.75" customHeight="1">
      <c r="B167" s="4" t="s">
        <v>27</v>
      </c>
      <c r="C167" s="6"/>
      <c r="D167" s="17"/>
      <c r="E167" s="42"/>
      <c r="K167" s="7"/>
    </row>
    <row r="168" spans="2:11" ht="15.75" customHeight="1">
      <c r="B168" s="138" t="s">
        <v>108</v>
      </c>
      <c r="C168" s="139"/>
      <c r="D168" s="17"/>
      <c r="E168" s="42"/>
      <c r="K168" s="7"/>
    </row>
    <row r="169" spans="2:11" ht="15.75" customHeight="1">
      <c r="B169" s="138" t="s">
        <v>109</v>
      </c>
      <c r="C169" s="139"/>
      <c r="D169" s="17"/>
      <c r="K169" s="7"/>
    </row>
    <row r="170" spans="2:11" ht="15.75" customHeight="1">
      <c r="B170" s="4"/>
      <c r="C170" s="30"/>
      <c r="D170" s="17"/>
      <c r="E170" s="17"/>
      <c r="F170" s="46" t="s">
        <v>58</v>
      </c>
      <c r="G170" s="17"/>
      <c r="H170" s="17"/>
      <c r="I170" s="17"/>
      <c r="K170" s="7"/>
    </row>
    <row r="171" spans="2:11" ht="15.75" customHeight="1">
      <c r="B171" s="4"/>
      <c r="C171" s="30"/>
      <c r="D171" s="17"/>
      <c r="E171" s="17"/>
      <c r="F171" s="48">
        <v>20000000</v>
      </c>
      <c r="G171" s="17"/>
      <c r="H171" s="17"/>
      <c r="I171" s="17"/>
      <c r="K171" s="7"/>
    </row>
    <row r="172" spans="2:11" ht="15.75" customHeight="1">
      <c r="B172" s="4"/>
      <c r="C172" s="30"/>
      <c r="D172" s="17"/>
      <c r="E172" s="17"/>
      <c r="F172" s="17"/>
      <c r="G172" s="17"/>
      <c r="H172" s="17"/>
      <c r="I172" s="17"/>
      <c r="K172" s="7"/>
    </row>
    <row r="173" spans="2:11" ht="15.75" customHeight="1">
      <c r="B173" s="13"/>
      <c r="C173" s="17"/>
      <c r="D173" s="42"/>
      <c r="E173" s="17"/>
      <c r="F173" s="17"/>
      <c r="G173" s="17"/>
      <c r="H173" s="17"/>
      <c r="I173" s="17"/>
      <c r="K173" s="7"/>
    </row>
    <row r="174" spans="2:11" ht="15.75" customHeight="1">
      <c r="B174" s="13"/>
      <c r="C174" s="17"/>
      <c r="D174" s="42"/>
      <c r="E174" s="17"/>
      <c r="F174" s="46" t="s">
        <v>110</v>
      </c>
      <c r="G174" s="17"/>
      <c r="H174" s="17"/>
      <c r="I174" s="17"/>
      <c r="K174" s="7"/>
    </row>
    <row r="175" spans="2:11" ht="15.75" customHeight="1">
      <c r="B175" s="13"/>
      <c r="C175" s="17"/>
      <c r="D175" s="42"/>
      <c r="E175" s="17"/>
      <c r="F175" s="106">
        <v>0.4</v>
      </c>
      <c r="G175" s="17"/>
      <c r="H175" s="17"/>
      <c r="I175" s="17"/>
      <c r="K175" s="7"/>
    </row>
    <row r="176" spans="2:11" ht="15.75" customHeight="1">
      <c r="B176" s="13"/>
      <c r="C176" s="17"/>
      <c r="D176" s="17"/>
      <c r="E176" s="17"/>
      <c r="F176" s="48">
        <f>F175*F171</f>
        <v>8000000</v>
      </c>
      <c r="G176" s="17"/>
      <c r="H176" s="17"/>
      <c r="I176" s="17"/>
      <c r="K176" s="7"/>
    </row>
    <row r="177" spans="2:11" ht="15.75" customHeight="1">
      <c r="B177" s="13"/>
      <c r="C177" s="17"/>
      <c r="D177" s="17"/>
      <c r="E177" s="17"/>
      <c r="F177" s="17"/>
      <c r="G177" s="17"/>
      <c r="H177" s="17"/>
      <c r="I177" s="17"/>
      <c r="K177" s="7"/>
    </row>
    <row r="178" spans="2:11" ht="15.75" customHeight="1">
      <c r="B178" s="13"/>
      <c r="C178" s="17"/>
      <c r="D178" s="42"/>
      <c r="E178" s="17"/>
      <c r="F178" s="17"/>
      <c r="G178" s="17"/>
      <c r="H178" s="17"/>
      <c r="I178" s="17"/>
      <c r="K178" s="7"/>
    </row>
    <row r="179" spans="2:11" ht="15.75" customHeight="1">
      <c r="B179" s="13"/>
      <c r="C179" s="17"/>
      <c r="D179" s="42"/>
      <c r="E179" s="17"/>
      <c r="F179" s="87" t="s">
        <v>111</v>
      </c>
      <c r="G179" s="17"/>
      <c r="H179" s="17"/>
      <c r="I179" s="17"/>
      <c r="K179" s="7"/>
    </row>
    <row r="180" spans="2:11" ht="15.75" customHeight="1">
      <c r="B180" s="13"/>
      <c r="C180" s="17"/>
      <c r="D180" s="42"/>
      <c r="E180" s="17"/>
      <c r="F180" s="17"/>
      <c r="G180" s="17"/>
      <c r="H180" s="17"/>
      <c r="I180" s="17"/>
      <c r="K180" s="7"/>
    </row>
    <row r="181" spans="2:11" ht="15.75" customHeight="1">
      <c r="B181" s="16"/>
      <c r="C181" s="17"/>
      <c r="D181" s="42"/>
      <c r="E181" s="17"/>
      <c r="F181" s="17"/>
      <c r="G181" s="17"/>
      <c r="H181" s="17"/>
      <c r="I181" s="17"/>
      <c r="K181" s="7"/>
    </row>
    <row r="182" spans="2:11" ht="15.75" customHeight="1">
      <c r="B182" s="13"/>
      <c r="C182" s="17"/>
      <c r="D182" s="42"/>
      <c r="E182" s="46" t="s">
        <v>112</v>
      </c>
      <c r="F182" s="17"/>
      <c r="G182" s="46" t="s">
        <v>113</v>
      </c>
      <c r="H182" s="17"/>
      <c r="I182" s="17"/>
      <c r="K182" s="7"/>
    </row>
    <row r="183" spans="2:11" ht="15.75" customHeight="1">
      <c r="B183" s="13"/>
      <c r="C183" s="17"/>
      <c r="D183" s="42"/>
      <c r="E183" s="47">
        <v>0.3</v>
      </c>
      <c r="F183" s="17"/>
      <c r="G183" s="47">
        <v>0.7</v>
      </c>
      <c r="H183" s="17"/>
      <c r="I183" s="17"/>
      <c r="K183" s="7"/>
    </row>
    <row r="184" spans="2:11" ht="15.75" customHeight="1">
      <c r="B184" s="4"/>
      <c r="C184" s="30"/>
      <c r="D184" s="17"/>
      <c r="E184" s="48">
        <f>E183*F176</f>
        <v>2400000</v>
      </c>
      <c r="F184" s="17"/>
      <c r="G184" s="48">
        <f>G183*F176</f>
        <v>5600000</v>
      </c>
      <c r="H184" s="17"/>
      <c r="I184" s="17"/>
      <c r="K184" s="7"/>
    </row>
    <row r="185" spans="2:11" ht="15.75" customHeight="1">
      <c r="B185" s="4"/>
      <c r="C185" s="30"/>
      <c r="D185" s="17"/>
      <c r="E185" s="17"/>
      <c r="F185" s="17"/>
      <c r="G185" s="17"/>
      <c r="H185" s="17"/>
      <c r="I185" s="17"/>
      <c r="K185" s="7"/>
    </row>
    <row r="186" spans="2:11" ht="15.75" customHeight="1">
      <c r="B186" s="4"/>
      <c r="C186" s="30"/>
      <c r="D186" s="17"/>
      <c r="E186" s="17"/>
      <c r="F186" s="17"/>
      <c r="G186" s="17"/>
      <c r="H186" s="17"/>
      <c r="I186" s="17"/>
      <c r="K186" s="7"/>
    </row>
    <row r="187" spans="2:11" ht="15.75" customHeight="1">
      <c r="B187" s="4"/>
      <c r="C187" s="30"/>
      <c r="D187" s="17"/>
      <c r="E187" s="46" t="s">
        <v>114</v>
      </c>
      <c r="F187" s="17"/>
      <c r="G187" s="46" t="s">
        <v>115</v>
      </c>
      <c r="H187" s="17"/>
      <c r="I187" s="17"/>
      <c r="K187" s="7"/>
    </row>
    <row r="188" spans="2:11" ht="15.75" customHeight="1">
      <c r="B188" s="4"/>
      <c r="C188" s="30"/>
      <c r="D188" s="17"/>
      <c r="E188" s="47">
        <v>0.5</v>
      </c>
      <c r="F188" s="17"/>
      <c r="G188" s="47">
        <v>0.3</v>
      </c>
      <c r="H188" s="17"/>
      <c r="I188" s="17"/>
      <c r="K188" s="7"/>
    </row>
    <row r="189" spans="2:11" ht="15.75" customHeight="1">
      <c r="B189" s="4"/>
      <c r="C189" s="30"/>
      <c r="D189" s="17"/>
      <c r="E189" s="48">
        <f>E188*E184</f>
        <v>1200000</v>
      </c>
      <c r="F189" s="17"/>
      <c r="G189" s="48">
        <f>G188*G184</f>
        <v>1680000</v>
      </c>
      <c r="H189" s="17"/>
      <c r="I189" s="17"/>
      <c r="K189" s="7"/>
    </row>
    <row r="190" spans="2:11" ht="15.75" customHeight="1">
      <c r="B190" s="4"/>
      <c r="C190" s="30"/>
      <c r="D190" s="17"/>
      <c r="E190" s="17"/>
      <c r="F190" s="17"/>
      <c r="G190" s="17"/>
      <c r="H190" s="17"/>
      <c r="I190" s="17"/>
      <c r="K190" s="7"/>
    </row>
    <row r="191" spans="2:11" ht="15.75" customHeight="1">
      <c r="B191" s="16"/>
      <c r="C191" s="17"/>
      <c r="E191" s="17"/>
      <c r="F191" s="17"/>
      <c r="G191" s="17"/>
      <c r="H191" s="17"/>
      <c r="I191" s="17"/>
      <c r="K191" s="7"/>
    </row>
    <row r="192" spans="2:11" ht="15.75" customHeight="1">
      <c r="B192" s="13"/>
      <c r="E192" s="17"/>
      <c r="F192" s="46" t="s">
        <v>116</v>
      </c>
      <c r="G192" s="17"/>
      <c r="H192" s="17"/>
      <c r="I192" s="17"/>
      <c r="K192" s="7"/>
    </row>
    <row r="193" spans="2:23" ht="15.75" customHeight="1">
      <c r="B193" s="16"/>
      <c r="C193" s="17"/>
      <c r="E193" s="17"/>
      <c r="F193" s="48">
        <f>SUM(E189,G189)</f>
        <v>2880000</v>
      </c>
      <c r="G193" s="17"/>
      <c r="H193" s="17"/>
      <c r="I193" s="17"/>
      <c r="J193" s="6"/>
      <c r="K193" s="7"/>
    </row>
    <row r="194" spans="2:23" ht="15.75" customHeight="1">
      <c r="B194" s="16"/>
      <c r="C194" s="17"/>
      <c r="E194" s="17"/>
      <c r="F194" s="17"/>
      <c r="G194" s="17"/>
      <c r="H194" s="17"/>
      <c r="I194" s="17"/>
      <c r="J194" s="30"/>
      <c r="K194" s="7"/>
    </row>
    <row r="195" spans="2:23" ht="15.75" customHeight="1">
      <c r="B195" s="16"/>
      <c r="C195" s="17"/>
      <c r="E195" s="17"/>
      <c r="F195" s="17"/>
      <c r="G195" s="17"/>
      <c r="H195" s="17"/>
      <c r="I195" s="17"/>
      <c r="J195" s="30"/>
      <c r="K195" s="7"/>
    </row>
    <row r="196" spans="2:23" ht="15.75" customHeight="1">
      <c r="B196" s="16"/>
      <c r="C196" s="140" t="s">
        <v>117</v>
      </c>
      <c r="D196" s="141"/>
      <c r="E196" s="141"/>
      <c r="F196" s="141"/>
      <c r="G196" s="141"/>
      <c r="H196" s="141"/>
      <c r="I196" s="30"/>
      <c r="J196" s="30"/>
      <c r="K196" s="7"/>
    </row>
    <row r="197" spans="2:23" ht="15.75" customHeight="1">
      <c r="B197" s="24"/>
      <c r="C197" s="25"/>
      <c r="D197" s="76"/>
      <c r="E197" s="107"/>
      <c r="F197" s="107"/>
      <c r="G197" s="107"/>
      <c r="H197" s="107"/>
      <c r="I197" s="107"/>
      <c r="J197" s="76"/>
      <c r="K197" s="45"/>
    </row>
    <row r="198" spans="2:23" ht="15.75" customHeight="1">
      <c r="B198" s="17"/>
      <c r="C198" s="17"/>
      <c r="D198" s="17"/>
      <c r="E198" s="17"/>
      <c r="F198" s="17"/>
      <c r="G198" s="17"/>
      <c r="H198" s="17"/>
      <c r="I198" s="17"/>
      <c r="J198" s="17"/>
      <c r="O198" s="17"/>
      <c r="P198" s="17"/>
      <c r="R198" s="42"/>
      <c r="S198" s="42"/>
      <c r="T198" s="42"/>
      <c r="U198" s="42"/>
      <c r="V198" s="42"/>
      <c r="W198" s="30"/>
    </row>
    <row r="199" spans="2:23" ht="15.75" customHeight="1">
      <c r="B199" s="17"/>
      <c r="C199" s="17"/>
      <c r="D199" s="17"/>
      <c r="E199" s="17"/>
      <c r="F199" s="17"/>
      <c r="G199" s="17"/>
      <c r="H199" s="17"/>
      <c r="I199" s="17"/>
      <c r="J199" s="17"/>
      <c r="O199" s="17"/>
      <c r="P199" s="17"/>
      <c r="R199" s="42"/>
      <c r="S199" s="42"/>
      <c r="T199" s="42"/>
      <c r="U199" s="42"/>
      <c r="V199" s="42"/>
      <c r="W199" s="30"/>
    </row>
    <row r="200" spans="2:23" ht="15.75" customHeight="1">
      <c r="B200" s="17"/>
      <c r="C200" s="17"/>
      <c r="D200" s="17"/>
      <c r="E200" s="17"/>
      <c r="F200" s="17"/>
      <c r="G200" s="17"/>
      <c r="H200" s="17"/>
      <c r="I200" s="17"/>
      <c r="J200" s="17"/>
      <c r="O200" s="17"/>
      <c r="P200" s="17"/>
      <c r="R200" s="64"/>
      <c r="S200" s="42"/>
      <c r="T200" s="42"/>
      <c r="U200" s="42"/>
      <c r="V200" s="42"/>
      <c r="W200" s="30"/>
    </row>
    <row r="201" spans="2:23" ht="15.75" customHeight="1"/>
    <row r="202" spans="2:23" ht="15.75" customHeight="1">
      <c r="B202" s="1"/>
      <c r="C202" s="2"/>
      <c r="D202" s="2"/>
      <c r="E202" s="2"/>
      <c r="F202" s="2"/>
      <c r="G202" s="2"/>
      <c r="H202" s="2"/>
      <c r="I202" s="78"/>
    </row>
    <row r="203" spans="2:23" ht="15.75" customHeight="1">
      <c r="B203" s="4" t="s">
        <v>118</v>
      </c>
      <c r="C203" s="142" t="s">
        <v>119</v>
      </c>
      <c r="D203" s="141"/>
      <c r="E203" s="141"/>
      <c r="F203" s="141"/>
      <c r="G203" s="141"/>
      <c r="H203" s="141"/>
      <c r="I203" s="81"/>
    </row>
    <row r="204" spans="2:23" ht="15.75" customHeight="1">
      <c r="B204" s="4"/>
      <c r="C204" s="141"/>
      <c r="D204" s="141"/>
      <c r="E204" s="141"/>
      <c r="F204" s="141"/>
      <c r="G204" s="141"/>
      <c r="H204" s="141"/>
      <c r="I204" s="81"/>
    </row>
    <row r="205" spans="2:23" ht="15.75" customHeight="1">
      <c r="B205" s="4" t="s">
        <v>3</v>
      </c>
      <c r="C205" s="8"/>
      <c r="D205" s="8"/>
      <c r="E205" s="8"/>
      <c r="F205" s="8"/>
      <c r="G205" s="8"/>
      <c r="H205" s="8"/>
      <c r="I205" s="81"/>
    </row>
    <row r="206" spans="2:23" ht="15.75" customHeight="1">
      <c r="B206" s="4" t="s">
        <v>4</v>
      </c>
      <c r="C206" s="6"/>
      <c r="D206" s="6"/>
      <c r="E206" s="6"/>
      <c r="F206" s="6"/>
      <c r="G206" s="30"/>
      <c r="H206" s="6"/>
      <c r="I206" s="81"/>
    </row>
    <row r="207" spans="2:23" ht="15.75" customHeight="1">
      <c r="B207" s="55" t="s">
        <v>58</v>
      </c>
      <c r="C207" s="51" t="s">
        <v>120</v>
      </c>
      <c r="D207" s="6"/>
      <c r="E207" s="6"/>
      <c r="F207" s="6"/>
      <c r="G207" s="6"/>
      <c r="H207" s="6"/>
      <c r="I207" s="81"/>
    </row>
    <row r="208" spans="2:23" ht="15.75" customHeight="1">
      <c r="B208" s="13"/>
      <c r="C208" s="30"/>
      <c r="D208" s="6"/>
      <c r="E208" s="6"/>
      <c r="I208" s="7"/>
    </row>
    <row r="209" spans="2:9" ht="15.75" customHeight="1">
      <c r="B209" s="55" t="s">
        <v>8</v>
      </c>
      <c r="C209" s="51" t="s">
        <v>58</v>
      </c>
      <c r="D209" s="6"/>
      <c r="E209" s="6"/>
      <c r="I209" s="7"/>
    </row>
    <row r="210" spans="2:9" ht="15.75" customHeight="1">
      <c r="B210" s="16"/>
      <c r="C210" s="17"/>
      <c r="D210" s="17"/>
      <c r="E210" s="17"/>
      <c r="I210" s="7"/>
    </row>
    <row r="211" spans="2:9" ht="15.75" customHeight="1">
      <c r="B211" s="16" t="s">
        <v>27</v>
      </c>
      <c r="C211" s="17"/>
      <c r="D211" s="17"/>
      <c r="E211" s="42"/>
      <c r="I211" s="7"/>
    </row>
    <row r="212" spans="2:9" ht="15.75" customHeight="1">
      <c r="B212" s="138" t="s">
        <v>121</v>
      </c>
      <c r="C212" s="139"/>
      <c r="D212" s="17"/>
      <c r="I212" s="7"/>
    </row>
    <row r="213" spans="2:9" ht="15.75" customHeight="1">
      <c r="B213" s="16"/>
      <c r="C213" s="17"/>
      <c r="D213" s="30"/>
      <c r="E213" s="17"/>
      <c r="F213" s="17"/>
      <c r="G213" s="17"/>
      <c r="I213" s="7"/>
    </row>
    <row r="214" spans="2:9" ht="15.75" customHeight="1">
      <c r="B214" s="16"/>
      <c r="C214" s="17"/>
      <c r="E214" s="17"/>
      <c r="F214" s="46" t="s">
        <v>121</v>
      </c>
      <c r="G214" s="17"/>
      <c r="I214" s="7"/>
    </row>
    <row r="215" spans="2:9" ht="15" customHeight="1">
      <c r="B215" s="16"/>
      <c r="C215" s="17"/>
      <c r="E215" s="17"/>
      <c r="F215" s="48" t="s">
        <v>122</v>
      </c>
      <c r="G215" s="17"/>
      <c r="I215" s="7"/>
    </row>
    <row r="216" spans="2:9" ht="15.75" customHeight="1">
      <c r="B216" s="16"/>
      <c r="C216" s="17"/>
      <c r="E216" s="17"/>
      <c r="F216" s="17"/>
      <c r="G216" s="17"/>
      <c r="I216" s="7"/>
    </row>
    <row r="217" spans="2:9" ht="15.75" customHeight="1">
      <c r="B217" s="16"/>
      <c r="C217" s="17"/>
      <c r="E217" s="17"/>
      <c r="F217" s="17"/>
      <c r="G217" s="17"/>
      <c r="I217" s="7"/>
    </row>
    <row r="218" spans="2:9" ht="15.75" customHeight="1">
      <c r="B218" s="16"/>
      <c r="C218" s="17"/>
      <c r="E218" s="17"/>
      <c r="F218" s="46" t="s">
        <v>123</v>
      </c>
      <c r="G218" s="17"/>
      <c r="I218" s="7"/>
    </row>
    <row r="219" spans="2:9" ht="15.75" customHeight="1">
      <c r="B219" s="13"/>
      <c r="C219" s="30"/>
      <c r="E219" s="17"/>
      <c r="F219" s="48">
        <v>800000000</v>
      </c>
      <c r="G219" s="17"/>
      <c r="I219" s="7"/>
    </row>
    <row r="220" spans="2:9" ht="15.75" customHeight="1">
      <c r="B220" s="13"/>
      <c r="C220" s="30"/>
      <c r="E220" s="17"/>
      <c r="F220" s="17"/>
      <c r="G220" s="17"/>
      <c r="I220" s="7"/>
    </row>
    <row r="221" spans="2:9" ht="15.75" customHeight="1">
      <c r="B221" s="13"/>
      <c r="C221" s="30"/>
      <c r="E221" s="17"/>
      <c r="F221" s="17"/>
      <c r="G221" s="17"/>
      <c r="I221" s="7"/>
    </row>
    <row r="222" spans="2:9" ht="15.75" customHeight="1">
      <c r="B222" s="13"/>
      <c r="C222" s="30"/>
      <c r="E222" s="17"/>
      <c r="F222" s="87" t="s">
        <v>124</v>
      </c>
      <c r="G222" s="17"/>
      <c r="I222" s="7"/>
    </row>
    <row r="223" spans="2:9" ht="15.75" customHeight="1">
      <c r="B223" s="13"/>
      <c r="C223" s="30"/>
      <c r="E223" s="17"/>
      <c r="F223" s="17"/>
      <c r="G223" s="17"/>
      <c r="I223" s="7"/>
    </row>
    <row r="224" spans="2:9" ht="15.75" customHeight="1">
      <c r="B224" s="13"/>
      <c r="C224" s="30"/>
      <c r="E224" s="46" t="s">
        <v>125</v>
      </c>
      <c r="F224" s="17"/>
      <c r="G224" s="46" t="s">
        <v>126</v>
      </c>
      <c r="I224" s="7"/>
    </row>
    <row r="225" spans="2:9" ht="15.75" customHeight="1">
      <c r="B225" s="16"/>
      <c r="C225" s="17"/>
      <c r="E225" s="106">
        <v>0.7</v>
      </c>
      <c r="F225" s="17"/>
      <c r="G225" s="106">
        <v>0.3</v>
      </c>
      <c r="I225" s="7"/>
    </row>
    <row r="226" spans="2:9" ht="15.75" customHeight="1">
      <c r="B226" s="16"/>
      <c r="C226" s="17"/>
      <c r="E226" s="48">
        <f>E225*F219</f>
        <v>560000000</v>
      </c>
      <c r="F226" s="17"/>
      <c r="G226" s="48">
        <f>G225*F219</f>
        <v>240000000</v>
      </c>
      <c r="I226" s="7"/>
    </row>
    <row r="227" spans="2:9" ht="15.75" customHeight="1">
      <c r="B227" s="16"/>
      <c r="C227" s="17"/>
      <c r="E227" s="17"/>
      <c r="F227" s="17"/>
      <c r="G227" s="17"/>
      <c r="I227" s="7"/>
    </row>
    <row r="228" spans="2:9" ht="15.75" customHeight="1">
      <c r="B228" s="16"/>
      <c r="C228" s="17"/>
      <c r="E228" s="46" t="s">
        <v>127</v>
      </c>
      <c r="F228" s="17"/>
      <c r="G228" s="46" t="s">
        <v>127</v>
      </c>
      <c r="I228" s="7"/>
    </row>
    <row r="229" spans="2:9" ht="15.75" customHeight="1">
      <c r="B229" s="16"/>
      <c r="C229" s="17"/>
      <c r="E229" s="106">
        <v>0.3</v>
      </c>
      <c r="F229" s="17"/>
      <c r="G229" s="106">
        <v>0.9</v>
      </c>
      <c r="I229" s="7"/>
    </row>
    <row r="230" spans="2:9" ht="15.75" customHeight="1">
      <c r="B230" s="16"/>
      <c r="C230" s="17"/>
      <c r="E230" s="48">
        <f>E229*E226</f>
        <v>168000000</v>
      </c>
      <c r="F230" s="17"/>
      <c r="G230" s="48">
        <f>G229*G226</f>
        <v>216000000</v>
      </c>
      <c r="I230" s="7"/>
    </row>
    <row r="231" spans="2:9" ht="15.75" customHeight="1">
      <c r="B231" s="16"/>
      <c r="C231" s="17"/>
      <c r="E231" s="17"/>
      <c r="F231" s="17"/>
      <c r="G231" s="17"/>
      <c r="I231" s="7"/>
    </row>
    <row r="232" spans="2:9" ht="15.75" customHeight="1">
      <c r="B232" s="16"/>
      <c r="C232" s="17"/>
      <c r="E232" s="46" t="s">
        <v>128</v>
      </c>
      <c r="F232" s="17"/>
      <c r="G232" s="46" t="s">
        <v>129</v>
      </c>
      <c r="I232" s="7"/>
    </row>
    <row r="233" spans="2:9" ht="15.75" customHeight="1">
      <c r="B233" s="16"/>
      <c r="C233" s="17"/>
      <c r="E233" s="106">
        <v>0.6</v>
      </c>
      <c r="F233" s="17"/>
      <c r="G233" s="106">
        <v>0.6</v>
      </c>
      <c r="I233" s="7"/>
    </row>
    <row r="234" spans="2:9" ht="15.75" customHeight="1">
      <c r="B234" s="16"/>
      <c r="C234" s="17"/>
      <c r="E234" s="48">
        <f>E233*E230</f>
        <v>100800000</v>
      </c>
      <c r="F234" s="17"/>
      <c r="G234" s="48">
        <f>G233*G230</f>
        <v>129600000</v>
      </c>
      <c r="I234" s="7"/>
    </row>
    <row r="235" spans="2:9" ht="15.75" customHeight="1">
      <c r="B235" s="16"/>
      <c r="C235" s="17"/>
      <c r="E235" s="17"/>
      <c r="F235" s="17"/>
      <c r="G235" s="17"/>
      <c r="I235" s="7"/>
    </row>
    <row r="236" spans="2:9" ht="15.75" customHeight="1">
      <c r="B236" s="16"/>
      <c r="C236" s="17"/>
      <c r="E236" s="46" t="s">
        <v>130</v>
      </c>
      <c r="F236" s="17"/>
      <c r="G236" s="46" t="s">
        <v>131</v>
      </c>
      <c r="I236" s="7"/>
    </row>
    <row r="237" spans="2:9" ht="15.75" customHeight="1">
      <c r="B237" s="16"/>
      <c r="C237" s="17"/>
      <c r="E237" s="106">
        <v>0.3</v>
      </c>
      <c r="F237" s="17"/>
      <c r="G237" s="106">
        <v>0.4</v>
      </c>
      <c r="I237" s="7"/>
    </row>
    <row r="238" spans="2:9" ht="15.75" customHeight="1">
      <c r="B238" s="16"/>
      <c r="C238" s="17"/>
      <c r="E238" s="48">
        <f>E237*E234</f>
        <v>30240000</v>
      </c>
      <c r="F238" s="17"/>
      <c r="G238" s="48">
        <f>G237*G234</f>
        <v>51840000</v>
      </c>
      <c r="I238" s="108"/>
    </row>
    <row r="239" spans="2:9" ht="15.75" customHeight="1">
      <c r="B239" s="16"/>
      <c r="C239" s="17"/>
      <c r="E239" s="17"/>
      <c r="F239" s="17"/>
      <c r="G239" s="17"/>
      <c r="I239" s="109"/>
    </row>
    <row r="240" spans="2:9" ht="15.75" customHeight="1">
      <c r="B240" s="16"/>
      <c r="C240" s="17"/>
      <c r="E240" s="17"/>
      <c r="F240" s="17"/>
      <c r="G240" s="17"/>
      <c r="I240" s="110"/>
    </row>
    <row r="241" spans="2:11" ht="15.75" customHeight="1">
      <c r="B241" s="16"/>
      <c r="C241" s="17"/>
      <c r="F241" s="46" t="s">
        <v>76</v>
      </c>
      <c r="I241" s="109"/>
    </row>
    <row r="242" spans="2:11" ht="15.75" customHeight="1">
      <c r="B242" s="16"/>
      <c r="C242" s="17"/>
      <c r="F242" s="48">
        <f>E238+G238</f>
        <v>82080000</v>
      </c>
      <c r="I242" s="108"/>
    </row>
    <row r="243" spans="2:11" ht="15.75" customHeight="1">
      <c r="B243" s="16"/>
      <c r="C243" s="17"/>
      <c r="D243" s="17"/>
      <c r="E243" s="17"/>
      <c r="F243" s="17"/>
      <c r="G243" s="17"/>
      <c r="H243" s="17"/>
      <c r="I243" s="81"/>
    </row>
    <row r="244" spans="2:11" ht="15.75" customHeight="1">
      <c r="B244" s="16"/>
      <c r="C244" s="143" t="s">
        <v>132</v>
      </c>
      <c r="D244" s="141"/>
      <c r="E244" s="141"/>
      <c r="F244" s="141"/>
      <c r="G244" s="141"/>
      <c r="H244" s="141"/>
      <c r="I244" s="81"/>
    </row>
    <row r="245" spans="2:11" ht="15.75" customHeight="1">
      <c r="B245" s="24"/>
      <c r="C245" s="25"/>
      <c r="D245" s="25"/>
      <c r="E245" s="25"/>
      <c r="F245" s="25"/>
      <c r="G245" s="25"/>
      <c r="H245" s="25"/>
      <c r="I245" s="26"/>
    </row>
    <row r="246" spans="2:11" ht="15.75" customHeight="1">
      <c r="B246" s="17"/>
      <c r="C246" s="17"/>
      <c r="D246" s="17"/>
      <c r="E246" s="17"/>
      <c r="F246" s="17"/>
      <c r="G246" s="17"/>
      <c r="H246" s="17"/>
      <c r="I246" s="17"/>
      <c r="J246" s="17"/>
      <c r="K246" s="30"/>
    </row>
    <row r="247" spans="2:11" ht="15.75" customHeight="1">
      <c r="B247" s="17"/>
      <c r="C247" s="17"/>
      <c r="D247" s="17"/>
      <c r="E247" s="17"/>
      <c r="F247" s="17"/>
      <c r="G247" s="17"/>
      <c r="H247" s="17"/>
      <c r="I247" s="17"/>
      <c r="J247" s="17"/>
    </row>
    <row r="248" spans="2:11" ht="15.75" customHeight="1">
      <c r="B248" s="1"/>
      <c r="C248" s="2"/>
      <c r="D248" s="2"/>
      <c r="E248" s="2"/>
      <c r="F248" s="2"/>
      <c r="G248" s="2"/>
      <c r="H248" s="2"/>
      <c r="I248" s="21"/>
      <c r="J248" s="21"/>
      <c r="K248" s="3"/>
    </row>
    <row r="249" spans="2:11" ht="15.75" customHeight="1">
      <c r="B249" s="4" t="s">
        <v>133</v>
      </c>
      <c r="C249" s="142" t="s">
        <v>134</v>
      </c>
      <c r="D249" s="141"/>
      <c r="E249" s="141"/>
      <c r="F249" s="141"/>
      <c r="G249" s="141"/>
      <c r="H249" s="141"/>
      <c r="I249" s="17"/>
      <c r="J249" s="17"/>
      <c r="K249" s="7"/>
    </row>
    <row r="250" spans="2:11" ht="15.75" customHeight="1">
      <c r="B250" s="4"/>
      <c r="C250" s="141"/>
      <c r="D250" s="141"/>
      <c r="E250" s="141"/>
      <c r="F250" s="141"/>
      <c r="G250" s="141"/>
      <c r="H250" s="141"/>
      <c r="I250" s="17"/>
      <c r="J250" s="17"/>
      <c r="K250" s="7"/>
    </row>
    <row r="251" spans="2:11" ht="15.75" customHeight="1">
      <c r="B251" s="144" t="s">
        <v>135</v>
      </c>
      <c r="C251" s="145"/>
      <c r="D251" s="10" t="s">
        <v>81</v>
      </c>
      <c r="E251" s="8"/>
      <c r="F251" s="8"/>
      <c r="G251" s="8"/>
      <c r="H251" s="8"/>
      <c r="I251" s="17"/>
      <c r="J251" s="17"/>
      <c r="K251" s="7"/>
    </row>
    <row r="252" spans="2:11" ht="15.75" customHeight="1">
      <c r="B252" s="146" t="s">
        <v>136</v>
      </c>
      <c r="C252" s="141"/>
      <c r="D252" s="82" t="s">
        <v>137</v>
      </c>
      <c r="E252" s="6"/>
      <c r="F252" s="6"/>
      <c r="G252" s="30"/>
      <c r="H252" s="6"/>
      <c r="I252" s="17"/>
      <c r="J252" s="17"/>
      <c r="K252" s="7"/>
    </row>
    <row r="253" spans="2:11" ht="15.75" customHeight="1">
      <c r="B253" s="147" t="s">
        <v>138</v>
      </c>
      <c r="C253" s="148"/>
      <c r="D253" s="12" t="s">
        <v>139</v>
      </c>
      <c r="E253" s="6"/>
      <c r="F253" s="6"/>
      <c r="G253" s="30"/>
      <c r="H253" s="6"/>
      <c r="I253" s="17"/>
      <c r="J253" s="17"/>
      <c r="K253" s="7"/>
    </row>
    <row r="254" spans="2:11" ht="15.75" customHeight="1">
      <c r="B254" s="4"/>
      <c r="C254" s="6"/>
      <c r="D254" s="6"/>
      <c r="E254" s="6"/>
      <c r="F254" s="6"/>
      <c r="G254" s="6"/>
      <c r="H254" s="6"/>
      <c r="I254" s="17"/>
      <c r="J254" s="17"/>
      <c r="K254" s="7"/>
    </row>
    <row r="255" spans="2:11" ht="15.75" customHeight="1">
      <c r="B255" s="4"/>
      <c r="C255" s="6"/>
      <c r="D255" s="6"/>
      <c r="E255" s="6"/>
      <c r="F255" s="6"/>
      <c r="G255" s="6"/>
      <c r="H255" s="6"/>
      <c r="I255" s="17"/>
      <c r="J255" s="17"/>
      <c r="K255" s="7"/>
    </row>
    <row r="256" spans="2:11" ht="15.75" customHeight="1">
      <c r="B256" s="4"/>
      <c r="C256" s="6"/>
      <c r="D256" s="6"/>
      <c r="E256" s="6"/>
      <c r="F256" s="6"/>
      <c r="G256" s="42"/>
      <c r="H256" s="6"/>
      <c r="I256" s="17"/>
      <c r="J256" s="17"/>
      <c r="K256" s="7"/>
    </row>
    <row r="257" spans="2:11" ht="15.75" customHeight="1">
      <c r="B257" s="14" t="s">
        <v>8</v>
      </c>
      <c r="C257" s="149" t="s">
        <v>9</v>
      </c>
      <c r="D257" s="139"/>
      <c r="E257" s="17"/>
      <c r="F257" s="17"/>
      <c r="G257" s="17"/>
      <c r="H257" s="6"/>
      <c r="I257" s="17"/>
      <c r="J257" s="17"/>
      <c r="K257" s="7"/>
    </row>
    <row r="258" spans="2:11" ht="15.75" customHeight="1">
      <c r="B258" s="4"/>
      <c r="C258" s="6"/>
      <c r="D258" s="6"/>
      <c r="E258" s="42"/>
      <c r="F258" s="42"/>
      <c r="G258" s="17"/>
      <c r="H258" s="42"/>
      <c r="I258" s="17"/>
      <c r="J258" s="17"/>
      <c r="K258" s="7"/>
    </row>
    <row r="259" spans="2:11" ht="15.75" customHeight="1">
      <c r="B259" s="4"/>
      <c r="C259" s="6"/>
      <c r="D259" s="6"/>
      <c r="E259" s="42"/>
      <c r="F259" s="42"/>
      <c r="G259" s="30"/>
      <c r="H259" s="42"/>
      <c r="I259" s="17"/>
      <c r="J259" s="17"/>
      <c r="K259" s="7"/>
    </row>
    <row r="260" spans="2:11" ht="15.75" customHeight="1">
      <c r="B260" s="4" t="s">
        <v>27</v>
      </c>
      <c r="C260" s="6"/>
      <c r="D260" s="6"/>
      <c r="E260" s="30"/>
      <c r="F260" s="30"/>
      <c r="G260" s="30"/>
      <c r="H260" s="30"/>
      <c r="I260" s="30"/>
      <c r="J260" s="30"/>
      <c r="K260" s="7"/>
    </row>
    <row r="261" spans="2:11" ht="15.75" customHeight="1">
      <c r="B261" s="144" t="s">
        <v>140</v>
      </c>
      <c r="C261" s="145"/>
      <c r="D261" s="10">
        <v>1</v>
      </c>
      <c r="E261" s="30"/>
      <c r="F261" s="30"/>
      <c r="G261" s="111"/>
      <c r="H261" s="30"/>
      <c r="I261" s="30"/>
      <c r="J261" s="6"/>
      <c r="K261" s="7"/>
    </row>
    <row r="262" spans="2:11" ht="15.75" customHeight="1">
      <c r="B262" s="147" t="s">
        <v>141</v>
      </c>
      <c r="C262" s="148"/>
      <c r="D262" s="12">
        <v>5000</v>
      </c>
      <c r="E262" s="42"/>
      <c r="F262" s="42"/>
      <c r="G262" s="30"/>
      <c r="H262" s="42"/>
      <c r="I262" s="42"/>
      <c r="J262" s="30"/>
      <c r="K262" s="7"/>
    </row>
    <row r="263" spans="2:11" ht="15.75" customHeight="1">
      <c r="B263" s="13"/>
      <c r="C263" s="30"/>
      <c r="D263" s="30"/>
      <c r="E263" s="59"/>
      <c r="F263" s="59"/>
      <c r="G263" s="59"/>
      <c r="H263" s="59"/>
      <c r="I263" s="59"/>
      <c r="J263" s="30"/>
      <c r="K263" s="7"/>
    </row>
    <row r="264" spans="2:11" ht="15.75" customHeight="1">
      <c r="B264" s="13"/>
      <c r="C264" s="30"/>
      <c r="D264" s="112"/>
      <c r="E264" s="42"/>
      <c r="F264" s="42"/>
      <c r="G264" s="42"/>
      <c r="H264" s="42"/>
      <c r="I264" s="42"/>
      <c r="J264" s="30"/>
      <c r="K264" s="7"/>
    </row>
    <row r="265" spans="2:11" ht="15.75" customHeight="1">
      <c r="B265" s="16"/>
      <c r="C265" s="150" t="s">
        <v>142</v>
      </c>
      <c r="D265" s="151"/>
      <c r="E265" s="152"/>
      <c r="F265" s="150" t="s">
        <v>143</v>
      </c>
      <c r="G265" s="151"/>
      <c r="H265" s="152"/>
      <c r="I265" s="30"/>
      <c r="J265" s="6"/>
      <c r="K265" s="7"/>
    </row>
    <row r="266" spans="2:11" ht="15.75" customHeight="1">
      <c r="B266" s="16"/>
      <c r="C266" s="153" t="s">
        <v>144</v>
      </c>
      <c r="D266" s="148"/>
      <c r="E266" s="113">
        <v>5000</v>
      </c>
      <c r="F266" s="153" t="s">
        <v>144</v>
      </c>
      <c r="G266" s="148"/>
      <c r="H266" s="113">
        <v>5000</v>
      </c>
      <c r="I266" s="30"/>
      <c r="J266" s="30"/>
      <c r="K266" s="7"/>
    </row>
    <row r="267" spans="2:11" ht="15.75" customHeight="1">
      <c r="B267" s="16"/>
      <c r="C267" s="114" t="s">
        <v>145</v>
      </c>
      <c r="D267" s="48" t="s">
        <v>146</v>
      </c>
      <c r="E267" s="115" t="s">
        <v>147</v>
      </c>
      <c r="F267" s="114" t="s">
        <v>145</v>
      </c>
      <c r="G267" s="48" t="s">
        <v>146</v>
      </c>
      <c r="H267" s="115" t="s">
        <v>147</v>
      </c>
      <c r="I267" s="17" t="s">
        <v>148</v>
      </c>
      <c r="J267" s="30"/>
      <c r="K267" s="7"/>
    </row>
    <row r="268" spans="2:11" ht="15.75" customHeight="1">
      <c r="B268" s="16"/>
      <c r="C268" s="116">
        <v>0.1</v>
      </c>
      <c r="D268" s="87">
        <v>0.2</v>
      </c>
      <c r="E268" s="117">
        <v>0.7</v>
      </c>
      <c r="F268" s="116">
        <v>0.1</v>
      </c>
      <c r="G268" s="87">
        <v>0.2</v>
      </c>
      <c r="H268" s="117">
        <v>0.7</v>
      </c>
      <c r="I268" s="30" t="s">
        <v>149</v>
      </c>
      <c r="J268" s="30"/>
      <c r="K268" s="7"/>
    </row>
    <row r="269" spans="2:11" ht="15.75" customHeight="1">
      <c r="B269" s="16"/>
      <c r="C269" s="116">
        <f t="shared" ref="C269:H269" si="8">C268*$E$266</f>
        <v>500</v>
      </c>
      <c r="D269" s="87">
        <f t="shared" si="8"/>
        <v>1000</v>
      </c>
      <c r="E269" s="117">
        <f t="shared" si="8"/>
        <v>3500</v>
      </c>
      <c r="F269" s="116">
        <f t="shared" si="8"/>
        <v>500</v>
      </c>
      <c r="G269" s="87">
        <f t="shared" si="8"/>
        <v>1000</v>
      </c>
      <c r="H269" s="117">
        <f t="shared" si="8"/>
        <v>3500</v>
      </c>
      <c r="I269" s="30" t="s">
        <v>150</v>
      </c>
      <c r="J269" s="30"/>
      <c r="K269" s="7"/>
    </row>
    <row r="270" spans="2:11" ht="15.75" customHeight="1">
      <c r="B270" s="16"/>
      <c r="C270" s="116">
        <v>0.5</v>
      </c>
      <c r="D270" s="87">
        <v>0.55000000000000004</v>
      </c>
      <c r="E270" s="117">
        <v>0.6</v>
      </c>
      <c r="F270" s="116">
        <v>0.7</v>
      </c>
      <c r="G270" s="87">
        <v>0.75</v>
      </c>
      <c r="H270" s="117">
        <v>0.8</v>
      </c>
      <c r="I270" s="30" t="s">
        <v>151</v>
      </c>
      <c r="J270" s="30"/>
      <c r="K270" s="7"/>
    </row>
    <row r="271" spans="2:11" ht="15.75" customHeight="1">
      <c r="B271" s="16"/>
      <c r="C271" s="118">
        <f t="shared" ref="C271:H271" si="9">C270*C269</f>
        <v>250</v>
      </c>
      <c r="D271" s="119">
        <f t="shared" si="9"/>
        <v>550</v>
      </c>
      <c r="E271" s="120">
        <f t="shared" si="9"/>
        <v>2100</v>
      </c>
      <c r="F271" s="121">
        <f t="shared" si="9"/>
        <v>350</v>
      </c>
      <c r="G271" s="122">
        <f t="shared" si="9"/>
        <v>750</v>
      </c>
      <c r="H271" s="123">
        <f t="shared" si="9"/>
        <v>2800</v>
      </c>
      <c r="I271" s="30" t="s">
        <v>152</v>
      </c>
      <c r="J271" s="30"/>
      <c r="K271" s="7"/>
    </row>
    <row r="272" spans="2:11" ht="15.75" customHeight="1">
      <c r="B272" s="16"/>
      <c r="C272" s="124"/>
      <c r="D272" s="124"/>
      <c r="E272" s="124">
        <f>SUM(C271:E271)</f>
        <v>2900</v>
      </c>
      <c r="F272" s="125"/>
      <c r="G272" s="125"/>
      <c r="H272" s="125">
        <f>SUM(F271:H271)</f>
        <v>3900</v>
      </c>
      <c r="I272" s="30" t="s">
        <v>153</v>
      </c>
      <c r="J272" s="30"/>
      <c r="K272" s="7"/>
    </row>
    <row r="273" spans="2:11" ht="15.75" customHeight="1">
      <c r="B273" s="16"/>
      <c r="C273" s="17"/>
      <c r="D273" s="17"/>
      <c r="E273" s="17"/>
      <c r="F273" s="30"/>
      <c r="G273" s="30"/>
      <c r="H273" s="126">
        <f>H272+E272</f>
        <v>6800</v>
      </c>
      <c r="I273" s="112" t="s">
        <v>154</v>
      </c>
      <c r="J273" s="112"/>
      <c r="K273" s="7"/>
    </row>
    <row r="274" spans="2:11" ht="15" customHeight="1">
      <c r="B274" s="13"/>
      <c r="C274" s="30"/>
      <c r="D274" s="30"/>
      <c r="E274" s="30"/>
      <c r="F274" s="30"/>
      <c r="G274" s="30"/>
      <c r="H274" s="30"/>
      <c r="I274" s="30"/>
      <c r="J274" s="30"/>
      <c r="K274" s="7"/>
    </row>
    <row r="275" spans="2:11" ht="15.75" customHeight="1">
      <c r="B275" s="16"/>
      <c r="C275" s="143" t="s">
        <v>155</v>
      </c>
      <c r="D275" s="141"/>
      <c r="E275" s="141"/>
      <c r="F275" s="141"/>
      <c r="G275" s="141"/>
      <c r="H275" s="141"/>
      <c r="I275" s="17"/>
      <c r="J275" s="17"/>
      <c r="K275" s="7"/>
    </row>
    <row r="276" spans="2:11" ht="15.75" customHeight="1">
      <c r="B276" s="24"/>
      <c r="C276" s="25"/>
      <c r="D276" s="25"/>
      <c r="E276" s="25"/>
      <c r="F276" s="25"/>
      <c r="G276" s="25"/>
      <c r="H276" s="25"/>
      <c r="I276" s="25"/>
      <c r="J276" s="25"/>
      <c r="K276" s="45"/>
    </row>
    <row r="277" spans="2:11" ht="15.75" customHeight="1">
      <c r="B277" s="17"/>
      <c r="C277" s="17"/>
      <c r="D277" s="17"/>
      <c r="E277" s="17"/>
      <c r="F277" s="17"/>
      <c r="G277" s="17"/>
      <c r="H277" s="17"/>
      <c r="I277" s="17"/>
      <c r="J277" s="17"/>
    </row>
    <row r="278" spans="2:11" ht="15.75" customHeight="1">
      <c r="B278" s="17"/>
      <c r="C278" s="17"/>
      <c r="D278" s="17"/>
      <c r="E278" s="17"/>
      <c r="F278" s="17"/>
      <c r="G278" s="17"/>
      <c r="H278" s="17"/>
      <c r="I278" s="17"/>
      <c r="J278" s="17"/>
    </row>
    <row r="279" spans="2:11" ht="15.75" customHeight="1">
      <c r="B279" s="77"/>
      <c r="C279" s="21"/>
      <c r="D279" s="21"/>
      <c r="E279" s="21"/>
      <c r="F279" s="21"/>
      <c r="G279" s="78"/>
      <c r="H279" s="17"/>
      <c r="I279" s="17"/>
      <c r="J279" s="17"/>
    </row>
    <row r="280" spans="2:11" ht="15.75" customHeight="1">
      <c r="B280" s="13" t="s">
        <v>156</v>
      </c>
      <c r="C280" s="142" t="s">
        <v>157</v>
      </c>
      <c r="D280" s="141"/>
      <c r="E280" s="141"/>
      <c r="F280" s="141"/>
      <c r="G280" s="79"/>
      <c r="H280" s="17"/>
      <c r="I280" s="17"/>
      <c r="J280" s="17"/>
    </row>
    <row r="281" spans="2:11" ht="15.75" customHeight="1">
      <c r="B281" s="16" t="s">
        <v>3</v>
      </c>
      <c r="C281" s="141"/>
      <c r="D281" s="141"/>
      <c r="E281" s="141"/>
      <c r="F281" s="141"/>
      <c r="G281" s="81"/>
      <c r="H281" s="17"/>
      <c r="I281" s="17"/>
      <c r="J281" s="17"/>
    </row>
    <row r="282" spans="2:11" ht="15.75" customHeight="1">
      <c r="B282" s="16"/>
      <c r="C282" s="17"/>
      <c r="D282" s="17"/>
      <c r="E282" s="17"/>
      <c r="F282" s="17"/>
      <c r="G282" s="81"/>
      <c r="H282" s="17"/>
      <c r="I282" s="17"/>
      <c r="J282" s="17"/>
    </row>
    <row r="283" spans="2:11" ht="15.75" customHeight="1">
      <c r="B283" s="144" t="s">
        <v>80</v>
      </c>
      <c r="C283" s="145"/>
      <c r="D283" s="10" t="s">
        <v>81</v>
      </c>
      <c r="E283" s="17"/>
      <c r="F283" s="17"/>
      <c r="G283" s="7"/>
      <c r="H283" s="17"/>
      <c r="I283" s="17"/>
      <c r="J283" s="17"/>
    </row>
    <row r="284" spans="2:11" ht="15.75" customHeight="1">
      <c r="B284" s="146" t="s">
        <v>158</v>
      </c>
      <c r="C284" s="141"/>
      <c r="D284" s="82">
        <v>3</v>
      </c>
      <c r="E284" s="17"/>
      <c r="F284" s="17"/>
      <c r="G284" s="81"/>
      <c r="H284" s="17"/>
      <c r="I284" s="17"/>
      <c r="J284" s="17"/>
    </row>
    <row r="285" spans="2:11" ht="15.75" customHeight="1">
      <c r="B285" s="147" t="s">
        <v>159</v>
      </c>
      <c r="C285" s="148"/>
      <c r="D285" s="12">
        <v>20</v>
      </c>
      <c r="G285" s="7"/>
      <c r="H285" s="17"/>
      <c r="I285" s="17"/>
      <c r="J285" s="17"/>
    </row>
    <row r="286" spans="2:11" ht="15.75" customHeight="1">
      <c r="B286" s="13"/>
      <c r="G286" s="7"/>
      <c r="H286" s="17"/>
      <c r="I286" s="17"/>
      <c r="J286" s="17"/>
    </row>
    <row r="287" spans="2:11" ht="15.75" customHeight="1">
      <c r="B287" s="13"/>
      <c r="G287" s="7"/>
      <c r="H287" s="17"/>
      <c r="I287" s="17"/>
      <c r="J287" s="17"/>
    </row>
    <row r="288" spans="2:11" ht="15.75" customHeight="1">
      <c r="B288" s="13"/>
      <c r="G288" s="7"/>
      <c r="H288" s="17"/>
      <c r="I288" s="17"/>
      <c r="J288" s="17"/>
    </row>
    <row r="289" spans="2:10" ht="15.75" customHeight="1">
      <c r="B289" s="14" t="s">
        <v>8</v>
      </c>
      <c r="C289" s="149" t="s">
        <v>9</v>
      </c>
      <c r="D289" s="139"/>
      <c r="G289" s="7"/>
      <c r="H289" s="17"/>
      <c r="I289" s="17"/>
      <c r="J289" s="17"/>
    </row>
    <row r="290" spans="2:10" ht="15.75" customHeight="1">
      <c r="B290" s="13"/>
      <c r="G290" s="7"/>
      <c r="H290" s="17"/>
      <c r="I290" s="17"/>
      <c r="J290" s="17"/>
    </row>
    <row r="291" spans="2:10" ht="15.75" customHeight="1">
      <c r="B291" s="13"/>
      <c r="G291" s="7"/>
      <c r="H291" s="17"/>
      <c r="I291" s="17"/>
      <c r="J291" s="17"/>
    </row>
    <row r="292" spans="2:10" ht="15.75" customHeight="1">
      <c r="B292" s="4" t="s">
        <v>27</v>
      </c>
      <c r="C292" s="6"/>
      <c r="D292" s="6"/>
      <c r="G292" s="7"/>
      <c r="H292" s="17"/>
      <c r="I292" s="17"/>
      <c r="J292" s="17"/>
    </row>
    <row r="293" spans="2:10" ht="15.75" customHeight="1">
      <c r="B293" s="144" t="s">
        <v>160</v>
      </c>
      <c r="C293" s="145"/>
      <c r="D293" s="10">
        <v>1.5</v>
      </c>
      <c r="G293" s="7"/>
      <c r="H293" s="17"/>
      <c r="I293" s="17"/>
      <c r="J293" s="17"/>
    </row>
    <row r="294" spans="2:10" ht="15.75" customHeight="1">
      <c r="B294" s="146" t="s">
        <v>161</v>
      </c>
      <c r="C294" s="141"/>
      <c r="D294" s="82">
        <v>1.5</v>
      </c>
      <c r="G294" s="7"/>
      <c r="H294" s="17"/>
      <c r="I294" s="17"/>
      <c r="J294" s="17"/>
    </row>
    <row r="295" spans="2:10" ht="15.75" customHeight="1">
      <c r="B295" s="147" t="s">
        <v>162</v>
      </c>
      <c r="C295" s="148"/>
      <c r="D295" s="12">
        <v>12</v>
      </c>
      <c r="G295" s="7"/>
      <c r="H295" s="17"/>
      <c r="I295" s="17"/>
      <c r="J295" s="17"/>
    </row>
    <row r="296" spans="2:10" ht="15.75" customHeight="1">
      <c r="B296" s="4"/>
      <c r="C296" s="6"/>
      <c r="D296" s="6"/>
      <c r="G296" s="7"/>
      <c r="H296" s="17"/>
      <c r="I296" s="17"/>
      <c r="J296" s="17"/>
    </row>
    <row r="297" spans="2:10" ht="15.75" customHeight="1">
      <c r="B297" s="9" t="s">
        <v>163</v>
      </c>
      <c r="C297" s="83" t="s">
        <v>91</v>
      </c>
      <c r="D297" s="10" t="s">
        <v>164</v>
      </c>
      <c r="G297" s="7"/>
      <c r="H297" s="17"/>
      <c r="I297" s="17"/>
      <c r="J297" s="17"/>
    </row>
    <row r="298" spans="2:10" ht="15.75" customHeight="1">
      <c r="B298" s="4" t="s">
        <v>165</v>
      </c>
      <c r="C298" s="6">
        <v>8</v>
      </c>
      <c r="D298" s="84">
        <v>0.7</v>
      </c>
      <c r="G298" s="7"/>
      <c r="H298" s="17"/>
      <c r="I298" s="17"/>
      <c r="J298" s="17"/>
    </row>
    <row r="299" spans="2:10" ht="15.75" customHeight="1">
      <c r="B299" s="4" t="s">
        <v>166</v>
      </c>
      <c r="C299" s="6">
        <v>6</v>
      </c>
      <c r="D299" s="84">
        <v>1</v>
      </c>
      <c r="G299" s="7"/>
      <c r="H299" s="17"/>
      <c r="I299" s="17"/>
      <c r="J299" s="17"/>
    </row>
    <row r="300" spans="2:10" ht="15.75" customHeight="1">
      <c r="B300" s="11" t="s">
        <v>45</v>
      </c>
      <c r="C300" s="85">
        <v>6</v>
      </c>
      <c r="D300" s="86">
        <v>0.5</v>
      </c>
      <c r="G300" s="7"/>
      <c r="H300" s="17"/>
      <c r="I300" s="17"/>
      <c r="J300" s="17"/>
    </row>
    <row r="301" spans="2:10" ht="15.75" customHeight="1">
      <c r="B301" s="13"/>
      <c r="G301" s="7"/>
      <c r="H301" s="17"/>
      <c r="I301" s="17"/>
      <c r="J301" s="17"/>
    </row>
    <row r="302" spans="2:10" ht="15.75" customHeight="1">
      <c r="B302" s="13"/>
      <c r="G302" s="7"/>
      <c r="H302" s="17"/>
      <c r="I302" s="17"/>
      <c r="J302" s="17"/>
    </row>
    <row r="303" spans="2:10" ht="15.75" customHeight="1">
      <c r="B303" s="13"/>
      <c r="E303" s="103" t="s">
        <v>167</v>
      </c>
      <c r="F303" s="80"/>
      <c r="G303" s="7"/>
      <c r="H303" s="17"/>
      <c r="I303" s="17"/>
      <c r="J303" s="17"/>
    </row>
    <row r="304" spans="2:10" ht="15.75" customHeight="1">
      <c r="B304" s="13"/>
      <c r="G304" s="7"/>
      <c r="H304" s="17"/>
      <c r="I304" s="17"/>
      <c r="J304" s="17"/>
    </row>
    <row r="305" spans="2:10" ht="15.75" customHeight="1">
      <c r="B305" s="13"/>
      <c r="G305" s="7"/>
      <c r="H305" s="17"/>
      <c r="I305" s="17"/>
      <c r="J305" s="17"/>
    </row>
    <row r="306" spans="2:10" ht="15.75" customHeight="1">
      <c r="B306" s="13"/>
      <c r="G306" s="7"/>
      <c r="H306" s="17"/>
      <c r="I306" s="17"/>
      <c r="J306" s="17"/>
    </row>
    <row r="307" spans="2:10" ht="15.75" customHeight="1">
      <c r="B307" s="13"/>
      <c r="D307" s="30" t="s">
        <v>168</v>
      </c>
      <c r="E307" s="30" t="s">
        <v>166</v>
      </c>
      <c r="F307" s="30" t="s">
        <v>169</v>
      </c>
      <c r="G307" s="7"/>
      <c r="H307" s="17"/>
      <c r="I307" s="17"/>
      <c r="J307" s="17"/>
    </row>
    <row r="308" spans="2:10" ht="15.75" customHeight="1">
      <c r="B308" s="155" t="s">
        <v>170</v>
      </c>
      <c r="C308" s="145"/>
      <c r="D308" s="127">
        <f t="shared" ref="D308:F308" si="10">$D$293</f>
        <v>1.5</v>
      </c>
      <c r="E308" s="128">
        <f t="shared" si="10"/>
        <v>1.5</v>
      </c>
      <c r="F308" s="129">
        <f t="shared" si="10"/>
        <v>1.5</v>
      </c>
      <c r="G308" s="7"/>
      <c r="H308" s="17"/>
      <c r="I308" s="17"/>
      <c r="J308" s="17"/>
    </row>
    <row r="309" spans="2:10" ht="15.75" customHeight="1">
      <c r="B309" s="154" t="s">
        <v>162</v>
      </c>
      <c r="C309" s="141"/>
      <c r="D309" s="130">
        <f t="shared" ref="D309:F309" si="11">$D$295</f>
        <v>12</v>
      </c>
      <c r="E309" s="30">
        <f t="shared" si="11"/>
        <v>12</v>
      </c>
      <c r="F309" s="131">
        <f t="shared" si="11"/>
        <v>12</v>
      </c>
      <c r="G309" s="7"/>
      <c r="H309" s="17"/>
      <c r="I309" s="17"/>
      <c r="J309" s="17"/>
    </row>
    <row r="310" spans="2:10" ht="15.75" customHeight="1">
      <c r="B310" s="154" t="s">
        <v>100</v>
      </c>
      <c r="C310" s="141"/>
      <c r="D310" s="130">
        <f>C298</f>
        <v>8</v>
      </c>
      <c r="E310" s="30">
        <f>C299</f>
        <v>6</v>
      </c>
      <c r="F310" s="131">
        <f>C300</f>
        <v>6</v>
      </c>
      <c r="G310" s="7"/>
      <c r="H310" s="17"/>
      <c r="I310" s="17"/>
      <c r="J310" s="17"/>
    </row>
    <row r="311" spans="2:10" ht="15.75" customHeight="1">
      <c r="B311" s="154" t="s">
        <v>101</v>
      </c>
      <c r="C311" s="141"/>
      <c r="D311" s="132">
        <f>D298</f>
        <v>0.7</v>
      </c>
      <c r="E311" s="112">
        <f>D299</f>
        <v>1</v>
      </c>
      <c r="F311" s="133">
        <f>D300</f>
        <v>0.5</v>
      </c>
      <c r="G311" s="7"/>
      <c r="H311" s="17"/>
      <c r="I311" s="17"/>
      <c r="J311" s="17"/>
    </row>
    <row r="312" spans="2:10" ht="15.75" customHeight="1">
      <c r="B312" s="147" t="s">
        <v>102</v>
      </c>
      <c r="C312" s="148"/>
      <c r="D312" s="134">
        <f t="shared" ref="D312:F312" si="12">PRODUCT(D308:D311)</f>
        <v>100.8</v>
      </c>
      <c r="E312" s="135">
        <f t="shared" si="12"/>
        <v>108</v>
      </c>
      <c r="F312" s="136">
        <f t="shared" si="12"/>
        <v>54</v>
      </c>
      <c r="G312" s="7"/>
      <c r="H312" s="17"/>
      <c r="I312" s="17"/>
      <c r="J312" s="17"/>
    </row>
    <row r="313" spans="2:10" ht="15.75" customHeight="1">
      <c r="B313" s="146" t="s">
        <v>76</v>
      </c>
      <c r="C313" s="141"/>
      <c r="F313" s="137">
        <f>ROUND(SUM(D312:F312),0)</f>
        <v>263</v>
      </c>
      <c r="G313" s="7"/>
      <c r="H313" s="17"/>
      <c r="I313" s="17"/>
      <c r="J313" s="17"/>
    </row>
    <row r="314" spans="2:10" ht="15.75" customHeight="1">
      <c r="B314" s="13"/>
      <c r="G314" s="7"/>
      <c r="H314" s="17"/>
      <c r="I314" s="17"/>
      <c r="J314" s="17"/>
    </row>
    <row r="315" spans="2:10" ht="15.75" customHeight="1">
      <c r="B315" s="13"/>
      <c r="C315" s="140" t="s">
        <v>171</v>
      </c>
      <c r="D315" s="141"/>
      <c r="E315" s="141"/>
      <c r="F315" s="141"/>
      <c r="G315" s="79"/>
      <c r="H315" s="17"/>
      <c r="I315" s="17"/>
      <c r="J315" s="17"/>
    </row>
    <row r="316" spans="2:10" ht="15.75" customHeight="1">
      <c r="B316" s="104"/>
      <c r="C316" s="76"/>
      <c r="D316" s="76"/>
      <c r="E316" s="76"/>
      <c r="F316" s="76"/>
      <c r="G316" s="45"/>
      <c r="H316" s="17"/>
      <c r="I316" s="17"/>
      <c r="J316" s="17"/>
    </row>
    <row r="317" spans="2:10" ht="15.75" customHeight="1">
      <c r="H317" s="17"/>
      <c r="I317" s="17"/>
      <c r="J317" s="17"/>
    </row>
    <row r="318" spans="2:10" ht="15.75" customHeight="1">
      <c r="H318" s="17"/>
      <c r="I318" s="17"/>
      <c r="J318" s="17"/>
    </row>
    <row r="319" spans="2:10" ht="17.25" customHeight="1">
      <c r="H319" s="17"/>
      <c r="I319" s="17"/>
      <c r="J319" s="17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</sheetData>
  <mergeCells count="73">
    <mergeCell ref="B129:C129"/>
    <mergeCell ref="B149:C149"/>
    <mergeCell ref="C152:F152"/>
    <mergeCell ref="C158:H159"/>
    <mergeCell ref="B130:C130"/>
    <mergeCell ref="B131:C131"/>
    <mergeCell ref="B144:C144"/>
    <mergeCell ref="B145:C145"/>
    <mergeCell ref="B146:C146"/>
    <mergeCell ref="B147:C147"/>
    <mergeCell ref="B148:C148"/>
    <mergeCell ref="C116:F117"/>
    <mergeCell ref="B119:C119"/>
    <mergeCell ref="B120:C120"/>
    <mergeCell ref="B121:C121"/>
    <mergeCell ref="C125:D125"/>
    <mergeCell ref="L99:M99"/>
    <mergeCell ref="L100:M100"/>
    <mergeCell ref="L102:M102"/>
    <mergeCell ref="L103:M103"/>
    <mergeCell ref="C109:G109"/>
    <mergeCell ref="K91:L91"/>
    <mergeCell ref="K92:L92"/>
    <mergeCell ref="L95:M95"/>
    <mergeCell ref="L96:M96"/>
    <mergeCell ref="L97:M97"/>
    <mergeCell ref="C64:I64"/>
    <mergeCell ref="C69:H70"/>
    <mergeCell ref="B79:C79"/>
    <mergeCell ref="B80:C80"/>
    <mergeCell ref="B81:C81"/>
    <mergeCell ref="B25:D25"/>
    <mergeCell ref="B52:D52"/>
    <mergeCell ref="B1:B2"/>
    <mergeCell ref="C1:J2"/>
    <mergeCell ref="C5:H6"/>
    <mergeCell ref="B23:D23"/>
    <mergeCell ref="B24:D24"/>
    <mergeCell ref="C32:I32"/>
    <mergeCell ref="C37:H38"/>
    <mergeCell ref="C315:F315"/>
    <mergeCell ref="B285:C285"/>
    <mergeCell ref="C289:D289"/>
    <mergeCell ref="B293:C293"/>
    <mergeCell ref="B294:C294"/>
    <mergeCell ref="B295:C295"/>
    <mergeCell ref="B308:C308"/>
    <mergeCell ref="B309:C309"/>
    <mergeCell ref="B284:C284"/>
    <mergeCell ref="B310:C310"/>
    <mergeCell ref="B311:C311"/>
    <mergeCell ref="B312:C312"/>
    <mergeCell ref="B313:C313"/>
    <mergeCell ref="C266:D266"/>
    <mergeCell ref="F266:G266"/>
    <mergeCell ref="C275:H275"/>
    <mergeCell ref="C280:F281"/>
    <mergeCell ref="B283:C283"/>
    <mergeCell ref="C257:D257"/>
    <mergeCell ref="B261:C261"/>
    <mergeCell ref="B262:C262"/>
    <mergeCell ref="F265:H265"/>
    <mergeCell ref="C265:E265"/>
    <mergeCell ref="C244:H244"/>
    <mergeCell ref="C249:H250"/>
    <mergeCell ref="B251:C251"/>
    <mergeCell ref="B252:C252"/>
    <mergeCell ref="B253:C253"/>
    <mergeCell ref="B168:C168"/>
    <mergeCell ref="B169:C169"/>
    <mergeCell ref="C196:H196"/>
    <mergeCell ref="C203:H204"/>
    <mergeCell ref="B212:C2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Guesstimante Questions.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Deepak Kumar</cp:lastModifiedBy>
  <dcterms:created xsi:type="dcterms:W3CDTF">2023-08-12T17:02:53Z</dcterms:created>
  <dcterms:modified xsi:type="dcterms:W3CDTF">2023-11-05T17:33:59Z</dcterms:modified>
</cp:coreProperties>
</file>