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Study\Semester 8\Behaviour of RC Structure\Assignment 1\"/>
    </mc:Choice>
  </mc:AlternateContent>
  <xr:revisionPtr revIDLastSave="0" documentId="13_ncr:1_{931A2AC6-C917-496F-B262-317016EDCFDC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mpression" sheetId="1" r:id="rId1"/>
    <sheet name="Tensi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4" i="2"/>
  <c r="L11" i="2"/>
  <c r="N14" i="1"/>
  <c r="B5" i="1" s="1"/>
  <c r="B19" i="1" l="1"/>
  <c r="C19" i="1" s="1"/>
  <c r="B11" i="1"/>
  <c r="C11" i="1" s="1"/>
  <c r="B20" i="1"/>
  <c r="B24" i="1"/>
  <c r="C24" i="1" s="1"/>
  <c r="B16" i="1"/>
  <c r="D16" i="1" s="1"/>
  <c r="B8" i="1"/>
  <c r="C8" i="1" s="1"/>
  <c r="B12" i="1"/>
  <c r="B23" i="1"/>
  <c r="C23" i="1" s="1"/>
  <c r="B15" i="1"/>
  <c r="C15" i="1" s="1"/>
  <c r="B7" i="1"/>
  <c r="C7" i="1" s="1"/>
  <c r="C12" i="1"/>
  <c r="B22" i="1"/>
  <c r="B18" i="1"/>
  <c r="B14" i="1"/>
  <c r="B10" i="1"/>
  <c r="C10" i="1" s="1"/>
  <c r="B6" i="1"/>
  <c r="C6" i="1" s="1"/>
  <c r="B4" i="1"/>
  <c r="B21" i="1"/>
  <c r="C21" i="1" s="1"/>
  <c r="B17" i="1"/>
  <c r="C17" i="1" s="1"/>
  <c r="B13" i="1"/>
  <c r="C13" i="1" s="1"/>
  <c r="B9" i="1"/>
  <c r="C9" i="1" s="1"/>
  <c r="D15" i="1"/>
  <c r="C20" i="1"/>
  <c r="C16" i="1"/>
  <c r="D13" i="1"/>
  <c r="D19" i="1" l="1"/>
  <c r="D11" i="1"/>
  <c r="D17" i="1"/>
  <c r="D21" i="1"/>
  <c r="D20" i="1"/>
  <c r="D23" i="1"/>
  <c r="D12" i="1"/>
  <c r="D18" i="1"/>
  <c r="C18" i="1"/>
  <c r="D22" i="1"/>
  <c r="C22" i="1"/>
  <c r="D14" i="1"/>
  <c r="C14" i="1"/>
  <c r="D24" i="1"/>
</calcChain>
</file>

<file path=xl/sharedStrings.xml><?xml version="1.0" encoding="utf-8"?>
<sst xmlns="http://schemas.openxmlformats.org/spreadsheetml/2006/main" count="28" uniqueCount="25">
  <si>
    <t>Formula used</t>
  </si>
  <si>
    <t>empirical equations given in Popovics (1973),</t>
  </si>
  <si>
    <t xml:space="preserve">f0 = </t>
  </si>
  <si>
    <t>27 Mpa</t>
  </si>
  <si>
    <t xml:space="preserve">n = </t>
  </si>
  <si>
    <t>Stress</t>
  </si>
  <si>
    <t>Inelastic strain</t>
  </si>
  <si>
    <t>Damage Factor</t>
  </si>
  <si>
    <t>Compression Input Data</t>
  </si>
  <si>
    <t>psi</t>
  </si>
  <si>
    <t>Elastic Strain</t>
  </si>
  <si>
    <t>E =</t>
  </si>
  <si>
    <t>Gpa</t>
  </si>
  <si>
    <t>Tensile Input data</t>
  </si>
  <si>
    <t>Damage factor</t>
  </si>
  <si>
    <t>Hordijk (1991).</t>
  </si>
  <si>
    <t xml:space="preserve">Stress-strain/crack opening behaviour in tension </t>
  </si>
  <si>
    <t>ft=</t>
  </si>
  <si>
    <t>(10% of fc)</t>
  </si>
  <si>
    <t>c1 =</t>
  </si>
  <si>
    <t>c2 =</t>
  </si>
  <si>
    <t>wc =</t>
  </si>
  <si>
    <t>mm</t>
  </si>
  <si>
    <t>Crack width (w in mm)</t>
  </si>
  <si>
    <t>17CE31001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</si>
</sst>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0" xfId="0" applyFill="1" applyBorder="1" applyAlignment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vs Strain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Compression!$A$4:$A$24</c:f>
              <c:numCache>
                <c:formatCode>General</c:formatCode>
                <c:ptCount val="21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5.4999999999999997E-3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7.4999999999999997E-3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9.4999999999999998E-3</c:v>
                </c:pt>
                <c:pt idx="20">
                  <c:v>0.01</c:v>
                </c:pt>
              </c:numCache>
            </c:numRef>
          </c:xVal>
          <c:yVal>
            <c:numRef>
              <c:f>Compression!$B$4:$B$24</c:f>
              <c:numCache>
                <c:formatCode>General</c:formatCode>
                <c:ptCount val="21"/>
                <c:pt idx="0">
                  <c:v>0</c:v>
                </c:pt>
                <c:pt idx="1">
                  <c:v>7.3257245858213569</c:v>
                </c:pt>
                <c:pt idx="2">
                  <c:v>14.204815212059783</c:v>
                </c:pt>
                <c:pt idx="3">
                  <c:v>19.966493180306394</c:v>
                </c:pt>
                <c:pt idx="4">
                  <c:v>24.064400878852496</c:v>
                </c:pt>
                <c:pt idx="5">
                  <c:v>26.334533537476766</c:v>
                </c:pt>
                <c:pt idx="6">
                  <c:v>27.000000000000004</c:v>
                </c:pt>
                <c:pt idx="7">
                  <c:v>26.490731327496714</c:v>
                </c:pt>
                <c:pt idx="8">
                  <c:v>25.251609666146631</c:v>
                </c:pt>
                <c:pt idx="9">
                  <c:v>23.637163115066727</c:v>
                </c:pt>
                <c:pt idx="10">
                  <c:v>21.88836851162495</c:v>
                </c:pt>
                <c:pt idx="11">
                  <c:v>20.150877765021235</c:v>
                </c:pt>
                <c:pt idx="12">
                  <c:v>18.503446994720161</c:v>
                </c:pt>
                <c:pt idx="13">
                  <c:v>16.982583098165637</c:v>
                </c:pt>
                <c:pt idx="14">
                  <c:v>15.600046108927163</c:v>
                </c:pt>
                <c:pt idx="15">
                  <c:v>14.35407272006942</c:v>
                </c:pt>
                <c:pt idx="16">
                  <c:v>13.236136059086176</c:v>
                </c:pt>
                <c:pt idx="17">
                  <c:v>12.234832248570385</c:v>
                </c:pt>
                <c:pt idx="18">
                  <c:v>11.338018170295047</c:v>
                </c:pt>
                <c:pt idx="19">
                  <c:v>10.533922823284621</c:v>
                </c:pt>
                <c:pt idx="20">
                  <c:v>9.8116732479552287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1-4933-8A60-87C6D46F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54800"/>
        <c:axId val="609252504"/>
      </c:scatterChart>
      <c:valAx>
        <c:axId val="6092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2504"/>
        <c:crosses val="autoZero"/>
        <c:crossBetween val="midCat"/>
      </c:valAx>
      <c:valAx>
        <c:axId val="60925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2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Crack width vs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Tensile!$A$4:$A$20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</c:numCache>
            </c:numRef>
          </c:xVal>
          <c:yVal>
            <c:numRef>
              <c:f>Tensile!$B$4:$B$20</c:f>
              <c:numCache>
                <c:formatCode>General</c:formatCode>
                <c:ptCount val="17"/>
                <c:pt idx="0">
                  <c:v>2.7</c:v>
                </c:pt>
                <c:pt idx="1">
                  <c:v>1.7578149388639888</c:v>
                </c:pt>
                <c:pt idx="2">
                  <c:v>1.1860525356400371</c:v>
                </c:pt>
                <c:pt idx="3">
                  <c:v>0.8534775682307133</c:v>
                </c:pt>
                <c:pt idx="4">
                  <c:v>0.6604223240341639</c:v>
                </c:pt>
                <c:pt idx="5">
                  <c:v>0.54165425571145953</c:v>
                </c:pt>
                <c:pt idx="6">
                  <c:v>0.45895289145610424</c:v>
                </c:pt>
                <c:pt idx="7">
                  <c:v>0.39225865360481654</c:v>
                </c:pt>
                <c:pt idx="8">
                  <c:v>0.33244394377320158</c:v>
                </c:pt>
                <c:pt idx="9">
                  <c:v>0.27629052878016092</c:v>
                </c:pt>
                <c:pt idx="10">
                  <c:v>0.22335872059634321</c:v>
                </c:pt>
                <c:pt idx="11">
                  <c:v>0.17421900766345408</c:v>
                </c:pt>
                <c:pt idx="12">
                  <c:v>0.12956425409417294</c:v>
                </c:pt>
                <c:pt idx="13">
                  <c:v>8.9841764988195669E-2</c:v>
                </c:pt>
                <c:pt idx="14">
                  <c:v>5.5163659486587455E-2</c:v>
                </c:pt>
                <c:pt idx="15">
                  <c:v>2.5347042066976772E-2</c:v>
                </c:pt>
                <c:pt idx="16">
                  <c:v>-9.3675067702747589E-18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5-4302-AC20-F1317224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84104"/>
        <c:axId val="608685088"/>
      </c:scatterChart>
      <c:valAx>
        <c:axId val="60868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5088"/>
        <c:crosses val="autoZero"/>
        <c:crossBetween val="midCat"/>
      </c:valAx>
      <c:valAx>
        <c:axId val="6086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8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5</xdr:row>
      <xdr:rowOff>133350</xdr:rowOff>
    </xdr:from>
    <xdr:to>
      <xdr:col>15</xdr:col>
      <xdr:colOff>285750</xdr:colOff>
      <xdr:row>8</xdr:row>
      <xdr:rowOff>77066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EF149-C318-498C-A6DD-C39D5293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704850"/>
          <a:ext cx="2266950" cy="5152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19051</xdr:colOff>
      <xdr:row>9</xdr:row>
      <xdr:rowOff>19050</xdr:rowOff>
    </xdr:from>
    <xdr:to>
      <xdr:col>14</xdr:col>
      <xdr:colOff>762001</xdr:colOff>
      <xdr:row>11</xdr:row>
      <xdr:rowOff>76582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2C8BA-5941-4A43-8CBA-FFBC618E6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63051" y="1352550"/>
          <a:ext cx="1962150" cy="43853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13</xdr:col>
      <xdr:colOff>518746</xdr:colOff>
      <xdr:row>18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DF3A0B-7EBD-4450-82DC-4186FAB47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6850" y="3048000"/>
          <a:ext cx="1128346" cy="4191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28575</xdr:colOff>
      <xdr:row>18</xdr:row>
      <xdr:rowOff>123825</xdr:rowOff>
    </xdr:from>
    <xdr:to>
      <xdr:col>13</xdr:col>
      <xdr:colOff>341257</xdr:colOff>
      <xdr:row>20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3AA4AC-332E-45B8-9076-F4F1455E5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15425" y="3552825"/>
          <a:ext cx="922282" cy="3429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9525</xdr:colOff>
      <xdr:row>7</xdr:row>
      <xdr:rowOff>166687</xdr:rowOff>
    </xdr:from>
    <xdr:to>
      <xdr:col>11</xdr:col>
      <xdr:colOff>19050</xdr:colOff>
      <xdr:row>18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1E326-F0D2-4B0F-8832-A55F5E32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6</xdr:row>
      <xdr:rowOff>171450</xdr:rowOff>
    </xdr:from>
    <xdr:to>
      <xdr:col>15</xdr:col>
      <xdr:colOff>371475</xdr:colOff>
      <xdr:row>9</xdr:row>
      <xdr:rowOff>44272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6452C6-CC3C-41C6-8F38-1C17F6F6B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10625" y="1314450"/>
          <a:ext cx="3400425" cy="4443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371475</xdr:colOff>
      <xdr:row>4</xdr:row>
      <xdr:rowOff>33337</xdr:rowOff>
    </xdr:from>
    <xdr:to>
      <xdr:col>9</xdr:col>
      <xdr:colOff>257175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902BE1-892C-4620-A877-7ADDB5E80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6827BD-C813-4CD7-AB0D-89C3131F9677}" name="Table6" displayName="Table6" ref="A3:D24" totalsRowShown="0" tableBorderDxfId="1">
  <autoFilter ref="A3:D24" xr:uid="{F3FC9553-4FDC-4A2B-BADD-D78112CD4F2B}"/>
  <tableColumns count="4">
    <tableColumn id="1" xr3:uid="{8C6FCD3F-7B91-45D8-A413-0570328FA14C}" name="Elastic Strain"/>
    <tableColumn id="2" xr3:uid="{F0D47CEA-6585-40CF-8BA6-1C7E7183C8C3}" name="Stress">
      <calculatedColumnFormula>(27*A4*$N$14)/($A$10*($N$14-1+(A4/$A$10)^$N$14))</calculatedColumnFormula>
    </tableColumn>
    <tableColumn id="3" xr3:uid="{9B082895-6782-43AE-9104-7EE48A320C16}" name="Inelastic strain">
      <calculatedColumnFormula>A4-(B4/($N$15*1000))</calculatedColumnFormula>
    </tableColumn>
    <tableColumn id="4" xr3:uid="{9AC3907C-5DC8-41D2-B7C7-2C73A59A8527}" name="Damage Factor">
      <calculatedColumnFormula>1-(B4/$B$10)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0B1281-D426-42FA-95AE-73F495BB531D}" name="Table7" displayName="Table7" ref="A3:C20" totalsRowShown="0" tableBorderDxfId="0">
  <autoFilter ref="A3:C20" xr:uid="{4E244578-51B3-4B8F-A58D-B1666EC12359}"/>
  <tableColumns count="3">
    <tableColumn id="1" xr3:uid="{10C31612-2C20-4A19-8BF5-BA95211CA81C}" name="Crack width (w in mm)"/>
    <tableColumn id="2" xr3:uid="{C202F79B-5E96-492A-9C92-69C879A4994E}" name="Stress">
      <calculatedColumnFormula>$L$11*((1+($L$12*A4/$L$14)^3)*EXP(-$L$13*A4/$L$14)-(A4*(1+$L$12^3)*EXP(-$L$13)/$L$14))</calculatedColumnFormula>
    </tableColumn>
    <tableColumn id="3" xr3:uid="{A029AE0F-78EE-47CE-A57E-C23EB5570AC5}" name="Damage factor">
      <calculatedColumnFormula>1-B4/2.7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opLeftCell="B1" workbookViewId="0">
      <selection activeCell="F1" sqref="F1:H1"/>
    </sheetView>
  </sheetViews>
  <sheetFormatPr defaultRowHeight="15" x14ac:dyDescent="0.25"/>
  <cols>
    <col min="1" max="1" width="17.85546875" customWidth="1"/>
    <col min="3" max="3" width="17.85546875" customWidth="1"/>
    <col min="4" max="4" width="18.28515625" customWidth="1"/>
    <col min="15" max="15" width="11.5703125" customWidth="1"/>
  </cols>
  <sheetData>
    <row r="1" spans="1:18" x14ac:dyDescent="0.25">
      <c r="C1" s="17" t="s">
        <v>8</v>
      </c>
      <c r="D1" s="17"/>
      <c r="F1" s="24" t="s">
        <v>24</v>
      </c>
      <c r="G1" s="24"/>
      <c r="H1" s="24"/>
    </row>
    <row r="3" spans="1:18" x14ac:dyDescent="0.25">
      <c r="A3" s="1" t="s">
        <v>10</v>
      </c>
      <c r="B3" s="1" t="s">
        <v>5</v>
      </c>
      <c r="C3" s="1" t="s">
        <v>6</v>
      </c>
      <c r="D3" s="1" t="s">
        <v>7</v>
      </c>
    </row>
    <row r="4" spans="1:18" ht="15.75" thickBot="1" x14ac:dyDescent="0.3">
      <c r="A4" s="1">
        <v>0</v>
      </c>
      <c r="B4" s="1">
        <f t="shared" ref="B4:B24" si="0">(27*A4*$N$14)/($A$10*($N$14-1+(A4/$A$10)^$N$14))</f>
        <v>0</v>
      </c>
      <c r="C4" s="1">
        <v>0</v>
      </c>
      <c r="D4" s="1">
        <v>0</v>
      </c>
    </row>
    <row r="5" spans="1:18" x14ac:dyDescent="0.25">
      <c r="A5" s="1">
        <v>5.0000000000000001E-4</v>
      </c>
      <c r="B5" s="1">
        <f t="shared" si="0"/>
        <v>7.3257245858213569</v>
      </c>
      <c r="C5" s="1">
        <v>0</v>
      </c>
      <c r="D5" s="1">
        <v>0</v>
      </c>
      <c r="M5" s="18" t="s">
        <v>0</v>
      </c>
      <c r="N5" s="19"/>
      <c r="O5" s="9" t="s">
        <v>1</v>
      </c>
      <c r="P5" s="9"/>
      <c r="Q5" s="9"/>
      <c r="R5" s="10"/>
    </row>
    <row r="6" spans="1:18" x14ac:dyDescent="0.25">
      <c r="A6" s="1">
        <v>1E-3</v>
      </c>
      <c r="B6" s="1">
        <f t="shared" si="0"/>
        <v>14.204815212059783</v>
      </c>
      <c r="C6" s="1">
        <f>A6-(B6/($N$15*1000))</f>
        <v>5.1017878579104196E-4</v>
      </c>
      <c r="D6" s="1">
        <v>0</v>
      </c>
      <c r="M6" s="11"/>
      <c r="N6" s="12"/>
      <c r="O6" s="12"/>
      <c r="P6" s="12"/>
      <c r="Q6" s="12"/>
      <c r="R6" s="13"/>
    </row>
    <row r="7" spans="1:18" x14ac:dyDescent="0.25">
      <c r="A7" s="1">
        <v>1.5E-3</v>
      </c>
      <c r="B7" s="1">
        <f t="shared" si="0"/>
        <v>19.966493180306394</v>
      </c>
      <c r="C7" s="1">
        <f t="shared" ref="C7:C24" si="1">A7-(B7/($N$15*1000))</f>
        <v>8.1150023516184848E-4</v>
      </c>
      <c r="D7" s="1">
        <v>0</v>
      </c>
      <c r="M7" s="11"/>
      <c r="N7" s="12"/>
      <c r="O7" s="12"/>
      <c r="P7" s="12"/>
      <c r="Q7" s="12"/>
      <c r="R7" s="13"/>
    </row>
    <row r="8" spans="1:18" x14ac:dyDescent="0.25">
      <c r="A8" s="1">
        <v>2E-3</v>
      </c>
      <c r="B8" s="1">
        <f t="shared" si="0"/>
        <v>24.064400878852496</v>
      </c>
      <c r="C8" s="1">
        <f t="shared" si="1"/>
        <v>1.1701930731430174E-3</v>
      </c>
      <c r="D8" s="1">
        <v>0</v>
      </c>
      <c r="M8" s="11"/>
      <c r="N8" s="12"/>
      <c r="O8" s="12"/>
      <c r="P8" s="12"/>
      <c r="Q8" s="12"/>
      <c r="R8" s="13"/>
    </row>
    <row r="9" spans="1:18" x14ac:dyDescent="0.25">
      <c r="A9" s="1">
        <v>2.5000000000000001E-3</v>
      </c>
      <c r="B9" s="1">
        <f t="shared" si="0"/>
        <v>26.334533537476766</v>
      </c>
      <c r="C9" s="1">
        <f t="shared" si="1"/>
        <v>1.5919126366387322E-3</v>
      </c>
      <c r="D9" s="1">
        <v>0</v>
      </c>
      <c r="M9" s="11"/>
      <c r="N9" s="12"/>
      <c r="O9" s="12"/>
      <c r="P9" s="12"/>
      <c r="Q9" s="12"/>
      <c r="R9" s="13"/>
    </row>
    <row r="10" spans="1:18" x14ac:dyDescent="0.25">
      <c r="A10" s="1">
        <v>3.0000000000000001E-3</v>
      </c>
      <c r="B10" s="1">
        <f t="shared" si="0"/>
        <v>27.000000000000004</v>
      </c>
      <c r="C10" s="1">
        <f t="shared" si="1"/>
        <v>2.0689655172413794E-3</v>
      </c>
      <c r="D10" s="1">
        <v>0</v>
      </c>
      <c r="M10" s="11"/>
      <c r="N10" s="12"/>
      <c r="O10" s="12"/>
      <c r="P10" s="12"/>
      <c r="Q10" s="12"/>
      <c r="R10" s="13"/>
    </row>
    <row r="11" spans="1:18" x14ac:dyDescent="0.25">
      <c r="A11" s="1">
        <v>3.5000000000000001E-3</v>
      </c>
      <c r="B11" s="1">
        <f t="shared" si="0"/>
        <v>26.490731327496714</v>
      </c>
      <c r="C11" s="1">
        <f t="shared" si="1"/>
        <v>2.5865265059483891E-3</v>
      </c>
      <c r="D11" s="1">
        <f t="shared" ref="D11:D24" si="2">1-(B11/$B$10)</f>
        <v>1.8861802685307016E-2</v>
      </c>
      <c r="M11" s="11"/>
      <c r="N11" s="12"/>
      <c r="O11" s="12"/>
      <c r="P11" s="12"/>
      <c r="Q11" s="12"/>
      <c r="R11" s="13"/>
    </row>
    <row r="12" spans="1:18" x14ac:dyDescent="0.25">
      <c r="A12" s="1">
        <v>4.0000000000000001E-3</v>
      </c>
      <c r="B12" s="1">
        <f t="shared" si="0"/>
        <v>25.251609666146631</v>
      </c>
      <c r="C12" s="1">
        <f t="shared" si="1"/>
        <v>3.129254839098392E-3</v>
      </c>
      <c r="D12" s="1">
        <f t="shared" si="2"/>
        <v>6.4755197550124932E-2</v>
      </c>
      <c r="M12" s="11"/>
      <c r="N12" s="12"/>
      <c r="O12" s="12"/>
      <c r="P12" s="12"/>
      <c r="Q12" s="12"/>
      <c r="R12" s="13"/>
    </row>
    <row r="13" spans="1:18" x14ac:dyDescent="0.25">
      <c r="A13" s="1">
        <v>4.4999999999999997E-3</v>
      </c>
      <c r="B13" s="1">
        <f t="shared" si="0"/>
        <v>23.637163115066727</v>
      </c>
      <c r="C13" s="1">
        <f t="shared" si="1"/>
        <v>3.6849254098252852E-3</v>
      </c>
      <c r="D13" s="1">
        <f t="shared" si="2"/>
        <v>0.12454951425678795</v>
      </c>
      <c r="M13" s="11" t="s">
        <v>2</v>
      </c>
      <c r="N13" s="12" t="s">
        <v>3</v>
      </c>
      <c r="O13" s="12">
        <v>3916.0259999999998</v>
      </c>
      <c r="P13" s="12" t="s">
        <v>9</v>
      </c>
      <c r="Q13" s="12"/>
      <c r="R13" s="13"/>
    </row>
    <row r="14" spans="1:18" x14ac:dyDescent="0.25">
      <c r="A14" s="1">
        <v>5.0000000000000001E-3</v>
      </c>
      <c r="B14" s="1">
        <f t="shared" si="0"/>
        <v>21.88836851162495</v>
      </c>
      <c r="C14" s="1">
        <f t="shared" si="1"/>
        <v>4.2452286720129325E-3</v>
      </c>
      <c r="D14" s="1">
        <f t="shared" si="2"/>
        <v>0.18931968475463157</v>
      </c>
      <c r="M14" s="11" t="s">
        <v>4</v>
      </c>
      <c r="N14" s="12">
        <f>0.4*(10^-3)*3916.026+1</f>
        <v>2.5664104000000001</v>
      </c>
      <c r="O14" s="12"/>
      <c r="P14" s="12"/>
      <c r="Q14" s="12"/>
      <c r="R14" s="13"/>
    </row>
    <row r="15" spans="1:18" x14ac:dyDescent="0.25">
      <c r="A15" s="1">
        <v>5.4999999999999997E-3</v>
      </c>
      <c r="B15" s="1">
        <f t="shared" si="0"/>
        <v>20.150877765021235</v>
      </c>
      <c r="C15" s="1">
        <f t="shared" si="1"/>
        <v>4.8051421460337503E-3</v>
      </c>
      <c r="D15" s="1">
        <f t="shared" si="2"/>
        <v>0.25367119388810255</v>
      </c>
      <c r="M15" s="11" t="s">
        <v>11</v>
      </c>
      <c r="N15" s="12">
        <v>29</v>
      </c>
      <c r="O15" s="12" t="s">
        <v>12</v>
      </c>
      <c r="P15" s="12"/>
      <c r="Q15" s="12"/>
      <c r="R15" s="13"/>
    </row>
    <row r="16" spans="1:18" x14ac:dyDescent="0.25">
      <c r="A16" s="1">
        <v>6.0000000000000001E-3</v>
      </c>
      <c r="B16" s="1">
        <f t="shared" si="0"/>
        <v>18.503446994720161</v>
      </c>
      <c r="C16" s="1">
        <f t="shared" si="1"/>
        <v>5.3619501036303394E-3</v>
      </c>
      <c r="D16" s="1">
        <f t="shared" si="2"/>
        <v>0.31468714834369782</v>
      </c>
      <c r="M16" s="11"/>
      <c r="N16" s="12"/>
      <c r="O16" s="12"/>
      <c r="P16" s="12"/>
      <c r="Q16" s="12"/>
      <c r="R16" s="13"/>
    </row>
    <row r="17" spans="1:18" x14ac:dyDescent="0.25">
      <c r="A17" s="1">
        <v>6.4999999999999997E-3</v>
      </c>
      <c r="B17" s="1">
        <f t="shared" si="0"/>
        <v>16.982583098165637</v>
      </c>
      <c r="C17" s="1">
        <f t="shared" si="1"/>
        <v>5.9143936862701505E-3</v>
      </c>
      <c r="D17" s="1">
        <f t="shared" si="2"/>
        <v>0.37101544080868021</v>
      </c>
      <c r="M17" s="11"/>
      <c r="N17" s="12"/>
      <c r="O17" s="12"/>
      <c r="P17" s="12"/>
      <c r="Q17" s="12"/>
      <c r="R17" s="13"/>
    </row>
    <row r="18" spans="1:18" x14ac:dyDescent="0.25">
      <c r="A18" s="1">
        <v>7.0000000000000001E-3</v>
      </c>
      <c r="B18" s="1">
        <f t="shared" si="0"/>
        <v>15.600046108927163</v>
      </c>
      <c r="C18" s="1">
        <f t="shared" si="1"/>
        <v>6.4620673755542354E-3</v>
      </c>
      <c r="D18" s="1">
        <f t="shared" si="2"/>
        <v>0.42222051448417919</v>
      </c>
      <c r="M18" s="11"/>
      <c r="N18" s="12"/>
      <c r="O18" s="12"/>
      <c r="P18" s="12"/>
      <c r="Q18" s="12"/>
      <c r="R18" s="13"/>
    </row>
    <row r="19" spans="1:18" x14ac:dyDescent="0.25">
      <c r="A19" s="1">
        <v>7.4999999999999997E-3</v>
      </c>
      <c r="B19" s="1">
        <f t="shared" si="0"/>
        <v>14.35407272006942</v>
      </c>
      <c r="C19" s="1">
        <f t="shared" si="1"/>
        <v>7.0050319751700195E-3</v>
      </c>
      <c r="D19" s="1">
        <f t="shared" si="2"/>
        <v>0.46836767703446602</v>
      </c>
      <c r="M19" s="11"/>
      <c r="N19" s="12"/>
      <c r="O19" s="12"/>
      <c r="P19" s="12"/>
      <c r="Q19" s="12"/>
      <c r="R19" s="13"/>
    </row>
    <row r="20" spans="1:18" x14ac:dyDescent="0.25">
      <c r="A20" s="1">
        <v>8.0000000000000002E-3</v>
      </c>
      <c r="B20" s="1">
        <f t="shared" si="0"/>
        <v>13.236136059086176</v>
      </c>
      <c r="C20" s="1">
        <f t="shared" si="1"/>
        <v>7.5435815152039253E-3</v>
      </c>
      <c r="D20" s="1">
        <f t="shared" si="2"/>
        <v>0.50977273855236394</v>
      </c>
      <c r="M20" s="11"/>
      <c r="N20" s="12"/>
      <c r="O20" s="12"/>
      <c r="P20" s="12"/>
      <c r="Q20" s="12"/>
      <c r="R20" s="13"/>
    </row>
    <row r="21" spans="1:18" ht="15.75" thickBot="1" x14ac:dyDescent="0.3">
      <c r="A21" s="1">
        <v>8.5000000000000006E-3</v>
      </c>
      <c r="B21" s="1">
        <f t="shared" si="0"/>
        <v>12.234832248570385</v>
      </c>
      <c r="C21" s="1">
        <f t="shared" si="1"/>
        <v>8.0781092328079188E-3</v>
      </c>
      <c r="D21" s="1">
        <f t="shared" si="2"/>
        <v>0.54685806486776367</v>
      </c>
      <c r="M21" s="14"/>
      <c r="N21" s="15"/>
      <c r="O21" s="15"/>
      <c r="P21" s="15"/>
      <c r="Q21" s="15"/>
      <c r="R21" s="16"/>
    </row>
    <row r="22" spans="1:18" x14ac:dyDescent="0.25">
      <c r="A22" s="1">
        <v>8.9999999999999993E-3</v>
      </c>
      <c r="B22" s="1">
        <f t="shared" si="0"/>
        <v>11.338018170295047</v>
      </c>
      <c r="C22" s="1">
        <f t="shared" si="1"/>
        <v>8.6090338561967215E-3</v>
      </c>
      <c r="D22" s="1">
        <f t="shared" si="2"/>
        <v>0.58007340110018346</v>
      </c>
    </row>
    <row r="23" spans="1:18" x14ac:dyDescent="0.25">
      <c r="A23" s="1">
        <v>9.4999999999999998E-3</v>
      </c>
      <c r="B23" s="1">
        <f t="shared" si="0"/>
        <v>10.533922823284621</v>
      </c>
      <c r="C23" s="1">
        <f t="shared" si="1"/>
        <v>9.136761281955702E-3</v>
      </c>
      <c r="D23" s="1">
        <f t="shared" si="2"/>
        <v>0.60985471024871774</v>
      </c>
    </row>
    <row r="24" spans="1:18" x14ac:dyDescent="0.25">
      <c r="A24" s="1">
        <v>0.01</v>
      </c>
      <c r="B24" s="1">
        <f t="shared" si="0"/>
        <v>9.8116732479552287</v>
      </c>
      <c r="C24" s="1">
        <f t="shared" si="1"/>
        <v>9.6616664397256823E-3</v>
      </c>
      <c r="D24" s="1">
        <f t="shared" si="2"/>
        <v>0.63660469452017676</v>
      </c>
    </row>
  </sheetData>
  <mergeCells count="3">
    <mergeCell ref="C1:D1"/>
    <mergeCell ref="M5:N5"/>
    <mergeCell ref="F1:H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B867-4190-4DF7-95B7-4708FC7ED032}">
  <dimension ref="A1:Q20"/>
  <sheetViews>
    <sheetView tabSelected="1" workbookViewId="0">
      <selection activeCell="H1" sqref="H1:J1"/>
    </sheetView>
  </sheetViews>
  <sheetFormatPr defaultRowHeight="15" x14ac:dyDescent="0.25"/>
  <cols>
    <col min="1" max="1" width="22.85546875" customWidth="1"/>
    <col min="2" max="2" width="15.42578125" customWidth="1"/>
    <col min="3" max="3" width="16" customWidth="1"/>
  </cols>
  <sheetData>
    <row r="1" spans="1:17" x14ac:dyDescent="0.25">
      <c r="C1" s="23" t="s">
        <v>13</v>
      </c>
      <c r="D1" s="23"/>
      <c r="E1" s="23"/>
      <c r="H1" s="24" t="s">
        <v>24</v>
      </c>
      <c r="I1" s="24"/>
      <c r="J1" s="24"/>
    </row>
    <row r="3" spans="1:17" x14ac:dyDescent="0.25">
      <c r="A3" s="1" t="s">
        <v>23</v>
      </c>
      <c r="B3" s="1" t="s">
        <v>5</v>
      </c>
      <c r="C3" s="1" t="s">
        <v>14</v>
      </c>
    </row>
    <row r="4" spans="1:17" ht="15.75" thickBot="1" x14ac:dyDescent="0.3">
      <c r="A4" s="1">
        <v>0</v>
      </c>
      <c r="B4" s="1">
        <f>$L$11*((1+($L$12*A4/$L$14)^3)*EXP(-$L$13*A4/$L$14)-(A4*(1+$L$12^3)*EXP(-$L$13)/$L$14))</f>
        <v>2.7</v>
      </c>
      <c r="C4" s="1">
        <f>1-B4/2.7</f>
        <v>0</v>
      </c>
    </row>
    <row r="5" spans="1:17" x14ac:dyDescent="0.25">
      <c r="A5" s="1">
        <v>0.01</v>
      </c>
      <c r="B5" s="1">
        <f t="shared" ref="B5:B20" si="0">$L$11*((1+($L$12*A5/$L$14)^3)*EXP(-$L$13*A5/$L$14)-(A5*(1+$L$12^3)*EXP(-$L$13)/$L$14))</f>
        <v>1.7578149388639888</v>
      </c>
      <c r="C5" s="1">
        <f t="shared" ref="C5:C20" si="1">1-B5/2.7</f>
        <v>0.34895743005037461</v>
      </c>
      <c r="K5" s="18" t="s">
        <v>0</v>
      </c>
      <c r="L5" s="19"/>
      <c r="M5" s="20" t="s">
        <v>16</v>
      </c>
      <c r="N5" s="20"/>
      <c r="O5" s="20"/>
      <c r="P5" s="20"/>
      <c r="Q5" s="21"/>
    </row>
    <row r="6" spans="1:17" x14ac:dyDescent="0.25">
      <c r="A6" s="1">
        <v>0.02</v>
      </c>
      <c r="B6" s="1">
        <f t="shared" si="0"/>
        <v>1.1860525356400371</v>
      </c>
      <c r="C6" s="1">
        <f t="shared" si="1"/>
        <v>0.56072128309628266</v>
      </c>
      <c r="K6" s="2"/>
      <c r="L6" s="3"/>
      <c r="M6" s="22" t="s">
        <v>15</v>
      </c>
      <c r="N6" s="22"/>
      <c r="O6" s="3"/>
      <c r="P6" s="3"/>
      <c r="Q6" s="4"/>
    </row>
    <row r="7" spans="1:17" x14ac:dyDescent="0.25">
      <c r="A7" s="1">
        <v>0.03</v>
      </c>
      <c r="B7" s="1">
        <f t="shared" si="0"/>
        <v>0.8534775682307133</v>
      </c>
      <c r="C7" s="1">
        <f t="shared" si="1"/>
        <v>0.68389719695158768</v>
      </c>
      <c r="K7" s="2"/>
      <c r="L7" s="3"/>
      <c r="M7" s="3"/>
      <c r="N7" s="3"/>
      <c r="O7" s="3"/>
      <c r="P7" s="3"/>
      <c r="Q7" s="4"/>
    </row>
    <row r="8" spans="1:17" x14ac:dyDescent="0.25">
      <c r="A8" s="1">
        <v>0.04</v>
      </c>
      <c r="B8" s="1">
        <f t="shared" si="0"/>
        <v>0.6604223240341639</v>
      </c>
      <c r="C8" s="1">
        <f t="shared" si="1"/>
        <v>0.75539913924660596</v>
      </c>
      <c r="K8" s="2"/>
      <c r="L8" s="3"/>
      <c r="M8" s="3"/>
      <c r="N8" s="3"/>
      <c r="O8" s="3"/>
      <c r="P8" s="3"/>
      <c r="Q8" s="4"/>
    </row>
    <row r="9" spans="1:17" x14ac:dyDescent="0.25">
      <c r="A9" s="1">
        <v>0.05</v>
      </c>
      <c r="B9" s="1">
        <f t="shared" si="0"/>
        <v>0.54165425571145953</v>
      </c>
      <c r="C9" s="1">
        <f t="shared" si="1"/>
        <v>0.79938731269945951</v>
      </c>
      <c r="K9" s="2"/>
      <c r="L9" s="3"/>
      <c r="M9" s="3"/>
      <c r="N9" s="3"/>
      <c r="O9" s="3"/>
      <c r="P9" s="3"/>
      <c r="Q9" s="4"/>
    </row>
    <row r="10" spans="1:17" x14ac:dyDescent="0.25">
      <c r="A10" s="1">
        <v>0.06</v>
      </c>
      <c r="B10" s="1">
        <f t="shared" si="0"/>
        <v>0.45895289145610424</v>
      </c>
      <c r="C10" s="1">
        <f t="shared" si="1"/>
        <v>0.83001744760885032</v>
      </c>
      <c r="K10" s="2"/>
      <c r="L10" s="3"/>
      <c r="M10" s="3"/>
      <c r="N10" s="3"/>
      <c r="O10" s="3"/>
      <c r="P10" s="3"/>
      <c r="Q10" s="4"/>
    </row>
    <row r="11" spans="1:17" x14ac:dyDescent="0.25">
      <c r="A11" s="1">
        <v>7.0000000000000007E-2</v>
      </c>
      <c r="B11" s="1">
        <f t="shared" si="0"/>
        <v>0.39225865360481654</v>
      </c>
      <c r="C11" s="1">
        <f t="shared" si="1"/>
        <v>0.85471901718340126</v>
      </c>
      <c r="K11" s="2" t="s">
        <v>17</v>
      </c>
      <c r="L11" s="3">
        <f>0.1*27</f>
        <v>2.7</v>
      </c>
      <c r="M11" s="22" t="s">
        <v>18</v>
      </c>
      <c r="N11" s="22"/>
      <c r="O11" s="5"/>
      <c r="P11" s="3"/>
      <c r="Q11" s="4"/>
    </row>
    <row r="12" spans="1:17" x14ac:dyDescent="0.25">
      <c r="A12" s="1">
        <v>0.08</v>
      </c>
      <c r="B12" s="1">
        <f t="shared" si="0"/>
        <v>0.33244394377320158</v>
      </c>
      <c r="C12" s="1">
        <f t="shared" si="1"/>
        <v>0.8768726134173328</v>
      </c>
      <c r="K12" s="2" t="s">
        <v>19</v>
      </c>
      <c r="L12" s="3">
        <v>3</v>
      </c>
      <c r="M12" s="3"/>
      <c r="N12" s="3"/>
      <c r="O12" s="3"/>
      <c r="P12" s="3"/>
      <c r="Q12" s="4"/>
    </row>
    <row r="13" spans="1:17" x14ac:dyDescent="0.25">
      <c r="A13" s="1">
        <v>0.09</v>
      </c>
      <c r="B13" s="1">
        <f t="shared" si="0"/>
        <v>0.27629052878016092</v>
      </c>
      <c r="C13" s="1">
        <f t="shared" si="1"/>
        <v>0.89767017452586639</v>
      </c>
      <c r="K13" s="2" t="s">
        <v>20</v>
      </c>
      <c r="L13" s="3">
        <v>6.93</v>
      </c>
      <c r="M13" s="3"/>
      <c r="N13" s="3"/>
      <c r="O13" s="3"/>
      <c r="P13" s="3"/>
      <c r="Q13" s="4"/>
    </row>
    <row r="14" spans="1:17" ht="15.75" thickBot="1" x14ac:dyDescent="0.3">
      <c r="A14" s="1">
        <v>0.1</v>
      </c>
      <c r="B14" s="1">
        <f t="shared" si="0"/>
        <v>0.22335872059634321</v>
      </c>
      <c r="C14" s="1">
        <f t="shared" si="1"/>
        <v>0.91727454792728036</v>
      </c>
      <c r="K14" s="6" t="s">
        <v>21</v>
      </c>
      <c r="L14" s="7">
        <v>0.16</v>
      </c>
      <c r="M14" s="7" t="s">
        <v>22</v>
      </c>
      <c r="N14" s="7"/>
      <c r="O14" s="7"/>
      <c r="P14" s="7"/>
      <c r="Q14" s="8"/>
    </row>
    <row r="15" spans="1:17" x14ac:dyDescent="0.25">
      <c r="A15" s="1">
        <v>0.11</v>
      </c>
      <c r="B15" s="1">
        <f t="shared" si="0"/>
        <v>0.17421900766345408</v>
      </c>
      <c r="C15" s="1">
        <f t="shared" si="1"/>
        <v>0.93547444160612814</v>
      </c>
    </row>
    <row r="16" spans="1:17" x14ac:dyDescent="0.25">
      <c r="A16" s="1">
        <v>0.12</v>
      </c>
      <c r="B16" s="1">
        <f t="shared" si="0"/>
        <v>0.12956425409417294</v>
      </c>
      <c r="C16" s="1">
        <f t="shared" si="1"/>
        <v>0.95201323922438041</v>
      </c>
    </row>
    <row r="17" spans="1:3" x14ac:dyDescent="0.25">
      <c r="A17" s="1">
        <v>0.13</v>
      </c>
      <c r="B17" s="1">
        <f t="shared" si="0"/>
        <v>8.9841764988195669E-2</v>
      </c>
      <c r="C17" s="1">
        <f t="shared" si="1"/>
        <v>0.96672527222659421</v>
      </c>
    </row>
    <row r="18" spans="1:3" x14ac:dyDescent="0.25">
      <c r="A18" s="1">
        <v>0.14000000000000001</v>
      </c>
      <c r="B18" s="1">
        <f t="shared" si="0"/>
        <v>5.5163659486587455E-2</v>
      </c>
      <c r="C18" s="1">
        <f t="shared" si="1"/>
        <v>0.97956901500496762</v>
      </c>
    </row>
    <row r="19" spans="1:3" x14ac:dyDescent="0.25">
      <c r="A19" s="1">
        <v>0.15</v>
      </c>
      <c r="B19" s="1">
        <f t="shared" si="0"/>
        <v>2.5347042066976772E-2</v>
      </c>
      <c r="C19" s="1">
        <f t="shared" si="1"/>
        <v>0.99061220664186045</v>
      </c>
    </row>
    <row r="20" spans="1:3" x14ac:dyDescent="0.25">
      <c r="A20" s="1">
        <v>0.16</v>
      </c>
      <c r="B20" s="1">
        <f t="shared" si="0"/>
        <v>-9.3675067702747589E-18</v>
      </c>
      <c r="C20" s="1">
        <f t="shared" si="1"/>
        <v>1</v>
      </c>
    </row>
  </sheetData>
  <mergeCells count="6">
    <mergeCell ref="K5:L5"/>
    <mergeCell ref="M5:Q5"/>
    <mergeCell ref="M6:N6"/>
    <mergeCell ref="C1:E1"/>
    <mergeCell ref="M11:N11"/>
    <mergeCell ref="H1:J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Compression</vt:lpstr>
      <vt:lpstr>Tensile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</dc:creator>
  <cp:lastModifiedBy>D C</cp:lastModifiedBy>
  <dcterms:created xsi:type="dcterms:W3CDTF">2015-06-05T18:17:20Z</dcterms:created>
  <dcterms:modified xsi:type="dcterms:W3CDTF">2021-03-17T09:34:40Z</dcterms:modified>
</cp:coreProperties>
</file>