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deepakchaurasia/Downloads/"/>
    </mc:Choice>
  </mc:AlternateContent>
  <xr:revisionPtr revIDLastSave="0" documentId="8_{5357FD5B-29FE-9541-9400-F19ADE64BE52}" xr6:coauthVersionLast="47" xr6:coauthVersionMax="47" xr10:uidLastSave="{00000000-0000-0000-0000-000000000000}"/>
  <bookViews>
    <workbookView xWindow="0" yWindow="500" windowWidth="28400" windowHeight="15880" xr2:uid="{DF1AC889-A44C-624E-8E57-C360D8E61136}"/>
  </bookViews>
  <sheets>
    <sheet name="Task 2" sheetId="8" r:id="rId1"/>
    <sheet name="Sheet1" sheetId="9" r:id="rId2"/>
  </sheets>
  <definedNames>
    <definedName name="Annual_Property_Tax">'Task 2'!$E$19</definedName>
    <definedName name="Discount__Rate_for_Land">'Task 2'!$E$23</definedName>
    <definedName name="Down_Payment__25">'Task 2'!$E$13</definedName>
    <definedName name="Down_payment_amount">'Task 2'!$E$14</definedName>
    <definedName name="Down_Payment_Percent">#REF!</definedName>
    <definedName name="EMI_Yearly">'Task 2'!$E$28</definedName>
    <definedName name="Future__value_of_Total_amount">'Task 2'!$E$30</definedName>
    <definedName name="Hoding_Time_of__land_in_year">'Task 2'!$E$24</definedName>
    <definedName name="Insurance_Costs">'Task 2'!$E$21</definedName>
    <definedName name="Insurance_Total_cost">'Task 2'!$E$42</definedName>
    <definedName name="Insurance_Total_cost_in_10yr">'Task 2'!$E$42</definedName>
    <definedName name="Interest_Rate" localSheetId="0">'Task 2'!$E$16</definedName>
    <definedName name="Interest_Rate_2">'Task 2'!$E$16</definedName>
    <definedName name="Loan_Amount__75">'Task 2'!$E$15</definedName>
    <definedName name="Loan_Processing_Fee">'Task 2'!$E$22</definedName>
    <definedName name="Loan_Tenure">'Task 2'!$E$17</definedName>
    <definedName name="Net_Profit">'Task 2'!$E$54</definedName>
    <definedName name="Plot_Size">'Task 2'!$E$11</definedName>
    <definedName name="Principal_remaining_AFTER_10_YEAR">'Task 2'!$E$29</definedName>
    <definedName name="Propert_value">'Task 2'!$E$38</definedName>
    <definedName name="Property_Appreciation_Rate">'Task 2'!$E$18</definedName>
    <definedName name="Property_Tax_Total">'Task 2'!$E$41</definedName>
    <definedName name="Property_Tax_Total_in_10yr">'Task 2'!$E$41</definedName>
    <definedName name="Purchase_Price">'Task 2'!$E$12</definedName>
    <definedName name="Selling_cost">'Task 2'!$E$46</definedName>
    <definedName name="Selling_Costs">'Task 2'!$E$23</definedName>
    <definedName name="Selling_costs_final">'Task 2'!$E$22</definedName>
    <definedName name="Total_cost_at_end_of_10_year">'Task 2'!$E$51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8" l="1"/>
  <c r="E38" i="8"/>
  <c r="E42" i="8" l="1"/>
  <c r="E20" i="8"/>
  <c r="E41" i="8" s="1"/>
  <c r="E15" i="8"/>
  <c r="E28" i="8" s="1"/>
  <c r="E14" i="8"/>
  <c r="E30" i="8" l="1"/>
  <c r="E29" i="8"/>
  <c r="E46" i="8"/>
  <c r="E31" i="8" l="1"/>
  <c r="E51" i="8"/>
  <c r="E54" i="8" l="1"/>
  <c r="F2" i="8"/>
</calcChain>
</file>

<file path=xl/sharedStrings.xml><?xml version="1.0" encoding="utf-8"?>
<sst xmlns="http://schemas.openxmlformats.org/spreadsheetml/2006/main" count="81" uniqueCount="64">
  <si>
    <t>Interest Rate</t>
  </si>
  <si>
    <t>BBMP Property Tax</t>
  </si>
  <si>
    <t>Source</t>
  </si>
  <si>
    <t>Parameter</t>
  </si>
  <si>
    <t>Value (Assumption)</t>
  </si>
  <si>
    <t>Property Location</t>
  </si>
  <si>
    <t>MagicBricks</t>
  </si>
  <si>
    <t>NoBroker</t>
  </si>
  <si>
    <t>99acres</t>
  </si>
  <si>
    <t>Down Payment (25%)</t>
  </si>
  <si>
    <t>Assumed (Standard Loan Terms)</t>
  </si>
  <si>
    <t>Loan Amount (75%)</t>
  </si>
  <si>
    <t>SBI Home Loan</t>
  </si>
  <si>
    <t>HDFC Home Loan</t>
  </si>
  <si>
    <t>Property Appreciation Rate</t>
  </si>
  <si>
    <t>Knight Frank India Report</t>
  </si>
  <si>
    <t>Annual Property Tax</t>
  </si>
  <si>
    <t>ICICI Lombard</t>
  </si>
  <si>
    <t>[Real Estate Market Trends]</t>
  </si>
  <si>
    <t xml:space="preserve"> Bangalore</t>
  </si>
  <si>
    <t>Loan Tenure(in year)</t>
  </si>
  <si>
    <t>Loan Repayment cal</t>
  </si>
  <si>
    <t>EMI(Yearly)</t>
  </si>
  <si>
    <t>Rest stuff</t>
  </si>
  <si>
    <t>Selling cost</t>
  </si>
  <si>
    <t xml:space="preserve">Total cost </t>
  </si>
  <si>
    <t xml:space="preserve">Final analysis </t>
  </si>
  <si>
    <t xml:space="preserve">Net Profit </t>
  </si>
  <si>
    <t xml:space="preserve">it may include agent ,transcation cost etc </t>
  </si>
  <si>
    <t>Appreciation</t>
  </si>
  <si>
    <t>Plot Size(sq. ft.)</t>
  </si>
  <si>
    <t xml:space="preserve">Positive,then we should do it </t>
  </si>
  <si>
    <t>Insurance Costs(Rupees Annual)</t>
  </si>
  <si>
    <t>Selling Costs(It include agent charge,Transcation etc)</t>
  </si>
  <si>
    <t>Down payment amount(Rupees)</t>
  </si>
  <si>
    <t>Purchase Price(Rupees)</t>
  </si>
  <si>
    <t xml:space="preserve">Calculation </t>
  </si>
  <si>
    <t>Property Tax Total(Rupees)</t>
  </si>
  <si>
    <t>Insurance Total cost(Rupees)</t>
  </si>
  <si>
    <t>Hoding Time of  land(in year)</t>
  </si>
  <si>
    <t xml:space="preserve">Assumed that we are selling after 10 year </t>
  </si>
  <si>
    <t>Property value(after 10 year)</t>
  </si>
  <si>
    <t>Annual Property Tax Amount</t>
  </si>
  <si>
    <t xml:space="preserve">Assume it to be constant </t>
  </si>
  <si>
    <t>Principal remaining(AFTER 10 YEAR)</t>
  </si>
  <si>
    <t>Total Future value</t>
  </si>
  <si>
    <t xml:space="preserve">This amount at the end of 10 year </t>
  </si>
  <si>
    <t xml:space="preserve">Decision </t>
  </si>
  <si>
    <t xml:space="preserve">Total cost at end of 10 year </t>
  </si>
  <si>
    <t xml:space="preserve">FUTURE VALUE  AFTER 10. YEAR </t>
  </si>
  <si>
    <t>FUTURE VALUE AFTER 10 YEAR</t>
  </si>
  <si>
    <t xml:space="preserve">                     </t>
  </si>
  <si>
    <r>
      <rPr>
        <sz val="36"/>
        <color theme="1"/>
        <rFont val="Rockwell (Body)"/>
      </rPr>
      <t xml:space="preserve">Final Prediction </t>
    </r>
    <r>
      <rPr>
        <b/>
        <sz val="36"/>
        <color theme="1"/>
        <rFont val="Rockwell (Body)"/>
      </rPr>
      <t>=&gt;</t>
    </r>
  </si>
  <si>
    <t>Property value calculation</t>
  </si>
  <si>
    <t>Column1</t>
  </si>
  <si>
    <t>Column2</t>
  </si>
  <si>
    <t>Column3</t>
  </si>
  <si>
    <t xml:space="preserve"> </t>
  </si>
  <si>
    <t xml:space="preserve">  </t>
  </si>
  <si>
    <t xml:space="preserve">      TASK 2</t>
  </si>
  <si>
    <t xml:space="preserve">Future  value of Total amount of EMI paid over 10 year </t>
  </si>
  <si>
    <t>ideally 8-20%</t>
  </si>
  <si>
    <t xml:space="preserve">Future Value of Down Payment at end of 10 year </t>
  </si>
  <si>
    <t>Discount  Rate for Land (used to make everything in future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</si>
</sst>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#,##0.00_);[Red]\(&quot;₹&quot;#,##0.00\)"/>
    <numFmt numFmtId="164" formatCode="0.0%"/>
  </numFmts>
  <fonts count="17" x14ac:knownFonts="1">
    <font>
      <sz val="12"/>
      <color theme="1"/>
      <name val="Rockwell"/>
      <family val="2"/>
      <scheme val="minor"/>
    </font>
    <font>
      <b/>
      <sz val="12"/>
      <color theme="1"/>
      <name val="Rockwell"/>
      <family val="1"/>
      <scheme val="minor"/>
    </font>
    <font>
      <sz val="12"/>
      <color theme="1"/>
      <name val="Rockwell"/>
      <family val="2"/>
      <scheme val="minor"/>
    </font>
    <font>
      <b/>
      <sz val="12"/>
      <color theme="1"/>
      <name val="Rockwell"/>
      <family val="2"/>
      <scheme val="minor"/>
    </font>
    <font>
      <b/>
      <sz val="28"/>
      <color theme="1"/>
      <name val="Rockwell"/>
      <family val="1"/>
      <scheme val="minor"/>
    </font>
    <font>
      <b/>
      <sz val="28"/>
      <color theme="1"/>
      <name val="Aptos Narrow (Body)"/>
    </font>
    <font>
      <b/>
      <sz val="28"/>
      <color theme="1"/>
      <name val="Rockwell"/>
      <family val="2"/>
      <scheme val="minor"/>
    </font>
    <font>
      <u/>
      <sz val="12"/>
      <color theme="10"/>
      <name val="Rockwell"/>
      <family val="2"/>
      <scheme val="minor"/>
    </font>
    <font>
      <sz val="8"/>
      <name val="Rockwell"/>
      <family val="2"/>
      <scheme val="minor"/>
    </font>
    <font>
      <sz val="28"/>
      <color theme="1"/>
      <name val="Rockwell"/>
      <family val="2"/>
      <scheme val="minor"/>
    </font>
    <font>
      <b/>
      <sz val="28"/>
      <color theme="1"/>
      <name val="Rockwell"/>
      <family val="1"/>
      <scheme val="minor"/>
    </font>
    <font>
      <sz val="36"/>
      <color theme="1"/>
      <name val="Rockwell (Body)"/>
    </font>
    <font>
      <b/>
      <sz val="36"/>
      <color theme="1"/>
      <name val="Rockwell (Body)"/>
    </font>
    <font>
      <sz val="28"/>
      <color theme="1"/>
      <name val="Rockwell (Body)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u/>
      <sz val="26"/>
      <color theme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3" fillId="0" borderId="0" xfId="0" applyFont="1"/>
    <xf numFmtId="0" fontId="1" fillId="0" borderId="0" xfId="0" applyFont="1"/>
    <xf numFmtId="0" fontId="5" fillId="3" borderId="0" xfId="0" applyFont="1" applyFill="1"/>
    <xf numFmtId="0" fontId="4" fillId="3" borderId="0" xfId="0" applyFont="1" applyFill="1"/>
    <xf numFmtId="0" fontId="9" fillId="3" borderId="0" xfId="0" applyFont="1" applyFill="1"/>
    <xf numFmtId="0" fontId="4" fillId="6" borderId="0" xfId="0" applyFont="1" applyFill="1"/>
    <xf numFmtId="0" fontId="5" fillId="0" borderId="0" xfId="0" applyFont="1"/>
    <xf numFmtId="0" fontId="11" fillId="5" borderId="0" xfId="0" applyFont="1" applyFill="1"/>
    <xf numFmtId="0" fontId="5" fillId="2" borderId="0" xfId="0" applyFont="1" applyFill="1"/>
    <xf numFmtId="0" fontId="0" fillId="6" borderId="0" xfId="0" applyFill="1"/>
    <xf numFmtId="0" fontId="10" fillId="4" borderId="0" xfId="0" applyFont="1" applyFill="1"/>
    <xf numFmtId="0" fontId="13" fillId="7" borderId="0" xfId="0" applyFont="1" applyFill="1"/>
    <xf numFmtId="0" fontId="14" fillId="3" borderId="0" xfId="0" applyFont="1" applyFill="1"/>
    <xf numFmtId="0" fontId="14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15" fillId="0" borderId="0" xfId="1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6" fillId="0" borderId="0" xfId="2" applyFont="1" applyAlignment="1">
      <alignment horizontal="center"/>
    </xf>
    <xf numFmtId="0" fontId="15" fillId="3" borderId="0" xfId="0" applyFont="1" applyFill="1" applyAlignment="1">
      <alignment horizontal="center"/>
    </xf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Rockwell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Aptos Narrow (Body)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Rockwell (Body)"/>
        <scheme val="none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Rockwell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12" formatCode="&quot;₹&quot;#,##0.00_);[Red]\(&quot;₹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ckwell"/>
        <scheme val="minor"/>
      </font>
    </dxf>
    <dxf>
      <numFmt numFmtId="12" formatCode="&quot;₹&quot;#,##0.00_);[Red]\(&quot;₹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ckwel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ckwel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Rockwell"/>
        <family val="2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5B3E5-0049-BD4D-B1A6-666D40BE72F0}" name="Table1" displayName="Table1" ref="D9:F25" totalsRowShown="0" headerRowDxfId="10">
  <autoFilter ref="D9:F25" xr:uid="{0325B3E5-0049-BD4D-B1A6-666D40BE72F0}"/>
  <tableColumns count="3">
    <tableColumn id="1" xr3:uid="{CBC6938F-DC4B-3043-AC19-2E0687496D64}" name="Parameter" dataDxfId="9"/>
    <tableColumn id="2" xr3:uid="{1732B616-C104-E247-93D1-6191BEC4E01D}" name="Value (Assumption)"/>
    <tableColumn id="3" xr3:uid="{665A067B-5DF2-884B-A5FA-BE0CFDC7AB16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1B0E1-0AF2-324A-AFDB-010D1BAF6B5B}" name="Table2" displayName="Table2" ref="D27:F35" totalsRowShown="0">
  <autoFilter ref="D27:F35" xr:uid="{F8E1B0E1-0AF2-324A-AFDB-010D1BAF6B5B}"/>
  <tableColumns count="3">
    <tableColumn id="1" xr3:uid="{59B5FFF5-5FCF-A44A-B127-8E4B2FC7CDB6}" name="Column1"/>
    <tableColumn id="2" xr3:uid="{1F10E3CF-232C-1544-9E10-35282E28834B}" name="Column2"/>
    <tableColumn id="3" xr3:uid="{419ECBA7-BB2C-9644-82C5-E0F66315DB8E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973EF1-5A96-0349-A3C0-F6BC4DC4780B}" name="Table4" displayName="Table4" ref="D37:F38" totalsRowShown="0">
  <autoFilter ref="D37:F38" xr:uid="{FE973EF1-5A96-0349-A3C0-F6BC4DC4780B}"/>
  <tableColumns count="3">
    <tableColumn id="1" xr3:uid="{0663D19F-70B7-A847-8491-6F8E1ECC0231}" name="Column1" dataDxfId="8"/>
    <tableColumn id="2" xr3:uid="{4FA4A0FC-3270-7347-A1AB-D7CBE02CC7BF}" name="Column2" dataDxfId="7">
      <calculatedColumnFormula>FV(Property_Appreciation_Rate,Hoding_Time_of__land_in_year,0,-Purchase_Price)</calculatedColumnFormula>
    </tableColumn>
    <tableColumn id="3" xr3:uid="{BF6D6F64-231F-1047-94B2-B6793AB2A16E}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33E6CF-FF44-0840-BA04-8D1A7C719BB9}" name="Table5" displayName="Table5" ref="D40:F42" totalsRowShown="0">
  <autoFilter ref="D40:F42" xr:uid="{DA33E6CF-FF44-0840-BA04-8D1A7C719BB9}"/>
  <tableColumns count="3">
    <tableColumn id="1" xr3:uid="{57545915-5A7A-B34B-856D-C571016C151C}" name="Column1" dataDxfId="6"/>
    <tableColumn id="2" xr3:uid="{B9E03A4E-0F2F-9947-A8DF-9A59828A45CD}" name="Column2" dataDxfId="5">
      <calculatedColumnFormula>FV(Discount__Rate_for_Land,Hoding_Time_of__land_in_year,Insurance_Costs)</calculatedColumnFormula>
    </tableColumn>
    <tableColumn id="3" xr3:uid="{F2FFF54F-A52A-CC43-B68D-C1B77995000A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2A50EE-1BD1-5C41-9EA8-134D68D3A018}" name="Table6" displayName="Table6" ref="D44:F48" totalsRowShown="0">
  <autoFilter ref="D44:F48" xr:uid="{832A50EE-1BD1-5C41-9EA8-134D68D3A018}"/>
  <tableColumns count="3">
    <tableColumn id="1" xr3:uid="{2E4293B2-7599-5041-8BB7-C816A6E3597A}" name="Column1"/>
    <tableColumn id="2" xr3:uid="{9CA6B6EB-9679-0248-83D3-543CE91C9CE8}" name="Column2"/>
    <tableColumn id="3" xr3:uid="{EEE22A35-BE24-C347-BDF1-378654B881D7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A4D937-435A-D94F-8411-75676DBB485D}" name="Table8" displayName="Table8" ref="D49:F51" totalsRowShown="0">
  <autoFilter ref="D49:F51" xr:uid="{88A4D937-435A-D94F-8411-75676DBB485D}"/>
  <tableColumns count="3">
    <tableColumn id="1" xr3:uid="{D782296D-F2AA-064C-8345-0E6154A747B7}" name="Column1"/>
    <tableColumn id="2" xr3:uid="{115EE57E-1B1B-3544-A279-CB5B09C0CE5E}" name="Column2">
      <calculatedColumnFormula>SUM(E30, -Property_Tax_Total,-Insurance_Total_cost,Selling_cost)</calculatedColumnFormula>
    </tableColumn>
    <tableColumn id="3" xr3:uid="{02A59F23-D0A5-1640-AFC6-46EA319546F4}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BCD39B-94E4-D948-B4D5-979B504B6F38}" name="Table9" displayName="Table9" ref="D53:F55" totalsRowShown="0">
  <autoFilter ref="D53:F55" xr:uid="{72BCD39B-94E4-D948-B4D5-979B504B6F38}"/>
  <tableColumns count="3">
    <tableColumn id="1" xr3:uid="{B20DE990-615E-6043-AE69-58ABC70F66F6}" name="Column1"/>
    <tableColumn id="2" xr3:uid="{BD14224E-2847-414B-9094-99A54FE29BA0}" name="Column2" dataDxfId="4">
      <calculatedColumnFormula>Propert_value-Total_cost_at_end_of_10_year-Down_payment_amount</calculatedColumnFormula>
    </tableColumn>
    <tableColumn id="3" xr3:uid="{51ADE40C-47F1-544D-A087-F1AC58639DEF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DA572C-4731-4F4D-95C3-3CC6EF679071}" name="Table10" displayName="Table10" ref="C26:C53" totalsRowShown="0" headerRowDxfId="3">
  <autoFilter ref="C26:C53" xr:uid="{50DA572C-4731-4F4D-95C3-3CC6EF679071}"/>
  <tableColumns count="1">
    <tableColumn id="1" xr3:uid="{13D85254-E8C7-394C-921B-B3A363FD64D5}" name="  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11D4D6-3274-3B4C-ABCC-CF0042359D92}" name="Table11" displayName="Table11" ref="D1:F2" totalsRowShown="0">
  <autoFilter ref="D1:F2" xr:uid="{5811D4D6-3274-3B4C-ABCC-CF0042359D92}"/>
  <tableColumns count="3">
    <tableColumn id="1" xr3:uid="{4D255B12-D6DE-E142-8A05-22A16CFFADE9}" name=" " dataDxfId="2"/>
    <tableColumn id="2" xr3:uid="{C198293F-36CD-044E-B35A-0DCF16BF0302}" name="      TASK 2" dataDxfId="1"/>
    <tableColumn id="3" xr3:uid="{4BB1CFF1-CFEA-D545-ABBB-957CFB4D43F8}" name="                     " dataDxfId="0">
      <calculatedColumnFormula>IF(Net_Profit&gt;0,"We should invest","We shouldn't invest")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13" Type="http://schemas.openxmlformats.org/officeDocument/2006/relationships/table" Target="../tables/table7.xml"/><Relationship Id="rId3" Type="http://schemas.openxmlformats.org/officeDocument/2006/relationships/hyperlink" Target="https://www.99acres.com/" TargetMode="External"/><Relationship Id="rId7" Type="http://schemas.openxmlformats.org/officeDocument/2006/relationships/table" Target="../tables/table1.xml"/><Relationship Id="rId12" Type="http://schemas.openxmlformats.org/officeDocument/2006/relationships/table" Target="../tables/table6.xml"/><Relationship Id="rId2" Type="http://schemas.openxmlformats.org/officeDocument/2006/relationships/hyperlink" Target="https://www.nobroker.in/" TargetMode="External"/><Relationship Id="rId1" Type="http://schemas.openxmlformats.org/officeDocument/2006/relationships/hyperlink" Target="https://www.magicbricks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table" Target="../tables/table5.xml"/><Relationship Id="rId5" Type="http://schemas.openxmlformats.org/officeDocument/2006/relationships/hyperlink" Target="https://www.knightfrank.com/" TargetMode="External"/><Relationship Id="rId15" Type="http://schemas.openxmlformats.org/officeDocument/2006/relationships/table" Target="../tables/table9.xml"/><Relationship Id="rId10" Type="http://schemas.openxmlformats.org/officeDocument/2006/relationships/table" Target="../tables/table4.xml"/><Relationship Id="rId4" Type="http://schemas.openxmlformats.org/officeDocument/2006/relationships/hyperlink" Target="https://www.hdfc.com/" TargetMode="External"/><Relationship Id="rId9" Type="http://schemas.openxmlformats.org/officeDocument/2006/relationships/table" Target="../tables/table3.xml"/><Relationship Id="rId1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EE39-3096-3243-9AC3-518CF21309F8}">
  <dimension ref="C1:G90"/>
  <sheetViews>
    <sheetView tabSelected="1" zoomScale="50" zoomScaleNormal="41" workbookViewId="0">
      <selection activeCell="G20" sqref="G20"/>
    </sheetView>
  </sheetViews>
  <sheetFormatPr baseColWidth="10" defaultRowHeight="16" x14ac:dyDescent="0.2"/>
  <cols>
    <col min="3" max="3" width="48" customWidth="1"/>
    <col min="4" max="4" width="85" customWidth="1"/>
    <col min="5" max="5" width="55.42578125" customWidth="1"/>
    <col min="6" max="6" width="64.140625" customWidth="1"/>
    <col min="7" max="7" width="21.42578125" customWidth="1"/>
  </cols>
  <sheetData>
    <row r="1" spans="3:6" ht="48" customHeight="1" x14ac:dyDescent="0.35">
      <c r="D1" s="13" t="s">
        <v>57</v>
      </c>
      <c r="E1" s="15" t="s">
        <v>59</v>
      </c>
      <c r="F1" s="14" t="s">
        <v>51</v>
      </c>
    </row>
    <row r="2" spans="3:6" ht="59" customHeight="1" x14ac:dyDescent="0.45">
      <c r="C2" s="10"/>
      <c r="D2" s="11" t="s">
        <v>52</v>
      </c>
      <c r="E2" s="12" t="s">
        <v>47</v>
      </c>
      <c r="F2" s="8" t="str">
        <f>IF(Net_Profit&gt;0,"We should invest","We shouldn't invest")</f>
        <v>We should invest</v>
      </c>
    </row>
    <row r="7" spans="3:6" x14ac:dyDescent="0.2">
      <c r="E7" s="18"/>
      <c r="F7" s="18"/>
    </row>
    <row r="9" spans="3:6" ht="33" x14ac:dyDescent="0.35">
      <c r="D9" s="16" t="s">
        <v>3</v>
      </c>
      <c r="E9" s="16" t="s">
        <v>4</v>
      </c>
      <c r="F9" s="16" t="s">
        <v>2</v>
      </c>
    </row>
    <row r="10" spans="3:6" ht="33" x14ac:dyDescent="0.35">
      <c r="D10" s="17" t="s">
        <v>5</v>
      </c>
      <c r="E10" s="19" t="s">
        <v>19</v>
      </c>
      <c r="F10" s="25" t="s">
        <v>6</v>
      </c>
    </row>
    <row r="11" spans="3:6" ht="33" x14ac:dyDescent="0.35">
      <c r="D11" s="17" t="s">
        <v>30</v>
      </c>
      <c r="E11" s="20">
        <v>1000</v>
      </c>
      <c r="F11" s="25" t="s">
        <v>7</v>
      </c>
    </row>
    <row r="12" spans="3:6" ht="33" x14ac:dyDescent="0.35">
      <c r="D12" s="17" t="s">
        <v>35</v>
      </c>
      <c r="E12" s="19">
        <v>10000000</v>
      </c>
      <c r="F12" s="25" t="s">
        <v>8</v>
      </c>
    </row>
    <row r="13" spans="3:6" ht="33" x14ac:dyDescent="0.35">
      <c r="D13" s="17" t="s">
        <v>9</v>
      </c>
      <c r="E13" s="21">
        <v>0.25</v>
      </c>
      <c r="F13" s="19" t="s">
        <v>10</v>
      </c>
    </row>
    <row r="14" spans="3:6" ht="33" x14ac:dyDescent="0.35">
      <c r="D14" s="17" t="s">
        <v>34</v>
      </c>
      <c r="E14" s="19">
        <f>(Down_Payment__25*Purchase_Price)</f>
        <v>2500000</v>
      </c>
      <c r="F14" s="26" t="s">
        <v>36</v>
      </c>
    </row>
    <row r="15" spans="3:6" ht="33" x14ac:dyDescent="0.35">
      <c r="D15" s="17" t="s">
        <v>11</v>
      </c>
      <c r="E15" s="22">
        <f>Purchase_Price-Down_Payment__25*Purchase_Price</f>
        <v>7500000</v>
      </c>
      <c r="F15" s="19" t="s">
        <v>10</v>
      </c>
    </row>
    <row r="16" spans="3:6" ht="33" x14ac:dyDescent="0.35">
      <c r="D16" s="17" t="s">
        <v>0</v>
      </c>
      <c r="E16" s="23">
        <v>0.08</v>
      </c>
      <c r="F16" s="19" t="s">
        <v>12</v>
      </c>
    </row>
    <row r="17" spans="3:6" ht="33" x14ac:dyDescent="0.35">
      <c r="D17" s="17" t="s">
        <v>20</v>
      </c>
      <c r="E17" s="19">
        <v>30</v>
      </c>
      <c r="F17" s="25" t="s">
        <v>13</v>
      </c>
    </row>
    <row r="18" spans="3:6" ht="33" x14ac:dyDescent="0.35">
      <c r="D18" s="17" t="s">
        <v>14</v>
      </c>
      <c r="E18" s="24">
        <v>6.8000000000000005E-2</v>
      </c>
      <c r="F18" s="25" t="s">
        <v>15</v>
      </c>
    </row>
    <row r="19" spans="3:6" ht="33" x14ac:dyDescent="0.35">
      <c r="D19" s="17" t="s">
        <v>16</v>
      </c>
      <c r="E19" s="23">
        <v>0.01</v>
      </c>
      <c r="F19" s="19" t="s">
        <v>1</v>
      </c>
    </row>
    <row r="20" spans="3:6" ht="33" x14ac:dyDescent="0.35">
      <c r="D20" s="17" t="s">
        <v>42</v>
      </c>
      <c r="E20" s="19">
        <f>Annual_Property_Tax*Purchase_Price</f>
        <v>100000</v>
      </c>
      <c r="F20" s="19" t="s">
        <v>43</v>
      </c>
    </row>
    <row r="21" spans="3:6" ht="33" x14ac:dyDescent="0.35">
      <c r="D21" s="17" t="s">
        <v>32</v>
      </c>
      <c r="E21" s="20">
        <v>20000</v>
      </c>
      <c r="F21" s="25" t="s">
        <v>17</v>
      </c>
    </row>
    <row r="22" spans="3:6" ht="33" x14ac:dyDescent="0.35">
      <c r="D22" s="17" t="s">
        <v>33</v>
      </c>
      <c r="E22" s="23">
        <v>5.0000000000000001E-3</v>
      </c>
      <c r="F22" s="19" t="s">
        <v>18</v>
      </c>
    </row>
    <row r="23" spans="3:6" ht="33" x14ac:dyDescent="0.35">
      <c r="D23" s="17" t="s">
        <v>63</v>
      </c>
      <c r="E23" s="21">
        <v>0.09</v>
      </c>
      <c r="F23" s="19" t="s">
        <v>61</v>
      </c>
    </row>
    <row r="24" spans="3:6" ht="33" x14ac:dyDescent="0.35">
      <c r="D24" s="17" t="s">
        <v>39</v>
      </c>
      <c r="E24" s="19">
        <v>10</v>
      </c>
      <c r="F24" s="19" t="s">
        <v>40</v>
      </c>
    </row>
    <row r="26" spans="3:6" ht="34" customHeight="1" x14ac:dyDescent="0.35">
      <c r="C26" s="27" t="s">
        <v>58</v>
      </c>
    </row>
    <row r="27" spans="3:6" ht="35" x14ac:dyDescent="0.35">
      <c r="C27" s="7" t="s">
        <v>21</v>
      </c>
      <c r="D27" s="5" t="s">
        <v>54</v>
      </c>
      <c r="E27" s="3" t="s">
        <v>55</v>
      </c>
      <c r="F27" t="s">
        <v>56</v>
      </c>
    </row>
    <row r="28" spans="3:6" x14ac:dyDescent="0.2">
      <c r="D28" s="5" t="s">
        <v>22</v>
      </c>
      <c r="E28" s="3">
        <f>PMT(Interest_Rate_2,Loan_Tenure,Loan_Amount__75,0)</f>
        <v>-666205.7504045422</v>
      </c>
    </row>
    <row r="29" spans="3:6" x14ac:dyDescent="0.2">
      <c r="D29" s="5" t="s">
        <v>44</v>
      </c>
      <c r="E29" s="3">
        <f>FV(Interest_Rate,Loan_Tenure-Hoding_Time_of__land_in_year,EMI_Yearly,Loan_Amount__75)</f>
        <v>-4470294.8136573359</v>
      </c>
    </row>
    <row r="30" spans="3:6" x14ac:dyDescent="0.2">
      <c r="D30" s="5" t="s">
        <v>60</v>
      </c>
      <c r="E30" s="3">
        <f>FV(Discount__Rate_for_Land,Hoding_Time_of__land_in_year,EMI_Yearly)</f>
        <v>10121617.143417275</v>
      </c>
      <c r="F30" t="s">
        <v>46</v>
      </c>
    </row>
    <row r="31" spans="3:6" x14ac:dyDescent="0.2">
      <c r="D31" s="5" t="s">
        <v>45</v>
      </c>
      <c r="E31" s="3">
        <f>SUM(Future__value_of_Total_amount,-Principal_remaining_AFTER_10_YEAR)</f>
        <v>14591911.957074611</v>
      </c>
    </row>
    <row r="32" spans="3:6" ht="17" customHeight="1" x14ac:dyDescent="0.2">
      <c r="D32" t="s">
        <v>62</v>
      </c>
      <c r="E32" s="3">
        <f>FV(Discount__Rate_for_Land,Hoding_Time_of__land_in_year,0,-Down_payment_amount)</f>
        <v>5918409.1864802968</v>
      </c>
    </row>
    <row r="34" spans="3:6" ht="21" customHeight="1" x14ac:dyDescent="0.2">
      <c r="D34" s="5"/>
    </row>
    <row r="35" spans="3:6" hidden="1" x14ac:dyDescent="0.2"/>
    <row r="36" spans="3:6" ht="45" customHeight="1" x14ac:dyDescent="0.2"/>
    <row r="37" spans="3:6" ht="37" x14ac:dyDescent="0.45">
      <c r="C37" s="6" t="s">
        <v>53</v>
      </c>
      <c r="D37" s="5" t="s">
        <v>54</v>
      </c>
      <c r="E37" s="3" t="s">
        <v>55</v>
      </c>
      <c r="F37" t="s">
        <v>56</v>
      </c>
    </row>
    <row r="38" spans="3:6" x14ac:dyDescent="0.2">
      <c r="C38" s="1" t="s">
        <v>29</v>
      </c>
      <c r="D38" s="4" t="s">
        <v>41</v>
      </c>
      <c r="E38" s="3">
        <f>FV(Property_Appreciation_Rate,Hoding_Time_of__land_in_year,0,-Purchase_Price)</f>
        <v>19306899.10034477</v>
      </c>
    </row>
    <row r="40" spans="3:6" ht="35" x14ac:dyDescent="0.35">
      <c r="C40" s="7" t="s">
        <v>23</v>
      </c>
      <c r="D40" s="5" t="s">
        <v>54</v>
      </c>
      <c r="E40" s="3" t="s">
        <v>55</v>
      </c>
      <c r="F40" t="s">
        <v>56</v>
      </c>
    </row>
    <row r="41" spans="3:6" ht="17" customHeight="1" x14ac:dyDescent="0.2">
      <c r="D41" s="5" t="s">
        <v>37</v>
      </c>
      <c r="E41" s="3">
        <f>FV(Discount__Rate_for_Land,Hoding_Time_of__land_in_year,E20)</f>
        <v>-1519292.9717690209</v>
      </c>
      <c r="F41" t="s">
        <v>49</v>
      </c>
    </row>
    <row r="42" spans="3:6" x14ac:dyDescent="0.2">
      <c r="D42" s="5" t="s">
        <v>38</v>
      </c>
      <c r="E42" s="3">
        <f>FV(Discount__Rate_for_Land,Hoding_Time_of__land_in_year,Insurance_Costs)</f>
        <v>-303858.59435380419</v>
      </c>
      <c r="F42" t="s">
        <v>50</v>
      </c>
    </row>
    <row r="44" spans="3:6" ht="30" customHeight="1" x14ac:dyDescent="0.35">
      <c r="C44" s="7" t="s">
        <v>24</v>
      </c>
      <c r="D44" t="s">
        <v>54</v>
      </c>
      <c r="E44" t="s">
        <v>55</v>
      </c>
      <c r="F44" t="s">
        <v>56</v>
      </c>
    </row>
    <row r="45" spans="3:6" x14ac:dyDescent="0.2">
      <c r="C45" s="2" t="s">
        <v>28</v>
      </c>
    </row>
    <row r="46" spans="3:6" x14ac:dyDescent="0.2">
      <c r="D46" s="5" t="s">
        <v>24</v>
      </c>
      <c r="E46">
        <f>Selling_costs_final*Propert_value</f>
        <v>96534.495501723854</v>
      </c>
      <c r="F46" s="5"/>
    </row>
    <row r="49" spans="3:6" ht="35" x14ac:dyDescent="0.35">
      <c r="C49" s="7" t="s">
        <v>25</v>
      </c>
      <c r="D49" t="s">
        <v>54</v>
      </c>
      <c r="E49" t="s">
        <v>55</v>
      </c>
      <c r="F49" t="s">
        <v>56</v>
      </c>
    </row>
    <row r="50" spans="3:6" ht="14" customHeight="1" x14ac:dyDescent="0.2"/>
    <row r="51" spans="3:6" x14ac:dyDescent="0.2">
      <c r="D51" s="5" t="s">
        <v>48</v>
      </c>
      <c r="E51" s="3">
        <f>SUM(E31, -Property_Tax_Total,-Insurance_Total_cost,Selling_cost)</f>
        <v>16511598.01869916</v>
      </c>
      <c r="F51" s="5"/>
    </row>
    <row r="53" spans="3:6" ht="37" x14ac:dyDescent="0.45">
      <c r="C53" s="6" t="s">
        <v>26</v>
      </c>
      <c r="D53" s="5" t="s">
        <v>54</v>
      </c>
      <c r="E53" t="s">
        <v>55</v>
      </c>
      <c r="F53" t="s">
        <v>56</v>
      </c>
    </row>
    <row r="54" spans="3:6" x14ac:dyDescent="0.2">
      <c r="D54" s="5" t="s">
        <v>27</v>
      </c>
      <c r="E54">
        <f>Propert_value-Total_cost_at_end_of_10_year-Down_payment_amount</f>
        <v>295301.08164560981</v>
      </c>
      <c r="F54" t="s">
        <v>31</v>
      </c>
    </row>
    <row r="56" spans="3:6" ht="1" customHeight="1" x14ac:dyDescent="0.35">
      <c r="C56" s="9"/>
    </row>
    <row r="66" spans="3:7" ht="32" customHeight="1" x14ac:dyDescent="0.45">
      <c r="C66" s="10"/>
    </row>
    <row r="69" spans="3:7" x14ac:dyDescent="0.2">
      <c r="G69" s="5"/>
    </row>
    <row r="70" spans="3:7" x14ac:dyDescent="0.2">
      <c r="D70" s="5"/>
      <c r="E70" s="5"/>
      <c r="F70" s="5"/>
    </row>
    <row r="71" spans="3:7" x14ac:dyDescent="0.2">
      <c r="D71" s="3"/>
    </row>
    <row r="72" spans="3:7" x14ac:dyDescent="0.2">
      <c r="D72" s="3"/>
    </row>
    <row r="73" spans="3:7" x14ac:dyDescent="0.2">
      <c r="D73" s="3"/>
    </row>
    <row r="74" spans="3:7" x14ac:dyDescent="0.2">
      <c r="D74" s="3"/>
    </row>
    <row r="75" spans="3:7" x14ac:dyDescent="0.2">
      <c r="D75" s="3"/>
    </row>
    <row r="76" spans="3:7" x14ac:dyDescent="0.2">
      <c r="D76" s="3"/>
    </row>
    <row r="77" spans="3:7" x14ac:dyDescent="0.2">
      <c r="D77" s="3"/>
    </row>
    <row r="78" spans="3:7" x14ac:dyDescent="0.2">
      <c r="D78" s="3"/>
    </row>
    <row r="79" spans="3:7" x14ac:dyDescent="0.2">
      <c r="D79" s="3"/>
    </row>
    <row r="80" spans="3:7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  <row r="87" spans="4:4" x14ac:dyDescent="0.2">
      <c r="D87" s="3"/>
    </row>
    <row r="88" spans="4:4" x14ac:dyDescent="0.2">
      <c r="D88" s="3"/>
    </row>
    <row r="89" spans="4:4" x14ac:dyDescent="0.2">
      <c r="D89" s="3"/>
    </row>
    <row r="90" spans="4:4" x14ac:dyDescent="0.2">
      <c r="D90" s="3"/>
    </row>
  </sheetData>
  <phoneticPr fontId="8" type="noConversion"/>
  <conditionalFormatting sqref="C26">
    <cfRule type="colorScale" priority="1">
      <colorScale>
        <cfvo type="min"/>
        <cfvo type="max"/>
        <color rgb="FFFCFCFF"/>
        <color rgb="FF63BE7B"/>
      </colorScale>
    </cfRule>
  </conditionalFormatting>
  <conditionalFormatting sqref="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10" r:id="rId1" display="https://www.magicbricks.com/" xr:uid="{DBC07E80-F19B-0F41-9D76-1DE129E7BEB4}"/>
    <hyperlink ref="F11" r:id="rId2" display="https://www.nobroker.in/" xr:uid="{3CA7A18B-914A-5949-A406-519FF55CFFED}"/>
    <hyperlink ref="F12" r:id="rId3" display="https://www.99acres.com/" xr:uid="{8FC4EC17-4912-CE4F-8EF9-166AD8144294}"/>
    <hyperlink ref="F17" r:id="rId4" display="https://www.hdfc.com/" xr:uid="{9AF234EA-B6F6-5F48-8FC5-17107BCE2B82}"/>
    <hyperlink ref="F18" r:id="rId5" display="https://www.knightfrank.com/" xr:uid="{0239D87B-0054-E24C-B56B-A4DB98FD0E5A}"/>
    <hyperlink ref="F21" r:id="rId6" display="https://www.icicilombard.com/" xr:uid="{6ED186EF-E10F-FF4E-9344-E767C03A44F6}"/>
  </hyperlinks>
  <pageMargins left="0.7" right="0.7" top="0.75" bottom="0.75" header="0.3" footer="0.3"/>
  <pageSetup paperSize="9" orientation="portrait" horizontalDpi="0" verticalDpi="0"/>
  <tableParts count="9"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74C4-8302-0448-A9BD-4526AB30B5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Task 2</vt:lpstr>
      <vt:lpstr>Sheet1</vt:lpstr>
      <vt:lpstr>Annual_Property_Tax</vt:lpstr>
      <vt:lpstr>Discount__Rate_for_Land</vt:lpstr>
      <vt:lpstr>Down_Payment__25</vt:lpstr>
      <vt:lpstr>Down_payment_amount</vt:lpstr>
      <vt:lpstr>EMI_Yearly</vt:lpstr>
      <vt:lpstr>Future__value_of_Total_amount</vt:lpstr>
      <vt:lpstr>Hoding_Time_of__land_in_year</vt:lpstr>
      <vt:lpstr>Insurance_Costs</vt:lpstr>
      <vt:lpstr>Insurance_Total_cost</vt:lpstr>
      <vt:lpstr>Insurance_Total_cost_in_10yr</vt:lpstr>
      <vt:lpstr>'Task 2'!Interest_Rate</vt:lpstr>
      <vt:lpstr>Interest_Rate_2</vt:lpstr>
      <vt:lpstr>Loan_Amount__75</vt:lpstr>
      <vt:lpstr>Loan_Processing_Fee</vt:lpstr>
      <vt:lpstr>Loan_Tenure</vt:lpstr>
      <vt:lpstr>Net_Profit</vt:lpstr>
      <vt:lpstr>Plot_Size</vt:lpstr>
      <vt:lpstr>Principal_remaining_AFTER_10_YEAR</vt:lpstr>
      <vt:lpstr>Propert_value</vt:lpstr>
      <vt:lpstr>Property_Appreciation_Rate</vt:lpstr>
      <vt:lpstr>Property_Tax_Total</vt:lpstr>
      <vt:lpstr>Property_Tax_Total_in_10yr</vt:lpstr>
      <vt:lpstr>Purchase_Price</vt:lpstr>
      <vt:lpstr>Selling_cost</vt:lpstr>
      <vt:lpstr>Selling_Costs</vt:lpstr>
      <vt:lpstr>Selling_costs_final</vt:lpstr>
      <vt:lpstr>Total_cost_at_end_of_10_year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Chaurasia Chaurasia</dc:creator>
  <cp:keywords/>
  <dc:description/>
  <cp:lastModifiedBy>Deepak Chaurasia Chaurasia</cp:lastModifiedBy>
  <cp:revision/>
  <dcterms:created xsi:type="dcterms:W3CDTF">2025-02-08T18:41:55Z</dcterms:created>
  <dcterms:modified xsi:type="dcterms:W3CDTF">2025-02-20T17:06:55Z</dcterms:modified>
  <cp:category/>
  <cp:contentStatus/>
</cp:coreProperties>
</file>