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ink/ink1.xml" ContentType="application/inkml+xml"/>
  <Override PartName="/xl/ink/ink2.xml" ContentType="application/inkml+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tables/table1.xml" ContentType="application/vnd.openxmlformats-officedocument.spreadsheetml.table+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tables/table2.xml" ContentType="application/vnd.openxmlformats-officedocument.spreadsheetml.table+xml"/>
  <Override PartName="/xl/drawings/drawing26.xml" ContentType="application/vnd.openxmlformats-officedocument.drawing+xml"/>
  <Override PartName="/xl/tables/table3.xml" ContentType="application/vnd.openxmlformats-officedocument.spreadsheetml.table+xml"/>
  <Override PartName="/xl/drawings/drawing27.xml" ContentType="application/vnd.openxmlformats-officedocument.drawing+xml"/>
  <Override PartName="/xl/drawings/drawing28.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9.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0.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systemadm\Desktop\MS-EXCEL\"/>
    </mc:Choice>
  </mc:AlternateContent>
  <xr:revisionPtr revIDLastSave="0" documentId="13_ncr:1_{DCD67848-5DC6-4E10-9B16-5CFEE3D67C8F}" xr6:coauthVersionLast="47" xr6:coauthVersionMax="47" xr10:uidLastSave="{00000000-0000-0000-0000-000000000000}"/>
  <bookViews>
    <workbookView xWindow="-110" yWindow="-110" windowWidth="19420" windowHeight="10300" firstSheet="24" activeTab="30" xr2:uid="{F5369290-587A-4350-9595-A76EE396DBF5}"/>
  </bookViews>
  <sheets>
    <sheet name="dashbord" sheetId="1" r:id="rId1"/>
    <sheet name="inquiry" sheetId="7" r:id="rId2"/>
    <sheet name="courses" sheetId="8" r:id="rId3"/>
    <sheet name="formreportcard" sheetId="38" r:id="rId4"/>
    <sheet name="marksheet" sheetId="41" r:id="rId5"/>
    <sheet name="formidcard" sheetId="18" r:id="rId6"/>
    <sheet name="certificateform" sheetId="15" r:id="rId7"/>
    <sheet name="employees" sheetId="16" r:id="rId8"/>
    <sheet name="stuf" sheetId="17" r:id="rId9"/>
    <sheet name="sff" sheetId="26" r:id="rId10"/>
    <sheet name="empf" sheetId="24" r:id="rId11"/>
    <sheet name="admin" sheetId="19" r:id="rId12"/>
    <sheet name="adminpannel" sheetId="21" r:id="rId13"/>
    <sheet name="stumanagement" sheetId="29" r:id="rId14"/>
    <sheet name="employeemanage" sheetId="33" r:id="rId15"/>
    <sheet name="attendencemanage" sheetId="35" r:id="rId16"/>
    <sheet name="coursemanage" sheetId="36" r:id="rId17"/>
    <sheet name="gencertificate" sheetId="32" r:id="rId18"/>
    <sheet name="genidcard" sheetId="37" r:id="rId19"/>
    <sheet name="salary slip(st)" sheetId="45" r:id="rId20"/>
    <sheet name="salary slip(E)" sheetId="34" r:id="rId21"/>
    <sheet name="course list" sheetId="20" r:id="rId22"/>
    <sheet name="inquiry (2)" sheetId="14" state="hidden" r:id="rId23"/>
    <sheet name="gencertificat" sheetId="31" state="hidden" r:id="rId24"/>
    <sheet name="salaryinfo" sheetId="42" r:id="rId25"/>
    <sheet name="studentinfo" sheetId="23" r:id="rId26"/>
    <sheet name="empinfo" sheetId="25" r:id="rId27"/>
    <sheet name="HELPER" sheetId="13" r:id="rId28"/>
    <sheet name="staffinfo" sheetId="27" r:id="rId29"/>
    <sheet name="Sheet1" sheetId="46" state="hidden" r:id="rId30"/>
    <sheet name="DASHBORDDD" sheetId="48" r:id="rId31"/>
  </sheets>
  <definedNames>
    <definedName name="BASIC">'course list'!$B$2:$B$11</definedName>
    <definedName name="DESKTOP_MANAGEMENT">'course list'!$C$2:$C$11</definedName>
    <definedName name="DEVELOPMENT">'course list'!$F$2:$F$11</definedName>
    <definedName name="NETWORKING">'course list'!$G$2:$G$11</definedName>
    <definedName name="OTHERS">'course list'!$H$2:$H$11</definedName>
    <definedName name="_xlnm.Print_Area" localSheetId="18">genidcard!$G$8:$L$19</definedName>
    <definedName name="_xlnm.Print_Area" localSheetId="4">marksheet!$E$7:$R$45</definedName>
    <definedName name="PROGRAMMING">'course list'!$D$2:$D$11</definedName>
    <definedName name="SECURITY">'course list'!$E$2:$E$11</definedName>
    <definedName name="Slicer_ENAME">#N/A</definedName>
    <definedName name="Slicer_Name">#N/A</definedName>
    <definedName name="Slicer_Name1">#N/A</definedName>
  </definedNames>
  <calcPr calcId="191029"/>
  <pivotCaches>
    <pivotCache cacheId="0" r:id="rId32"/>
    <pivotCache cacheId="1" r:id="rId33"/>
    <pivotCache cacheId="2" r:id="rId34"/>
  </pivotCaches>
  <extLst>
    <ext xmlns:x14="http://schemas.microsoft.com/office/spreadsheetml/2009/9/main" uri="{BBE1A952-AA13-448e-AADC-164F8A28A991}">
      <x14:slicerCaches>
        <x14:slicerCache r:id="rId35"/>
        <x14:slicerCache r:id="rId36"/>
        <x14:slicerCache r:id="rId3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13" l="1"/>
  <c r="D21" i="13"/>
  <c r="M7" i="48" s="1"/>
  <c r="C21" i="13"/>
  <c r="G7" i="48" s="1"/>
  <c r="O26" i="41"/>
  <c r="L31" i="41" s="1"/>
  <c r="R8" i="23"/>
  <c r="S8" i="23" s="1"/>
  <c r="R7" i="23"/>
  <c r="S7" i="23" s="1"/>
  <c r="I38" i="41"/>
  <c r="J22" i="41"/>
  <c r="I26" i="41" s="1"/>
  <c r="J21" i="41"/>
  <c r="J20" i="41"/>
  <c r="I36" i="41" s="1"/>
  <c r="J19" i="41"/>
  <c r="I22" i="45"/>
  <c r="I21" i="45"/>
  <c r="I20" i="45"/>
  <c r="I19" i="45"/>
  <c r="I22" i="34"/>
  <c r="I21" i="34"/>
  <c r="I20" i="34"/>
  <c r="I19" i="34"/>
  <c r="L39" i="42"/>
  <c r="M39" i="42" s="1"/>
  <c r="K8" i="42"/>
  <c r="K9" i="42"/>
  <c r="K10" i="42"/>
  <c r="K11" i="42"/>
  <c r="K12" i="42"/>
  <c r="K13" i="42"/>
  <c r="K14" i="42"/>
  <c r="K15" i="42"/>
  <c r="K16" i="42"/>
  <c r="K17" i="42"/>
  <c r="K18" i="42"/>
  <c r="K19" i="42"/>
  <c r="K20" i="42"/>
  <c r="K21" i="42"/>
  <c r="K22" i="42"/>
  <c r="K23" i="42"/>
  <c r="K24" i="42"/>
  <c r="K25" i="42"/>
  <c r="K26" i="42"/>
  <c r="K27" i="42"/>
  <c r="L27" i="42" s="1"/>
  <c r="M27" i="42" s="1"/>
  <c r="K28" i="42"/>
  <c r="L28" i="42" s="1"/>
  <c r="M28" i="42" s="1"/>
  <c r="K29" i="42"/>
  <c r="L29" i="42" s="1"/>
  <c r="M29" i="42" s="1"/>
  <c r="K30" i="42"/>
  <c r="K31" i="42"/>
  <c r="K32" i="42"/>
  <c r="K33" i="42"/>
  <c r="K34" i="42"/>
  <c r="K35" i="42"/>
  <c r="K36" i="42"/>
  <c r="K37" i="42"/>
  <c r="K38" i="42"/>
  <c r="K39" i="42"/>
  <c r="K40" i="42"/>
  <c r="K41" i="42"/>
  <c r="K42" i="42"/>
  <c r="K43" i="42"/>
  <c r="K44" i="42"/>
  <c r="K45" i="42"/>
  <c r="K46" i="42"/>
  <c r="K47" i="42"/>
  <c r="K48" i="42"/>
  <c r="K49" i="42"/>
  <c r="K50" i="42"/>
  <c r="K51" i="42"/>
  <c r="K52" i="42"/>
  <c r="K53" i="42"/>
  <c r="K54" i="42"/>
  <c r="K55" i="42"/>
  <c r="K56" i="42"/>
  <c r="K57" i="42"/>
  <c r="K58" i="42"/>
  <c r="K59" i="42"/>
  <c r="K60" i="42"/>
  <c r="K61" i="42"/>
  <c r="K62" i="42"/>
  <c r="K63" i="42"/>
  <c r="L63" i="42" s="1"/>
  <c r="M63" i="42" s="1"/>
  <c r="K64" i="42"/>
  <c r="K65" i="42"/>
  <c r="K66" i="42"/>
  <c r="K67" i="42"/>
  <c r="K68" i="42"/>
  <c r="K69" i="42"/>
  <c r="K70" i="42"/>
  <c r="K71" i="42"/>
  <c r="K72" i="42"/>
  <c r="K73" i="42"/>
  <c r="K74" i="42"/>
  <c r="K75" i="42"/>
  <c r="K76" i="42"/>
  <c r="K77" i="42"/>
  <c r="L77" i="42" s="1"/>
  <c r="M77" i="42" s="1"/>
  <c r="K78" i="42"/>
  <c r="K79" i="42"/>
  <c r="K80" i="42"/>
  <c r="K81" i="42"/>
  <c r="K82" i="42"/>
  <c r="K83" i="42"/>
  <c r="K84" i="42"/>
  <c r="K85" i="42"/>
  <c r="K86" i="42"/>
  <c r="K87" i="42"/>
  <c r="K88" i="42"/>
  <c r="K89" i="42"/>
  <c r="K90" i="42"/>
  <c r="I64" i="42"/>
  <c r="I65" i="42"/>
  <c r="I66" i="42"/>
  <c r="I67" i="42"/>
  <c r="I68" i="42"/>
  <c r="I69" i="42"/>
  <c r="I70" i="42"/>
  <c r="I71" i="42"/>
  <c r="I72" i="42"/>
  <c r="I73" i="42"/>
  <c r="I74" i="42"/>
  <c r="L74" i="42" s="1"/>
  <c r="I75" i="42"/>
  <c r="I76" i="42"/>
  <c r="I77" i="42"/>
  <c r="I78" i="42"/>
  <c r="I79" i="42"/>
  <c r="I80" i="42"/>
  <c r="I81" i="42"/>
  <c r="I82" i="42"/>
  <c r="I83" i="42"/>
  <c r="I84" i="42"/>
  <c r="I85" i="42"/>
  <c r="I86" i="42"/>
  <c r="L86" i="42" s="1"/>
  <c r="I87" i="42"/>
  <c r="I88" i="42"/>
  <c r="L88" i="42" s="1"/>
  <c r="M88" i="42" s="1"/>
  <c r="I89" i="42"/>
  <c r="I90" i="42"/>
  <c r="J64" i="42"/>
  <c r="J65" i="42"/>
  <c r="J66" i="42"/>
  <c r="J67" i="42"/>
  <c r="J68" i="42"/>
  <c r="L68" i="42" s="1"/>
  <c r="M68" i="42" s="1"/>
  <c r="J69" i="42"/>
  <c r="L69" i="42" s="1"/>
  <c r="J70" i="42"/>
  <c r="J71" i="42"/>
  <c r="J72" i="42"/>
  <c r="J73" i="42"/>
  <c r="J74" i="42"/>
  <c r="J75" i="42"/>
  <c r="J76" i="42"/>
  <c r="J77" i="42"/>
  <c r="J78" i="42"/>
  <c r="J79" i="42"/>
  <c r="J80" i="42"/>
  <c r="L80" i="42" s="1"/>
  <c r="M80" i="42" s="1"/>
  <c r="J81" i="42"/>
  <c r="L81" i="42" s="1"/>
  <c r="J82" i="42"/>
  <c r="J83" i="42"/>
  <c r="J84" i="42"/>
  <c r="J85" i="42"/>
  <c r="J86" i="42"/>
  <c r="J87" i="42"/>
  <c r="J88" i="42"/>
  <c r="J89" i="42"/>
  <c r="J90" i="42"/>
  <c r="J8" i="42"/>
  <c r="L8" i="42" s="1"/>
  <c r="J9" i="42"/>
  <c r="J10" i="42"/>
  <c r="J11" i="42"/>
  <c r="J12" i="42"/>
  <c r="J13" i="42"/>
  <c r="J14" i="42"/>
  <c r="J15" i="42"/>
  <c r="J16" i="42"/>
  <c r="J17" i="42"/>
  <c r="J18" i="42"/>
  <c r="J19" i="42"/>
  <c r="J20" i="42"/>
  <c r="J21" i="42"/>
  <c r="J22" i="42"/>
  <c r="J23" i="42"/>
  <c r="J24" i="42"/>
  <c r="J25" i="42"/>
  <c r="J26" i="42"/>
  <c r="J27" i="42"/>
  <c r="J28" i="42"/>
  <c r="J29" i="42"/>
  <c r="J30" i="42"/>
  <c r="J31" i="42"/>
  <c r="J32" i="42"/>
  <c r="J33" i="42"/>
  <c r="J34" i="42"/>
  <c r="J35" i="42"/>
  <c r="J36" i="42"/>
  <c r="J37" i="42"/>
  <c r="J38" i="42"/>
  <c r="L38" i="42" s="1"/>
  <c r="M38" i="42" s="1"/>
  <c r="J39" i="42"/>
  <c r="J40" i="42"/>
  <c r="J41" i="42"/>
  <c r="J42" i="42"/>
  <c r="J43" i="42"/>
  <c r="J44" i="42"/>
  <c r="J45" i="42"/>
  <c r="J46" i="42"/>
  <c r="J47" i="42"/>
  <c r="J48" i="42"/>
  <c r="J49" i="42"/>
  <c r="J50" i="42"/>
  <c r="J51" i="42"/>
  <c r="J52" i="42"/>
  <c r="J53" i="42"/>
  <c r="J54" i="42"/>
  <c r="J55" i="42"/>
  <c r="J56" i="42"/>
  <c r="J57" i="42"/>
  <c r="J58" i="42"/>
  <c r="J59" i="42"/>
  <c r="J60" i="42"/>
  <c r="J61" i="42"/>
  <c r="J62" i="42"/>
  <c r="J63" i="42"/>
  <c r="G9" i="42"/>
  <c r="G10" i="42"/>
  <c r="G11" i="42"/>
  <c r="G12" i="42"/>
  <c r="G13" i="42"/>
  <c r="G14" i="42"/>
  <c r="G15" i="42"/>
  <c r="G16" i="42"/>
  <c r="G17" i="42"/>
  <c r="G18" i="42"/>
  <c r="G19" i="42"/>
  <c r="G20" i="42"/>
  <c r="G21" i="42"/>
  <c r="G22" i="42"/>
  <c r="G23" i="42"/>
  <c r="G24" i="42"/>
  <c r="G25" i="42"/>
  <c r="G26" i="42"/>
  <c r="G27" i="42"/>
  <c r="G28" i="42"/>
  <c r="G29" i="42"/>
  <c r="G30" i="42"/>
  <c r="G31" i="42"/>
  <c r="G32" i="42"/>
  <c r="G33" i="42"/>
  <c r="G34" i="42"/>
  <c r="G35" i="42"/>
  <c r="G36" i="42"/>
  <c r="G37" i="42"/>
  <c r="G38" i="42"/>
  <c r="G39" i="42"/>
  <c r="G40" i="42"/>
  <c r="G41" i="42"/>
  <c r="G42" i="42"/>
  <c r="G43" i="42"/>
  <c r="G44" i="42"/>
  <c r="G45" i="42"/>
  <c r="G46" i="42"/>
  <c r="G47" i="42"/>
  <c r="G48" i="42"/>
  <c r="G49" i="42"/>
  <c r="G50" i="42"/>
  <c r="G51" i="42"/>
  <c r="G52" i="42"/>
  <c r="G53" i="42"/>
  <c r="G54" i="42"/>
  <c r="G55" i="42"/>
  <c r="G56" i="42"/>
  <c r="G57" i="42"/>
  <c r="G58" i="42"/>
  <c r="G59" i="42"/>
  <c r="G60" i="42"/>
  <c r="G61" i="42"/>
  <c r="G62" i="42"/>
  <c r="G63" i="42"/>
  <c r="I9" i="42"/>
  <c r="L9" i="42" s="1"/>
  <c r="M9" i="42" s="1"/>
  <c r="I10" i="42"/>
  <c r="L10" i="42" s="1"/>
  <c r="M10" i="42" s="1"/>
  <c r="I11" i="42"/>
  <c r="I12" i="42"/>
  <c r="I13" i="42"/>
  <c r="I14" i="42"/>
  <c r="I15" i="42"/>
  <c r="I16" i="42"/>
  <c r="I17" i="42"/>
  <c r="I18" i="42"/>
  <c r="I19" i="42"/>
  <c r="I20" i="42"/>
  <c r="L20" i="42" s="1"/>
  <c r="M20" i="42" s="1"/>
  <c r="I21" i="42"/>
  <c r="L21" i="42" s="1"/>
  <c r="I22" i="42"/>
  <c r="L22" i="42" s="1"/>
  <c r="M22" i="42" s="1"/>
  <c r="I23" i="42"/>
  <c r="I24" i="42"/>
  <c r="I25" i="42"/>
  <c r="I26" i="42"/>
  <c r="I27" i="42"/>
  <c r="I28" i="42"/>
  <c r="I29" i="42"/>
  <c r="I30" i="42"/>
  <c r="I31" i="42"/>
  <c r="I32" i="42"/>
  <c r="L32" i="42" s="1"/>
  <c r="M32" i="42" s="1"/>
  <c r="I33" i="42"/>
  <c r="L33" i="42" s="1"/>
  <c r="I34" i="42"/>
  <c r="L34" i="42" s="1"/>
  <c r="M34" i="42" s="1"/>
  <c r="I35" i="42"/>
  <c r="I36" i="42"/>
  <c r="I37" i="42"/>
  <c r="I38" i="42"/>
  <c r="I39" i="42"/>
  <c r="I40" i="42"/>
  <c r="I41" i="42"/>
  <c r="I42" i="42"/>
  <c r="I43" i="42"/>
  <c r="I44" i="42"/>
  <c r="L44" i="42" s="1"/>
  <c r="M44" i="42" s="1"/>
  <c r="I45" i="42"/>
  <c r="L45" i="42" s="1"/>
  <c r="I46" i="42"/>
  <c r="L46" i="42" s="1"/>
  <c r="M46" i="42" s="1"/>
  <c r="I47" i="42"/>
  <c r="I48" i="42"/>
  <c r="I49" i="42"/>
  <c r="I50" i="42"/>
  <c r="I51" i="42"/>
  <c r="I52" i="42"/>
  <c r="I53" i="42"/>
  <c r="I54" i="42"/>
  <c r="I55" i="42"/>
  <c r="I56" i="42"/>
  <c r="L56" i="42" s="1"/>
  <c r="M56" i="42" s="1"/>
  <c r="I57" i="42"/>
  <c r="L57" i="42" s="1"/>
  <c r="I58" i="42"/>
  <c r="L58" i="42" s="1"/>
  <c r="M58" i="42" s="1"/>
  <c r="I59" i="42"/>
  <c r="I60" i="42"/>
  <c r="I61" i="42"/>
  <c r="I62" i="42"/>
  <c r="I63" i="42"/>
  <c r="I8" i="42"/>
  <c r="G90" i="42"/>
  <c r="G89" i="42"/>
  <c r="G88" i="42"/>
  <c r="G87" i="42"/>
  <c r="G86" i="42"/>
  <c r="G85" i="42"/>
  <c r="G84" i="42"/>
  <c r="G83" i="42"/>
  <c r="G82" i="42"/>
  <c r="G81" i="42"/>
  <c r="G80" i="42"/>
  <c r="G79" i="42"/>
  <c r="G78" i="42"/>
  <c r="G77" i="42"/>
  <c r="G76" i="42"/>
  <c r="G75" i="42"/>
  <c r="G74" i="42"/>
  <c r="G73" i="42"/>
  <c r="G72" i="42"/>
  <c r="G71" i="42"/>
  <c r="G70" i="42"/>
  <c r="G69" i="42"/>
  <c r="G68" i="42"/>
  <c r="G67" i="42"/>
  <c r="G66" i="42"/>
  <c r="G65" i="42"/>
  <c r="G64" i="42"/>
  <c r="G27" i="45" s="1"/>
  <c r="G8" i="42"/>
  <c r="G42" i="41"/>
  <c r="L30" i="41"/>
  <c r="F15" i="13"/>
  <c r="D15" i="13"/>
  <c r="C15" i="13"/>
  <c r="B15" i="13"/>
  <c r="A15" i="13"/>
  <c r="N12" i="13"/>
  <c r="M12" i="13"/>
  <c r="L12" i="13"/>
  <c r="K12" i="13"/>
  <c r="J12" i="13"/>
  <c r="I12" i="13"/>
  <c r="H12" i="13"/>
  <c r="G12" i="13"/>
  <c r="F12" i="13"/>
  <c r="E12" i="13"/>
  <c r="D12" i="13"/>
  <c r="C12" i="13"/>
  <c r="B12" i="13"/>
  <c r="A12" i="13"/>
  <c r="M9" i="13"/>
  <c r="L9" i="13"/>
  <c r="K9" i="13"/>
  <c r="J9" i="13"/>
  <c r="G9" i="13"/>
  <c r="D9" i="13"/>
  <c r="C9" i="13"/>
  <c r="B9" i="13"/>
  <c r="A9" i="13"/>
  <c r="M14" i="31"/>
  <c r="I15" i="37"/>
  <c r="I14" i="37"/>
  <c r="I13" i="37"/>
  <c r="I12" i="37"/>
  <c r="H25" i="32"/>
  <c r="L20" i="32"/>
  <c r="J18" i="32"/>
  <c r="AM45" i="35"/>
  <c r="AK45" i="35"/>
  <c r="B45" i="35"/>
  <c r="AM44" i="35"/>
  <c r="AK44" i="35"/>
  <c r="B44" i="35"/>
  <c r="AM43" i="35"/>
  <c r="AK43" i="35"/>
  <c r="B43" i="35"/>
  <c r="AM42" i="35"/>
  <c r="AK42" i="35"/>
  <c r="B42" i="35"/>
  <c r="AM41" i="35"/>
  <c r="AK41" i="35"/>
  <c r="B41" i="35"/>
  <c r="AM40" i="35"/>
  <c r="AK40" i="35"/>
  <c r="B40" i="35"/>
  <c r="AM39" i="35"/>
  <c r="AK39" i="35"/>
  <c r="B39" i="35"/>
  <c r="AM38" i="35"/>
  <c r="AK38" i="35"/>
  <c r="B38" i="35"/>
  <c r="AM37" i="35"/>
  <c r="AK37" i="35"/>
  <c r="B37" i="35"/>
  <c r="AM36" i="35"/>
  <c r="AK36" i="35"/>
  <c r="B36" i="35"/>
  <c r="AM35" i="35"/>
  <c r="AK35" i="35"/>
  <c r="B35" i="35"/>
  <c r="AM34" i="35"/>
  <c r="AK34" i="35"/>
  <c r="B34" i="35"/>
  <c r="AM33" i="35"/>
  <c r="AK33" i="35"/>
  <c r="B33" i="35"/>
  <c r="AM32" i="35"/>
  <c r="AK32" i="35"/>
  <c r="B32" i="35"/>
  <c r="AM31" i="35"/>
  <c r="AK31" i="35"/>
  <c r="B31" i="35"/>
  <c r="AM30" i="35"/>
  <c r="AK30" i="35"/>
  <c r="B30" i="35"/>
  <c r="AM29" i="35"/>
  <c r="AK29" i="35"/>
  <c r="B29" i="35"/>
  <c r="AM28" i="35"/>
  <c r="AK28" i="35"/>
  <c r="B28" i="35"/>
  <c r="AM27" i="35"/>
  <c r="AK27" i="35"/>
  <c r="B27" i="35"/>
  <c r="AM26" i="35"/>
  <c r="AK26" i="35"/>
  <c r="B26" i="35"/>
  <c r="AM25" i="35"/>
  <c r="AK25" i="35"/>
  <c r="B25" i="35"/>
  <c r="AM24" i="35"/>
  <c r="AK24" i="35"/>
  <c r="B24" i="35"/>
  <c r="AM23" i="35"/>
  <c r="AK23" i="35"/>
  <c r="B23" i="35"/>
  <c r="AM22" i="35"/>
  <c r="AK22" i="35"/>
  <c r="B22" i="35"/>
  <c r="AM21" i="35"/>
  <c r="AK21" i="35"/>
  <c r="B21" i="35"/>
  <c r="AM20" i="35"/>
  <c r="AK20" i="35"/>
  <c r="B20" i="35"/>
  <c r="AM19" i="35"/>
  <c r="AK19" i="35"/>
  <c r="B19" i="35"/>
  <c r="AM18" i="35"/>
  <c r="AK18" i="35"/>
  <c r="B18" i="35"/>
  <c r="AM17" i="35"/>
  <c r="AK17" i="35"/>
  <c r="B17" i="35"/>
  <c r="AM16" i="35"/>
  <c r="AK16" i="35"/>
  <c r="B16" i="35"/>
  <c r="AM15" i="35"/>
  <c r="AK15" i="35"/>
  <c r="B15" i="35"/>
  <c r="AM14" i="35"/>
  <c r="AK14" i="35"/>
  <c r="B14" i="35"/>
  <c r="AM13" i="35"/>
  <c r="AK13" i="35"/>
  <c r="B13" i="35"/>
  <c r="AM12" i="35"/>
  <c r="AK12" i="35"/>
  <c r="B12" i="35"/>
  <c r="AM11" i="35"/>
  <c r="AK11" i="35"/>
  <c r="B11" i="35"/>
  <c r="C6" i="35"/>
  <c r="E10" i="35" s="1"/>
  <c r="E2" i="35"/>
  <c r="L17" i="19"/>
  <c r="F22" i="17"/>
  <c r="I9" i="13" s="1"/>
  <c r="J18" i="17"/>
  <c r="F9" i="13" s="1"/>
  <c r="F18" i="17"/>
  <c r="E9" i="13" s="1"/>
  <c r="M16" i="15"/>
  <c r="M17" i="18"/>
  <c r="L17" i="38"/>
  <c r="G28" i="45" l="1"/>
  <c r="P36" i="41"/>
  <c r="R18" i="17"/>
  <c r="H9" i="13" s="1"/>
  <c r="O30" i="41"/>
  <c r="E6" i="35"/>
  <c r="C7" i="35"/>
  <c r="F10" i="35" s="1"/>
  <c r="L73" i="42"/>
  <c r="M73" i="42" s="1"/>
  <c r="A21" i="13"/>
  <c r="J7" i="48" s="1"/>
  <c r="L72" i="42"/>
  <c r="M72" i="42" s="1"/>
  <c r="N72" i="42" s="1"/>
  <c r="L55" i="42"/>
  <c r="M55" i="42" s="1"/>
  <c r="N55" i="42" s="1"/>
  <c r="L31" i="42"/>
  <c r="M31" i="42" s="1"/>
  <c r="N31" i="42" s="1"/>
  <c r="L26" i="42"/>
  <c r="M26" i="42" s="1"/>
  <c r="N26" i="42" s="1"/>
  <c r="L42" i="42"/>
  <c r="M42" i="42" s="1"/>
  <c r="N42" i="42" s="1"/>
  <c r="L53" i="42"/>
  <c r="M53" i="42" s="1"/>
  <c r="L16" i="42"/>
  <c r="M16" i="42" s="1"/>
  <c r="L51" i="42"/>
  <c r="M51" i="42" s="1"/>
  <c r="N51" i="42" s="1"/>
  <c r="L15" i="42"/>
  <c r="M15" i="42" s="1"/>
  <c r="L60" i="42"/>
  <c r="M60" i="42" s="1"/>
  <c r="N60" i="42" s="1"/>
  <c r="L36" i="42"/>
  <c r="M36" i="42" s="1"/>
  <c r="N36" i="42" s="1"/>
  <c r="L24" i="42"/>
  <c r="M24" i="42" s="1"/>
  <c r="N24" i="42" s="1"/>
  <c r="L84" i="42"/>
  <c r="M84" i="42" s="1"/>
  <c r="N84" i="42" s="1"/>
  <c r="L54" i="42"/>
  <c r="M54" i="42" s="1"/>
  <c r="N54" i="42" s="1"/>
  <c r="L18" i="42"/>
  <c r="M18" i="42" s="1"/>
  <c r="N18" i="42" s="1"/>
  <c r="L17" i="42"/>
  <c r="M17" i="42" s="1"/>
  <c r="L40" i="42"/>
  <c r="M40" i="42" s="1"/>
  <c r="L50" i="42"/>
  <c r="M50" i="42" s="1"/>
  <c r="N50" i="42" s="1"/>
  <c r="L14" i="42"/>
  <c r="M14" i="42" s="1"/>
  <c r="L48" i="42"/>
  <c r="M48" i="42" s="1"/>
  <c r="N48" i="42" s="1"/>
  <c r="L12" i="42"/>
  <c r="L85" i="42"/>
  <c r="M85" i="42" s="1"/>
  <c r="N85" i="42" s="1"/>
  <c r="L76" i="42"/>
  <c r="M76" i="42" s="1"/>
  <c r="L64" i="42"/>
  <c r="M64" i="42" s="1"/>
  <c r="L43" i="42"/>
  <c r="L19" i="42"/>
  <c r="L62" i="42"/>
  <c r="M62" i="42" s="1"/>
  <c r="N62" i="42" s="1"/>
  <c r="L30" i="42"/>
  <c r="M30" i="42" s="1"/>
  <c r="L41" i="42"/>
  <c r="M41" i="42" s="1"/>
  <c r="L52" i="42"/>
  <c r="M52" i="42" s="1"/>
  <c r="L89" i="42"/>
  <c r="M89" i="42" s="1"/>
  <c r="L83" i="42"/>
  <c r="M83" i="42" s="1"/>
  <c r="N83" i="42" s="1"/>
  <c r="L79" i="42"/>
  <c r="M79" i="42" s="1"/>
  <c r="N79" i="42" s="1"/>
  <c r="L67" i="42"/>
  <c r="M67" i="42" s="1"/>
  <c r="N67" i="42" s="1"/>
  <c r="G25" i="34"/>
  <c r="G26" i="34"/>
  <c r="L90" i="42"/>
  <c r="M90" i="42" s="1"/>
  <c r="N90" i="42" s="1"/>
  <c r="L78" i="42"/>
  <c r="M78" i="42" s="1"/>
  <c r="N78" i="42" s="1"/>
  <c r="L66" i="42"/>
  <c r="M66" i="42" s="1"/>
  <c r="N66" i="42" s="1"/>
  <c r="L65" i="42"/>
  <c r="M65" i="42" s="1"/>
  <c r="L25" i="45" s="1"/>
  <c r="L82" i="42"/>
  <c r="M82" i="42" s="1"/>
  <c r="G25" i="45"/>
  <c r="L71" i="42"/>
  <c r="M71" i="42" s="1"/>
  <c r="L70" i="42"/>
  <c r="M70" i="42" s="1"/>
  <c r="G26" i="45"/>
  <c r="G28" i="34"/>
  <c r="L59" i="42"/>
  <c r="M59" i="42" s="1"/>
  <c r="N59" i="42" s="1"/>
  <c r="L47" i="42"/>
  <c r="M47" i="42" s="1"/>
  <c r="N47" i="42" s="1"/>
  <c r="L35" i="42"/>
  <c r="M35" i="42" s="1"/>
  <c r="N35" i="42" s="1"/>
  <c r="L23" i="42"/>
  <c r="M23" i="42" s="1"/>
  <c r="L11" i="42"/>
  <c r="M11" i="42" s="1"/>
  <c r="L61" i="42"/>
  <c r="M61" i="42" s="1"/>
  <c r="L49" i="42"/>
  <c r="M49" i="42" s="1"/>
  <c r="N49" i="42" s="1"/>
  <c r="L37" i="42"/>
  <c r="M37" i="42" s="1"/>
  <c r="N37" i="42" s="1"/>
  <c r="L25" i="42"/>
  <c r="M25" i="42" s="1"/>
  <c r="L13" i="42"/>
  <c r="M13" i="42" s="1"/>
  <c r="L87" i="42"/>
  <c r="M87" i="42" s="1"/>
  <c r="L75" i="42"/>
  <c r="M75" i="42" s="1"/>
  <c r="M8" i="42"/>
  <c r="L25" i="34" s="1"/>
  <c r="G29" i="34"/>
  <c r="M86" i="42"/>
  <c r="N86" i="42" s="1"/>
  <c r="M43" i="42"/>
  <c r="N43" i="42" s="1"/>
  <c r="M19" i="42"/>
  <c r="N19" i="42"/>
  <c r="M33" i="42"/>
  <c r="N33" i="42" s="1"/>
  <c r="M21" i="42"/>
  <c r="N21" i="42" s="1"/>
  <c r="M69" i="42"/>
  <c r="N69" i="42" s="1"/>
  <c r="N89" i="42"/>
  <c r="N29" i="42"/>
  <c r="N53" i="42"/>
  <c r="G27" i="34"/>
  <c r="N77" i="42"/>
  <c r="N88" i="42"/>
  <c r="N52" i="42"/>
  <c r="N40" i="42"/>
  <c r="N28" i="42"/>
  <c r="M81" i="42"/>
  <c r="N81" i="42" s="1"/>
  <c r="N63" i="42"/>
  <c r="N39" i="42"/>
  <c r="N27" i="42"/>
  <c r="N14" i="42"/>
  <c r="N25" i="42"/>
  <c r="M74" i="42"/>
  <c r="N74" i="42" s="1"/>
  <c r="N58" i="42"/>
  <c r="N46" i="42"/>
  <c r="N34" i="42"/>
  <c r="N22" i="42"/>
  <c r="N10" i="42"/>
  <c r="M45" i="42"/>
  <c r="N45" i="42" s="1"/>
  <c r="M57" i="42"/>
  <c r="N57" i="42" s="1"/>
  <c r="N9" i="42"/>
  <c r="N38" i="42"/>
  <c r="N80" i="42"/>
  <c r="N68" i="42"/>
  <c r="N56" i="42"/>
  <c r="N44" i="42"/>
  <c r="N32" i="42"/>
  <c r="N20" i="42"/>
  <c r="G29" i="45" l="1"/>
  <c r="N13" i="42"/>
  <c r="M12" i="42"/>
  <c r="N12" i="42" s="1"/>
  <c r="N23" i="42"/>
  <c r="N30" i="42"/>
  <c r="N76" i="42"/>
  <c r="N64" i="42"/>
  <c r="N73" i="42"/>
  <c r="G10" i="35"/>
  <c r="F6" i="35"/>
  <c r="N61" i="42"/>
  <c r="N70" i="42"/>
  <c r="N75" i="42"/>
  <c r="N87" i="42"/>
  <c r="N17" i="42"/>
  <c r="N16" i="42"/>
  <c r="N41" i="42"/>
  <c r="N15" i="42"/>
  <c r="N82" i="42"/>
  <c r="N8" i="42"/>
  <c r="G31" i="34" s="1"/>
  <c r="N11" i="42"/>
  <c r="N71" i="42"/>
  <c r="N65" i="42"/>
  <c r="G31" i="45" s="1"/>
  <c r="E21" i="13" l="1"/>
  <c r="H10" i="35"/>
  <c r="G6" i="35"/>
  <c r="P7" i="48" l="1"/>
  <c r="F21" i="13"/>
  <c r="S7" i="48" s="1"/>
  <c r="H6" i="35"/>
  <c r="I10" i="35"/>
  <c r="I6" i="35" l="1"/>
  <c r="J10" i="35"/>
  <c r="J6" i="35" l="1"/>
  <c r="K10" i="35"/>
  <c r="K6" i="35" l="1"/>
  <c r="L10" i="35"/>
  <c r="L6" i="35" l="1"/>
  <c r="M10" i="35"/>
  <c r="M6" i="35" l="1"/>
  <c r="N10" i="35"/>
  <c r="N6" i="35" l="1"/>
  <c r="O10" i="35"/>
  <c r="O6" i="35" l="1"/>
  <c r="P10" i="35"/>
  <c r="P6" i="35" l="1"/>
  <c r="Q10" i="35"/>
  <c r="R10" i="35" l="1"/>
  <c r="Q6" i="35"/>
  <c r="S10" i="35" l="1"/>
  <c r="R6" i="35"/>
  <c r="T10" i="35" l="1"/>
  <c r="S6" i="35"/>
  <c r="T6" i="35" l="1"/>
  <c r="U10" i="35"/>
  <c r="U6" i="35" l="1"/>
  <c r="V10" i="35"/>
  <c r="W10" i="35" l="1"/>
  <c r="V6" i="35"/>
  <c r="W6" i="35" l="1"/>
  <c r="X10" i="35"/>
  <c r="X6" i="35" l="1"/>
  <c r="Y10" i="35"/>
  <c r="Y6" i="35" l="1"/>
  <c r="Z10" i="35"/>
  <c r="Z6" i="35" l="1"/>
  <c r="AA10" i="35"/>
  <c r="AA6" i="35" l="1"/>
  <c r="AB10" i="35"/>
  <c r="AB6" i="35" l="1"/>
  <c r="AC10" i="35"/>
  <c r="AD10" i="35" l="1"/>
  <c r="AC6" i="35"/>
  <c r="AE10" i="35" l="1"/>
  <c r="AD6" i="35"/>
  <c r="AF10" i="35" l="1"/>
  <c r="AE6" i="35"/>
  <c r="AF6" i="35" l="1"/>
  <c r="AG10" i="35"/>
  <c r="AG6" i="35" l="1"/>
  <c r="AH10" i="35"/>
  <c r="AI10" i="35" l="1"/>
  <c r="AH6" i="35"/>
  <c r="AI6" i="35" l="1"/>
  <c r="AJ10" i="35"/>
</calcChain>
</file>

<file path=xl/sharedStrings.xml><?xml version="1.0" encoding="utf-8"?>
<sst xmlns="http://schemas.openxmlformats.org/spreadsheetml/2006/main" count="538" uniqueCount="345">
  <si>
    <t>admin pannel</t>
  </si>
  <si>
    <t>employess &amp; staffs</t>
  </si>
  <si>
    <t>courses</t>
  </si>
  <si>
    <t>students report card</t>
  </si>
  <si>
    <t>certificate</t>
  </si>
  <si>
    <t>INQUIRY</t>
  </si>
  <si>
    <t>ADMIN PANNEL</t>
  </si>
  <si>
    <t>USERNAME</t>
  </si>
  <si>
    <t>PASSWORD</t>
  </si>
  <si>
    <t>HUBNET@12345</t>
  </si>
  <si>
    <t>HUBNET</t>
  </si>
  <si>
    <t>Our Vision Began With the Globe in the  business of various Information</t>
  </si>
  <si>
    <t>Technology related sectors like Software, Web Development, hardware,</t>
  </si>
  <si>
    <t>Networking &amp; many more….</t>
  </si>
  <si>
    <t>ABOUT US</t>
  </si>
  <si>
    <t>OUR MISSION</t>
  </si>
  <si>
    <t xml:space="preserve">Our Mission to build Students for Job ready in any sector of  </t>
  </si>
  <si>
    <t>Technology like basic field like adca,Tally,Dtp etc.. Or advance course</t>
  </si>
  <si>
    <t>like Software &amp; Wed Development , Hardware, Networking or many more..</t>
  </si>
  <si>
    <t>Networking</t>
  </si>
  <si>
    <t>development</t>
  </si>
  <si>
    <t xml:space="preserve">programming </t>
  </si>
  <si>
    <t>cyber security</t>
  </si>
  <si>
    <t>others</t>
  </si>
  <si>
    <t>desktop support</t>
  </si>
  <si>
    <t>This course designed for to build a foundamental in IT support &amp; trouble shooting.This program also cover topic like hardware &amp; software installation,network setup,system maintenance &amp; user assistance.</t>
  </si>
  <si>
    <t>Join our Networking course to build a strong foundamental in computer networks.Learn about LAN,WAN,IP addressing ,routers,
switches &amp; security protocols.</t>
  </si>
  <si>
    <t xml:space="preserve">This course covers programming fundamental ,front-end &amp; back-end development,database &amp; version control.
We provide various development course like..
Website,App,Game &amp; Software development.
</t>
  </si>
  <si>
    <t xml:space="preserve">Enroll in our programming language course to gain essential coding skills in languages like Python, Java, C++, and more. Perfect for beginners and aspiring developers, this course offers hands-on practice, real-world projects
etc….
</t>
  </si>
  <si>
    <t>This course learn about how to protect systems, networks, and data from
 digital threats. This program covers ethical
 hacking, malware analysis, firewalls,
 encryption, and risk management.</t>
  </si>
  <si>
    <t>Explore your range of professional courses
designed to boost your technical and career
skills. From data analysis and cloud computing to digital marketing and UI/UX design, each course offers hands-on training,
expert guidance, and real-world applications.</t>
  </si>
  <si>
    <t>Please Enter Your..</t>
  </si>
  <si>
    <t>PHONE NO</t>
  </si>
  <si>
    <t>REGISTRATION FORMS</t>
  </si>
  <si>
    <t>Our instructors for foundational courses like ADCA (Advanced Diploma in Computer Applications), Tally, and MS Office are experienced professionals with strong technical and teaching backgrounds. They guide students through practical, job-content using real-life examples and hands-on exercises. Focus is placed on building confidence in computer usage accounting software, and office tools, ensuring students are industry-ready.</t>
  </si>
  <si>
    <t>Our advanced course instructors specialize in high-level subjects such as Programming,Web Development, Networking, Cyber Security, and Data Analytics.With deep industry experience and technical expertise, they provide in-depth knowledge, real-world project training, and personalized guidance. These teachers focus on skill development that aligns with current industry demands, helping students prepare for professional careers in IT and tech fields.</t>
  </si>
  <si>
    <t>STUDENT REGISTRATION FORM</t>
  </si>
  <si>
    <t>Academic Details…..</t>
  </si>
  <si>
    <t>Student Id..</t>
  </si>
  <si>
    <t>Student Name..</t>
  </si>
  <si>
    <t>Course..</t>
  </si>
  <si>
    <t>Duration..</t>
  </si>
  <si>
    <t>Fee..</t>
  </si>
  <si>
    <t>D.O.J..</t>
  </si>
  <si>
    <t>Personal Details…..</t>
  </si>
  <si>
    <t>Email Id..</t>
  </si>
  <si>
    <t>Phone No..</t>
  </si>
  <si>
    <t>Father's Name..</t>
  </si>
  <si>
    <t>Fee Paid..</t>
  </si>
  <si>
    <t>Fee Remaing..</t>
  </si>
  <si>
    <t>D.O.B..</t>
  </si>
  <si>
    <t>REPORT CARD</t>
  </si>
  <si>
    <t>Please Enter Your….</t>
  </si>
  <si>
    <t>USER NAME</t>
  </si>
  <si>
    <t>DESKTOP MANAGEMENT</t>
  </si>
  <si>
    <t>BASIC</t>
  </si>
  <si>
    <t>PROGRAMMING</t>
  </si>
  <si>
    <t>SECURITY</t>
  </si>
  <si>
    <t>DEVELOPMENT</t>
  </si>
  <si>
    <t>OTHERS</t>
  </si>
  <si>
    <t>Adca</t>
  </si>
  <si>
    <t>Dca</t>
  </si>
  <si>
    <t>Dtp</t>
  </si>
  <si>
    <t>Tally</t>
  </si>
  <si>
    <t>Advance Excel</t>
  </si>
  <si>
    <t>C</t>
  </si>
  <si>
    <t>C++</t>
  </si>
  <si>
    <t>C#</t>
  </si>
  <si>
    <t>Php</t>
  </si>
  <si>
    <t>Html</t>
  </si>
  <si>
    <t>Css</t>
  </si>
  <si>
    <t>Java</t>
  </si>
  <si>
    <t>Java Script</t>
  </si>
  <si>
    <t xml:space="preserve">React </t>
  </si>
  <si>
    <t>Python</t>
  </si>
  <si>
    <t>Ethical Hacking</t>
  </si>
  <si>
    <t>Cyber Security</t>
  </si>
  <si>
    <t>Website Development</t>
  </si>
  <si>
    <t>App Development</t>
  </si>
  <si>
    <t>Game Development</t>
  </si>
  <si>
    <t>Software Development</t>
  </si>
  <si>
    <t>Data Science</t>
  </si>
  <si>
    <t>Digital Marketing</t>
  </si>
  <si>
    <t>NETWORKING</t>
  </si>
  <si>
    <t>Hcne</t>
  </si>
  <si>
    <t>O level</t>
  </si>
  <si>
    <t>Bca/Mca</t>
  </si>
  <si>
    <t>Dih</t>
  </si>
  <si>
    <t>Window Server</t>
  </si>
  <si>
    <t>Linux Server</t>
  </si>
  <si>
    <t>Aws</t>
  </si>
  <si>
    <t>Ma</t>
  </si>
  <si>
    <t>Ccna(Basic)</t>
  </si>
  <si>
    <t>Ccna(Advance)</t>
  </si>
  <si>
    <t>COURSES</t>
  </si>
  <si>
    <t>DURATION</t>
  </si>
  <si>
    <t>FEE</t>
  </si>
  <si>
    <t>ADCA</t>
  </si>
  <si>
    <t>6  MONTHS</t>
  </si>
  <si>
    <t>DCA</t>
  </si>
  <si>
    <t>3 MONTHS</t>
  </si>
  <si>
    <t>DTP</t>
  </si>
  <si>
    <t>6 MONTHS</t>
  </si>
  <si>
    <t>TALLY</t>
  </si>
  <si>
    <t>2 MONTHS</t>
  </si>
  <si>
    <t>ADVANCE EXCEL</t>
  </si>
  <si>
    <t>1 MONTHS</t>
  </si>
  <si>
    <t>O LEVEL</t>
  </si>
  <si>
    <t>12 MONTHS</t>
  </si>
  <si>
    <t>HCNE</t>
  </si>
  <si>
    <t>24 MONTHS</t>
  </si>
  <si>
    <t>DIH</t>
  </si>
  <si>
    <t>4 MONTHS</t>
  </si>
  <si>
    <t>WINDOWS SERVER</t>
  </si>
  <si>
    <t>LINUX SERVER</t>
  </si>
  <si>
    <t>PHP</t>
  </si>
  <si>
    <t>HTML</t>
  </si>
  <si>
    <t>CSS</t>
  </si>
  <si>
    <t>JAVA</t>
  </si>
  <si>
    <t>JAVA SCRIPT</t>
  </si>
  <si>
    <t>REACT</t>
  </si>
  <si>
    <t>PYTHON</t>
  </si>
  <si>
    <t>ETHICAL HACKING</t>
  </si>
  <si>
    <t>CYBER SECURITY</t>
  </si>
  <si>
    <t>WEBSITE DEVELOPMENT</t>
  </si>
  <si>
    <t>APP DEVELOPMENT</t>
  </si>
  <si>
    <t>GAME DEVELOPMENT</t>
  </si>
  <si>
    <t>SOFTWARE DEVELOPMENT</t>
  </si>
  <si>
    <t>CCNA(BASIC)</t>
  </si>
  <si>
    <t>CCNA(ADVANCE)</t>
  </si>
  <si>
    <t>DATA SCIENCE</t>
  </si>
  <si>
    <t>DIGITAL MARKETING</t>
  </si>
  <si>
    <t>BCA/MCA</t>
  </si>
  <si>
    <t>ALL SEM.</t>
  </si>
  <si>
    <t>AWS</t>
  </si>
  <si>
    <t>MA(MICROSOFT CLOUD)</t>
  </si>
  <si>
    <t>Department..</t>
  </si>
  <si>
    <t>Student Name</t>
  </si>
  <si>
    <t>Student Id</t>
  </si>
  <si>
    <t>Department</t>
  </si>
  <si>
    <t>Course</t>
  </si>
  <si>
    <t>Duration</t>
  </si>
  <si>
    <t>Fee</t>
  </si>
  <si>
    <t>Fee Paid</t>
  </si>
  <si>
    <t>Fee Remaing</t>
  </si>
  <si>
    <t>Email Id</t>
  </si>
  <si>
    <t>Phone No</t>
  </si>
  <si>
    <t>D.O.B</t>
  </si>
  <si>
    <t>Father's Name</t>
  </si>
  <si>
    <t>D.O.J</t>
  </si>
  <si>
    <t>s1</t>
  </si>
  <si>
    <t>s2</t>
  </si>
  <si>
    <t>Deepa</t>
  </si>
  <si>
    <t>deepa@123</t>
  </si>
  <si>
    <t>Aarti</t>
  </si>
  <si>
    <t>aarti@123</t>
  </si>
  <si>
    <t>Sunil</t>
  </si>
  <si>
    <t>Suresh Kumar</t>
  </si>
  <si>
    <t>Employee registration form</t>
  </si>
  <si>
    <t>Personal Details...</t>
  </si>
  <si>
    <t>Name..</t>
  </si>
  <si>
    <t>a</t>
  </si>
  <si>
    <t>Academic Details..</t>
  </si>
  <si>
    <t>12th %</t>
  </si>
  <si>
    <t>School Name  (10th)</t>
  </si>
  <si>
    <t>Total Marks (10th)</t>
  </si>
  <si>
    <t>Total Percentage (10th)</t>
  </si>
  <si>
    <t>School Name (12th)</t>
  </si>
  <si>
    <t>Total Marks (12th)</t>
  </si>
  <si>
    <t>Total Percentage (12th)</t>
  </si>
  <si>
    <t>Name of College (U.G)</t>
  </si>
  <si>
    <t>Total Marks (U.G)</t>
  </si>
  <si>
    <t>Total Percentage(U.G)</t>
  </si>
  <si>
    <t>Designation</t>
  </si>
  <si>
    <t>Designation..</t>
  </si>
  <si>
    <t/>
  </si>
  <si>
    <t>aart@321</t>
  </si>
  <si>
    <t>Manager</t>
  </si>
  <si>
    <t>H.G.H.S</t>
  </si>
  <si>
    <t>ggh</t>
  </si>
  <si>
    <t>Name</t>
  </si>
  <si>
    <t>UG per</t>
  </si>
  <si>
    <t>School name (10th)</t>
  </si>
  <si>
    <t>10th %</t>
  </si>
  <si>
    <t>10th (marks)</t>
  </si>
  <si>
    <t>School name (12th)</t>
  </si>
  <si>
    <t>12th (marks)</t>
  </si>
  <si>
    <t>School name (u.g)</t>
  </si>
  <si>
    <t>u.g (Marks)</t>
  </si>
  <si>
    <t>U.g %</t>
  </si>
  <si>
    <t>Ananaya</t>
  </si>
  <si>
    <t>ananaya@3214</t>
  </si>
  <si>
    <t>Teacher</t>
  </si>
  <si>
    <t>AN.C</t>
  </si>
  <si>
    <t>_</t>
  </si>
  <si>
    <t>Designation.. (Post)</t>
  </si>
  <si>
    <t>Designation(post)</t>
  </si>
  <si>
    <t>Sheela</t>
  </si>
  <si>
    <t>sheela@321</t>
  </si>
  <si>
    <t>Bathroom Cleaner</t>
  </si>
  <si>
    <t>Swati</t>
  </si>
  <si>
    <t>swati20909</t>
  </si>
  <si>
    <t>Office cleaner</t>
  </si>
  <si>
    <t>staff registration form</t>
  </si>
  <si>
    <t>Riya</t>
  </si>
  <si>
    <t>Riya@123</t>
  </si>
  <si>
    <t>Student Management</t>
  </si>
  <si>
    <t>EmployeeManagement</t>
  </si>
  <si>
    <t>Attendence Management</t>
  </si>
  <si>
    <t>Course Management</t>
  </si>
  <si>
    <t>Dashboard</t>
  </si>
  <si>
    <t xml:space="preserve"> Generate Certificate </t>
  </si>
  <si>
    <t>Admission</t>
  </si>
  <si>
    <t>CERTIFICATE</t>
  </si>
  <si>
    <t>OF ACHIEVEMENT</t>
  </si>
  <si>
    <t>This Certificate Is Proudly Presented To</t>
  </si>
  <si>
    <t xml:space="preserve">For Participating In </t>
  </si>
  <si>
    <t>With Grade</t>
  </si>
  <si>
    <t>In The Year Of</t>
  </si>
  <si>
    <t>2024-2025.</t>
  </si>
  <si>
    <t>Date :</t>
  </si>
  <si>
    <t>Signature :</t>
  </si>
  <si>
    <t>CERTIFICATE FORM</t>
  </si>
  <si>
    <t>Employee Registration</t>
  </si>
  <si>
    <t>Staff Registration</t>
  </si>
  <si>
    <t>EMPLOYEE SALARY SLIP</t>
  </si>
  <si>
    <t>Company Information</t>
  </si>
  <si>
    <t xml:space="preserve">Company Name     </t>
  </si>
  <si>
    <t>:</t>
  </si>
  <si>
    <t>Company Address</t>
  </si>
  <si>
    <t>Company Phone No</t>
  </si>
  <si>
    <t>Company Email Address</t>
  </si>
  <si>
    <t>Employee Information</t>
  </si>
  <si>
    <t>Employee Name</t>
  </si>
  <si>
    <t>Employee Designation</t>
  </si>
  <si>
    <t>Employee D.O.J</t>
  </si>
  <si>
    <t>Employee Phone No</t>
  </si>
  <si>
    <t>Employee Email Id</t>
  </si>
  <si>
    <t>Earnings</t>
  </si>
  <si>
    <t>Amount</t>
  </si>
  <si>
    <t>Deduction</t>
  </si>
  <si>
    <t>BS</t>
  </si>
  <si>
    <t>TA</t>
  </si>
  <si>
    <t>DA</t>
  </si>
  <si>
    <t>HRA</t>
  </si>
  <si>
    <t>GS</t>
  </si>
  <si>
    <t>TDS</t>
  </si>
  <si>
    <t>NET SALARY</t>
  </si>
  <si>
    <t>IN WORDS :</t>
  </si>
  <si>
    <t>YEARS</t>
  </si>
  <si>
    <t>MONTHS</t>
  </si>
  <si>
    <t>ENAME</t>
  </si>
  <si>
    <t>present</t>
  </si>
  <si>
    <t>absent</t>
  </si>
  <si>
    <t>p</t>
  </si>
  <si>
    <t>FIRST DAY</t>
  </si>
  <si>
    <t>LAST DAY</t>
  </si>
  <si>
    <t>S.NO.</t>
  </si>
  <si>
    <t>deepa</t>
  </si>
  <si>
    <t>Ganesh p.d</t>
  </si>
  <si>
    <t>Add Course</t>
  </si>
  <si>
    <t>View Course List</t>
  </si>
  <si>
    <t>NAME            :</t>
  </si>
  <si>
    <t>COURSE       :</t>
  </si>
  <si>
    <t>DOJ               :</t>
  </si>
  <si>
    <t>PHONE NO   :</t>
  </si>
  <si>
    <t xml:space="preserve"> Generate Id Card</t>
  </si>
  <si>
    <t>Create Report Card</t>
  </si>
  <si>
    <t>generate id CARD</t>
  </si>
  <si>
    <t>SID</t>
  </si>
  <si>
    <t>NAME</t>
  </si>
  <si>
    <t>COURSE</t>
  </si>
  <si>
    <t>DEPARTMENT</t>
  </si>
  <si>
    <t>SL.NO</t>
  </si>
  <si>
    <t>SUBJECTS</t>
  </si>
  <si>
    <t>FULL MARKS</t>
  </si>
  <si>
    <t>MARKS OBTAINTED</t>
  </si>
  <si>
    <t>TOTAL</t>
  </si>
  <si>
    <t>PERCENTAGE</t>
  </si>
  <si>
    <t>Student</t>
  </si>
  <si>
    <t>Grade</t>
  </si>
  <si>
    <t>Remark</t>
  </si>
  <si>
    <t>Date</t>
  </si>
  <si>
    <t>Director</t>
  </si>
  <si>
    <t>….....................................................</t>
  </si>
  <si>
    <t>Pole Star</t>
  </si>
  <si>
    <t>Shruti</t>
  </si>
  <si>
    <t>skumari52355@gmail.com</t>
  </si>
  <si>
    <t>HR</t>
  </si>
  <si>
    <t>R.K. College</t>
  </si>
  <si>
    <t>DEC</t>
  </si>
  <si>
    <t>net salary</t>
  </si>
  <si>
    <t>ABC pvt.ltd…..</t>
  </si>
  <si>
    <t>Boring Road Patna-1</t>
  </si>
  <si>
    <t>abc@123.com</t>
  </si>
  <si>
    <t>STAFF SALARY SLIP</t>
  </si>
  <si>
    <t>Staff Information</t>
  </si>
  <si>
    <t>Staff Name</t>
  </si>
  <si>
    <t>Staff Designation</t>
  </si>
  <si>
    <t>Staff D.O.J</t>
  </si>
  <si>
    <t>Staff Phone No</t>
  </si>
  <si>
    <t>Staff Email Id</t>
  </si>
  <si>
    <t>grade</t>
  </si>
  <si>
    <t>marks</t>
  </si>
  <si>
    <t>remarks</t>
  </si>
  <si>
    <t>…......................................</t>
  </si>
  <si>
    <t>Row Labels</t>
  </si>
  <si>
    <t>Grand Total</t>
  </si>
  <si>
    <t>Count of Name</t>
  </si>
  <si>
    <t>Count of Designation(post)</t>
  </si>
  <si>
    <t xml:space="preserve">Staff </t>
  </si>
  <si>
    <t>Employees</t>
  </si>
  <si>
    <t>Sum of net salary</t>
  </si>
  <si>
    <t>STUDENTS</t>
  </si>
  <si>
    <t>INCOME</t>
  </si>
  <si>
    <t>EXPENSE</t>
  </si>
  <si>
    <t>PROFIT/LOSS</t>
  </si>
  <si>
    <t>EMPLOYEES/STAFF</t>
  </si>
  <si>
    <t>EMPLOYEE/STAFF NO</t>
  </si>
  <si>
    <t>STUDENT NO</t>
  </si>
  <si>
    <t>Employees Salary Slip</t>
  </si>
  <si>
    <t>Staff Salary Slip</t>
  </si>
  <si>
    <t>Shalini</t>
  </si>
  <si>
    <t>shalini@123</t>
  </si>
  <si>
    <t>ABC Acedmey</t>
  </si>
  <si>
    <t>adbca high school</t>
  </si>
  <si>
    <t>A.N college ,patna</t>
  </si>
  <si>
    <t>Khushboo</t>
  </si>
  <si>
    <t>s4</t>
  </si>
  <si>
    <t>khushboo@123</t>
  </si>
  <si>
    <t>Ramesh Kumar</t>
  </si>
  <si>
    <t>khushi</t>
  </si>
  <si>
    <t>khushi@123</t>
  </si>
  <si>
    <t>teacher</t>
  </si>
  <si>
    <t>r</t>
  </si>
  <si>
    <t>s6</t>
  </si>
  <si>
    <t>Ramlal</t>
  </si>
  <si>
    <t>s7</t>
  </si>
  <si>
    <t>Aarti@123</t>
  </si>
  <si>
    <t>ramesh singh</t>
  </si>
  <si>
    <t>s8</t>
  </si>
  <si>
    <t>Anny</t>
  </si>
  <si>
    <t>anny@123</t>
  </si>
  <si>
    <t>Rity</t>
  </si>
  <si>
    <t>rity@321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</si>
</sst>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
    <numFmt numFmtId="165" formatCode="&quot;S&quot;\ 0"/>
  </numFmts>
  <fonts count="64" x14ac:knownFonts="1">
    <font>
      <sz val="11"/>
      <color theme="1"/>
      <name val="Aptos Narrow"/>
      <family val="2"/>
      <scheme val="minor"/>
    </font>
    <font>
      <sz val="11"/>
      <color theme="0"/>
      <name val="Aptos Narrow"/>
      <family val="2"/>
      <scheme val="minor"/>
    </font>
    <font>
      <sz val="11"/>
      <color theme="0"/>
      <name val="Arial Black"/>
      <family val="2"/>
    </font>
    <font>
      <u/>
      <sz val="11"/>
      <color theme="10"/>
      <name val="Aptos Narrow"/>
      <family val="2"/>
      <scheme val="minor"/>
    </font>
    <font>
      <b/>
      <u/>
      <sz val="14"/>
      <color rgb="FFFF9900"/>
      <name val="Castellar"/>
      <family val="1"/>
    </font>
    <font>
      <sz val="11"/>
      <color theme="1" tint="4.9989318521683403E-2"/>
      <name val="Aptos Narrow"/>
      <family val="2"/>
      <scheme val="minor"/>
    </font>
    <font>
      <sz val="12"/>
      <color theme="1"/>
      <name val="Aptos Narrow"/>
      <family val="2"/>
      <scheme val="minor"/>
    </font>
    <font>
      <b/>
      <sz val="16"/>
      <color theme="1"/>
      <name val="Algerian"/>
      <family val="5"/>
    </font>
    <font>
      <b/>
      <u/>
      <sz val="16"/>
      <color theme="1"/>
      <name val="Algerian"/>
      <family val="5"/>
    </font>
    <font>
      <b/>
      <sz val="16"/>
      <color theme="1"/>
      <name val="Script MT Bold"/>
      <family val="4"/>
    </font>
    <font>
      <b/>
      <u/>
      <sz val="14"/>
      <color theme="1"/>
      <name val="Algerian"/>
      <family val="5"/>
    </font>
    <font>
      <b/>
      <sz val="16"/>
      <color theme="0"/>
      <name val="Algerian"/>
      <family val="5"/>
    </font>
    <font>
      <b/>
      <u/>
      <sz val="26"/>
      <color theme="1"/>
      <name val="Algerian"/>
      <family val="5"/>
    </font>
    <font>
      <sz val="11"/>
      <color theme="1"/>
      <name val="Arial Black"/>
      <family val="2"/>
    </font>
    <font>
      <b/>
      <u/>
      <sz val="14"/>
      <color theme="1"/>
      <name val="Castellar"/>
      <family val="1"/>
    </font>
    <font>
      <sz val="12"/>
      <color theme="1"/>
      <name val="Arial Black"/>
      <family val="2"/>
    </font>
    <font>
      <b/>
      <sz val="14"/>
      <color theme="0"/>
      <name val="Algerian"/>
      <family val="5"/>
    </font>
    <font>
      <b/>
      <sz val="12.5"/>
      <color theme="1"/>
      <name val="Colonna MT"/>
      <family val="5"/>
    </font>
    <font>
      <b/>
      <u/>
      <sz val="24"/>
      <color theme="1"/>
      <name val="Algerian"/>
      <family val="5"/>
    </font>
    <font>
      <u/>
      <sz val="14"/>
      <color theme="1"/>
      <name val="Bahnschrift SemiBold"/>
      <family val="2"/>
    </font>
    <font>
      <u/>
      <sz val="11"/>
      <color theme="1"/>
      <name val="Aptos Narrow"/>
      <family val="2"/>
      <scheme val="minor"/>
    </font>
    <font>
      <sz val="11"/>
      <color theme="1"/>
      <name val="Aptos Narrow"/>
      <family val="2"/>
      <scheme val="minor"/>
    </font>
    <font>
      <sz val="11"/>
      <color theme="1"/>
      <name val="Algerian"/>
      <family val="5"/>
    </font>
    <font>
      <b/>
      <sz val="14"/>
      <color theme="1"/>
      <name val="Algerian"/>
      <family val="5"/>
    </font>
    <font>
      <sz val="14"/>
      <color theme="0"/>
      <name val="Aptos Narrow"/>
      <family val="2"/>
      <scheme val="minor"/>
    </font>
    <font>
      <b/>
      <sz val="12"/>
      <color theme="0"/>
      <name val="Algerian"/>
      <family val="5"/>
    </font>
    <font>
      <b/>
      <sz val="11"/>
      <color theme="0"/>
      <name val="Algerian"/>
      <family val="5"/>
    </font>
    <font>
      <b/>
      <u/>
      <sz val="22"/>
      <color theme="1"/>
      <name val="Algerian"/>
      <family val="5"/>
    </font>
    <font>
      <b/>
      <u/>
      <sz val="14"/>
      <color theme="1"/>
      <name val="Bahnschrift SemiBold SemiConden"/>
      <family val="2"/>
    </font>
    <font>
      <b/>
      <u/>
      <sz val="14"/>
      <color theme="0"/>
      <name val="Algerian"/>
      <family val="5"/>
    </font>
    <font>
      <sz val="12"/>
      <color theme="0"/>
      <name val="Aptos Narrow"/>
      <family val="2"/>
      <scheme val="minor"/>
    </font>
    <font>
      <sz val="12"/>
      <color theme="0"/>
      <name val="Arial Black"/>
      <family val="2"/>
    </font>
    <font>
      <b/>
      <u/>
      <sz val="12"/>
      <color theme="0"/>
      <name val="Castellar"/>
      <family val="1"/>
    </font>
    <font>
      <b/>
      <u/>
      <sz val="16"/>
      <color theme="1"/>
      <name val="Bodoni MT Black"/>
      <family val="1"/>
    </font>
    <font>
      <b/>
      <sz val="18"/>
      <color theme="9" tint="0.79998168889431442"/>
      <name val="Old English Text MT"/>
      <family val="4"/>
    </font>
    <font>
      <sz val="14"/>
      <color theme="1"/>
      <name val="Britannic Bold"/>
      <family val="2"/>
    </font>
    <font>
      <sz val="14"/>
      <color theme="1"/>
      <name val="Haettenschweiler"/>
      <family val="2"/>
    </font>
    <font>
      <sz val="14"/>
      <color theme="1"/>
      <name val="Aptos Narrow"/>
      <family val="2"/>
      <scheme val="minor"/>
    </font>
    <font>
      <sz val="16"/>
      <color theme="1"/>
      <name val="Old English Text MT"/>
      <family val="4"/>
    </font>
    <font>
      <b/>
      <u/>
      <sz val="12"/>
      <color theme="1"/>
      <name val="Aptos Narrow"/>
      <family val="2"/>
      <scheme val="minor"/>
    </font>
    <font>
      <sz val="24"/>
      <color theme="0"/>
      <name val="Goudy Stout"/>
      <family val="1"/>
    </font>
    <font>
      <sz val="24"/>
      <color theme="0"/>
      <name val="Aptos Narrow"/>
      <family val="2"/>
      <scheme val="minor"/>
    </font>
    <font>
      <sz val="16"/>
      <color rgb="FFF56C27"/>
      <name val="Old English Text MT"/>
      <family val="4"/>
    </font>
    <font>
      <u/>
      <sz val="16"/>
      <color rgb="FFF56C27"/>
      <name val="Old English Text MT"/>
      <family val="4"/>
    </font>
    <font>
      <sz val="11"/>
      <color rgb="FF002060"/>
      <name val="Showcard Gothic"/>
      <family val="5"/>
    </font>
    <font>
      <b/>
      <sz val="11"/>
      <color theme="1"/>
      <name val="Aptos Narrow"/>
      <family val="2"/>
      <scheme val="minor"/>
    </font>
    <font>
      <sz val="24"/>
      <color theme="1"/>
      <name val="Cooper Black"/>
      <family val="1"/>
    </font>
    <font>
      <sz val="16"/>
      <color theme="1"/>
      <name val="Arial Rounded MT Bold"/>
      <family val="2"/>
    </font>
    <font>
      <sz val="14"/>
      <color theme="1"/>
      <name val="Cascadia Code SemiBold"/>
      <family val="3"/>
    </font>
    <font>
      <b/>
      <sz val="18"/>
      <color theme="1"/>
      <name val="Aptos Narrow"/>
      <family val="2"/>
      <scheme val="minor"/>
    </font>
    <font>
      <b/>
      <sz val="20"/>
      <color theme="1"/>
      <name val="Algerian"/>
      <family val="5"/>
    </font>
    <font>
      <b/>
      <sz val="14"/>
      <color theme="1"/>
      <name val="Aptos Narrow"/>
      <family val="2"/>
      <scheme val="minor"/>
    </font>
    <font>
      <b/>
      <sz val="28"/>
      <color theme="1"/>
      <name val="Algerian"/>
      <family val="5"/>
    </font>
    <font>
      <b/>
      <sz val="12"/>
      <color theme="1"/>
      <name val="Aptos Narrow"/>
      <family val="2"/>
      <scheme val="minor"/>
    </font>
    <font>
      <b/>
      <sz val="16"/>
      <color theme="1"/>
      <name val="Aptos Narrow"/>
      <family val="2"/>
      <scheme val="minor"/>
    </font>
    <font>
      <b/>
      <sz val="17"/>
      <color theme="1"/>
      <name val="Aptos Narrow"/>
      <family val="2"/>
      <scheme val="minor"/>
    </font>
    <font>
      <u/>
      <sz val="20"/>
      <color rgb="FFF56C27"/>
      <name val="Old English Text MT"/>
      <family val="4"/>
    </font>
    <font>
      <b/>
      <u/>
      <sz val="28"/>
      <color rgb="FF90425E"/>
      <name val="Matura MT Script Capitals"/>
      <family val="4"/>
    </font>
    <font>
      <b/>
      <sz val="11"/>
      <color theme="1"/>
      <name val="Arial Rounded MT Bold"/>
      <family val="2"/>
    </font>
    <font>
      <b/>
      <sz val="14"/>
      <color theme="0"/>
      <name val="Aptos Narrow"/>
      <family val="2"/>
      <scheme val="minor"/>
    </font>
    <font>
      <b/>
      <sz val="18"/>
      <color theme="1"/>
      <name val="Algerian"/>
      <family val="5"/>
    </font>
    <font>
      <b/>
      <sz val="16"/>
      <color theme="0"/>
      <name val="Aptos Narrow"/>
      <family val="2"/>
      <scheme val="minor"/>
    </font>
    <font>
      <b/>
      <sz val="11"/>
      <color theme="0"/>
      <name val="Aptos Narrow"/>
      <family val="2"/>
      <scheme val="minor"/>
    </font>
    <font>
      <b/>
      <sz val="20"/>
      <color theme="1"/>
      <name val="Aptos Narrow"/>
      <family val="2"/>
      <scheme val="minor"/>
    </font>
  </fonts>
  <fills count="39">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FFC000"/>
        <bgColor indexed="64"/>
      </patternFill>
    </fill>
    <fill>
      <patternFill patternType="solid">
        <fgColor theme="3" tint="0.499984740745262"/>
        <bgColor indexed="64"/>
      </patternFill>
    </fill>
    <fill>
      <patternFill patternType="solid">
        <fgColor theme="0" tint="-0.499984740745262"/>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rgb="FF68A9B4"/>
        <bgColor indexed="64"/>
      </patternFill>
    </fill>
    <fill>
      <patternFill patternType="solid">
        <fgColor theme="4" tint="0.79998168889431442"/>
        <bgColor indexed="64"/>
      </patternFill>
    </fill>
    <fill>
      <patternFill patternType="solid">
        <fgColor rgb="FFB96784"/>
        <bgColor indexed="64"/>
      </patternFill>
    </fill>
    <fill>
      <patternFill patternType="solid">
        <fgColor rgb="FFEA5750"/>
        <bgColor indexed="64"/>
      </patternFill>
    </fill>
    <fill>
      <patternFill patternType="solid">
        <fgColor rgb="FFF5CDC1"/>
        <bgColor indexed="64"/>
      </patternFill>
    </fill>
    <fill>
      <patternFill patternType="solid">
        <fgColor theme="3" tint="0.89999084444715716"/>
        <bgColor indexed="64"/>
      </patternFill>
    </fill>
    <fill>
      <patternFill patternType="solid">
        <fgColor theme="7" tint="-0.499984740745262"/>
        <bgColor indexed="64"/>
      </patternFill>
    </fill>
    <fill>
      <patternFill patternType="solid">
        <fgColor rgb="FFF56C27"/>
        <bgColor indexed="64"/>
      </patternFill>
    </fill>
    <fill>
      <patternFill patternType="solid">
        <fgColor theme="4" tint="0.39997558519241921"/>
        <bgColor indexed="64"/>
      </patternFill>
    </fill>
    <fill>
      <patternFill patternType="solid">
        <fgColor theme="0" tint="-0.34998626667073579"/>
        <bgColor indexed="64"/>
      </patternFill>
    </fill>
    <fill>
      <patternFill patternType="solid">
        <fgColor theme="9"/>
        <bgColor indexed="64"/>
      </patternFill>
    </fill>
    <fill>
      <patternFill patternType="solid">
        <fgColor rgb="FFFF0000"/>
        <bgColor indexed="64"/>
      </patternFill>
    </fill>
    <fill>
      <patternFill patternType="solid">
        <fgColor theme="0" tint="-4.9989318521683403E-2"/>
        <bgColor indexed="64"/>
      </patternFill>
    </fill>
    <fill>
      <patternFill patternType="solid">
        <fgColor rgb="FFEDA893"/>
        <bgColor indexed="64"/>
      </patternFill>
    </fill>
    <fill>
      <patternFill patternType="solid">
        <fgColor rgb="FFFFDDDD"/>
        <bgColor indexed="64"/>
      </patternFill>
    </fill>
    <fill>
      <patternFill patternType="solid">
        <fgColor rgb="FFD5A3B5"/>
        <bgColor indexed="64"/>
      </patternFill>
    </fill>
    <fill>
      <patternFill patternType="solid">
        <fgColor theme="1"/>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3" tint="0.749992370372631"/>
        <bgColor indexed="64"/>
      </patternFill>
    </fill>
    <fill>
      <patternFill patternType="solid">
        <fgColor theme="2"/>
        <bgColor indexed="64"/>
      </patternFill>
    </fill>
  </fills>
  <borders count="28">
    <border>
      <left/>
      <right/>
      <top/>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theme="5"/>
      </top>
      <bottom/>
      <diagonal/>
    </border>
    <border>
      <left/>
      <right style="medium">
        <color indexed="64"/>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rgb="FFE8443C"/>
      </top>
      <bottom/>
      <diagonal/>
    </border>
    <border>
      <left/>
      <right/>
      <top/>
      <bottom style="thin">
        <color theme="1"/>
      </bottom>
      <diagonal/>
    </border>
  </borders>
  <cellStyleXfs count="2">
    <xf numFmtId="0" fontId="0" fillId="0" borderId="0"/>
    <xf numFmtId="0" fontId="3" fillId="0" borderId="0" applyNumberFormat="0" applyFill="0" applyBorder="0" applyAlignment="0" applyProtection="0"/>
  </cellStyleXfs>
  <cellXfs count="361">
    <xf numFmtId="0" fontId="0" fillId="0" borderId="0" xfId="0"/>
    <xf numFmtId="0" fontId="0" fillId="3" borderId="0" xfId="0" applyFill="1"/>
    <xf numFmtId="0" fontId="2" fillId="3" borderId="0" xfId="0" applyFont="1" applyFill="1"/>
    <xf numFmtId="0" fontId="5" fillId="3" borderId="0" xfId="0" applyFont="1" applyFill="1"/>
    <xf numFmtId="0" fontId="4" fillId="3" borderId="0" xfId="1" applyFont="1" applyFill="1" applyAlignment="1">
      <alignment horizontal="left" vertical="center"/>
    </xf>
    <xf numFmtId="0" fontId="1" fillId="3" borderId="0" xfId="0" applyFont="1" applyFill="1"/>
    <xf numFmtId="0" fontId="0" fillId="2" borderId="0" xfId="0" applyFill="1"/>
    <xf numFmtId="0" fontId="2" fillId="2" borderId="0" xfId="0" applyFont="1" applyFill="1"/>
    <xf numFmtId="0" fontId="1" fillId="2" borderId="0" xfId="0" applyFont="1" applyFill="1"/>
    <xf numFmtId="0" fontId="2" fillId="4" borderId="0" xfId="0" applyFont="1" applyFill="1"/>
    <xf numFmtId="0" fontId="0" fillId="5" borderId="0" xfId="0" applyFill="1"/>
    <xf numFmtId="0" fontId="0" fillId="6" borderId="0" xfId="0" applyFill="1"/>
    <xf numFmtId="0" fontId="5" fillId="6" borderId="0" xfId="0" applyFont="1" applyFill="1"/>
    <xf numFmtId="0" fontId="0" fillId="7" borderId="0" xfId="0" applyFill="1"/>
    <xf numFmtId="0" fontId="2" fillId="7" borderId="0" xfId="0" applyFont="1" applyFill="1"/>
    <xf numFmtId="0" fontId="0" fillId="8" borderId="0" xfId="0" applyFill="1"/>
    <xf numFmtId="0" fontId="0" fillId="9" borderId="0" xfId="0" applyFill="1"/>
    <xf numFmtId="0" fontId="6" fillId="2" borderId="0" xfId="0" applyFont="1" applyFill="1"/>
    <xf numFmtId="0" fontId="1" fillId="7" borderId="0" xfId="0" applyFont="1" applyFill="1"/>
    <xf numFmtId="0" fontId="3" fillId="0" borderId="0" xfId="1"/>
    <xf numFmtId="0" fontId="7" fillId="3" borderId="0" xfId="0" applyFont="1" applyFill="1" applyAlignment="1">
      <alignment horizontal="center"/>
    </xf>
    <xf numFmtId="0" fontId="6" fillId="3" borderId="0" xfId="0" applyFont="1" applyFill="1"/>
    <xf numFmtId="0" fontId="7" fillId="2" borderId="0" xfId="0" applyFont="1" applyFill="1" applyAlignment="1">
      <alignment horizontal="center"/>
    </xf>
    <xf numFmtId="0" fontId="4" fillId="2" borderId="0" xfId="1" applyFont="1" applyFill="1" applyAlignment="1">
      <alignment horizontal="left" vertical="center"/>
    </xf>
    <xf numFmtId="0" fontId="5" fillId="2" borderId="0" xfId="0" applyFont="1" applyFill="1"/>
    <xf numFmtId="0" fontId="0" fillId="2" borderId="0" xfId="0" applyFill="1" applyAlignment="1">
      <alignment horizontal="center" vertical="top" wrapText="1"/>
    </xf>
    <xf numFmtId="0" fontId="13" fillId="2" borderId="0" xfId="0" applyFont="1" applyFill="1" applyAlignment="1">
      <alignment horizontal="left" vertical="top"/>
    </xf>
    <xf numFmtId="0" fontId="13" fillId="2" borderId="0" xfId="0" applyFont="1" applyFill="1"/>
    <xf numFmtId="0" fontId="14" fillId="2" borderId="0" xfId="1" applyFont="1" applyFill="1" applyAlignment="1">
      <alignment horizontal="left" vertical="center"/>
    </xf>
    <xf numFmtId="0" fontId="15" fillId="2" borderId="0" xfId="0" applyFont="1" applyFill="1" applyAlignment="1">
      <alignment horizontal="center"/>
    </xf>
    <xf numFmtId="0" fontId="13" fillId="2" borderId="0" xfId="0" applyFont="1" applyFill="1" applyAlignment="1">
      <alignment horizontal="center"/>
    </xf>
    <xf numFmtId="0" fontId="13" fillId="2" borderId="0" xfId="0" applyFont="1" applyFill="1" applyAlignment="1">
      <alignment horizontal="center" vertical="center"/>
    </xf>
    <xf numFmtId="0" fontId="0" fillId="2" borderId="0" xfId="0" applyFill="1" applyAlignment="1">
      <alignment horizontal="center"/>
    </xf>
    <xf numFmtId="0" fontId="0" fillId="0" borderId="0" xfId="0" applyAlignment="1">
      <alignment horizontal="left" vertical="top"/>
    </xf>
    <xf numFmtId="0" fontId="0" fillId="3" borderId="0" xfId="0" applyFill="1" applyAlignment="1">
      <alignment horizontal="left" vertical="top"/>
    </xf>
    <xf numFmtId="0" fontId="2" fillId="2" borderId="0" xfId="0" applyFont="1" applyFill="1" applyAlignment="1">
      <alignment horizontal="center"/>
    </xf>
    <xf numFmtId="0" fontId="11" fillId="2" borderId="0" xfId="0" applyFont="1" applyFill="1" applyAlignment="1">
      <alignment horizontal="center" vertical="center"/>
    </xf>
    <xf numFmtId="0" fontId="0" fillId="2" borderId="0" xfId="0" applyFill="1" applyAlignment="1">
      <alignment horizontal="center" vertical="center"/>
    </xf>
    <xf numFmtId="0" fontId="13" fillId="3" borderId="0" xfId="0" applyFont="1" applyFill="1"/>
    <xf numFmtId="0" fontId="0" fillId="0" borderId="0" xfId="0" applyAlignment="1">
      <alignment horizontal="center" vertical="center"/>
    </xf>
    <xf numFmtId="0" fontId="23" fillId="0" borderId="0" xfId="0" applyFont="1" applyAlignment="1">
      <alignment horizontal="center" vertical="center"/>
    </xf>
    <xf numFmtId="0" fontId="0" fillId="3" borderId="0" xfId="0" applyFill="1" applyAlignment="1">
      <alignment textRotation="255" wrapText="1"/>
    </xf>
    <xf numFmtId="0" fontId="3" fillId="0" borderId="0" xfId="1" applyAlignment="1">
      <alignment horizontal="center" vertical="center"/>
    </xf>
    <xf numFmtId="14" fontId="0" fillId="0" borderId="0" xfId="0" applyNumberFormat="1" applyAlignment="1">
      <alignment horizontal="center" vertical="center"/>
    </xf>
    <xf numFmtId="0" fontId="0" fillId="3" borderId="0" xfId="0" applyFill="1" applyAlignment="1">
      <alignment horizontal="center" vertical="center"/>
    </xf>
    <xf numFmtId="0" fontId="24" fillId="3" borderId="0" xfId="0" applyFont="1" applyFill="1" applyAlignment="1">
      <alignment horizontal="center" vertical="center"/>
    </xf>
    <xf numFmtId="0" fontId="26" fillId="10" borderId="16" xfId="0" applyFont="1" applyFill="1" applyBorder="1" applyAlignment="1">
      <alignment horizontal="center" vertical="center"/>
    </xf>
    <xf numFmtId="0" fontId="16" fillId="14" borderId="0" xfId="0" applyFont="1" applyFill="1" applyAlignment="1">
      <alignment horizontal="center" vertical="center"/>
    </xf>
    <xf numFmtId="0" fontId="29" fillId="14" borderId="0" xfId="1" applyFont="1" applyFill="1" applyAlignment="1">
      <alignment horizontal="center" vertical="center"/>
    </xf>
    <xf numFmtId="9" fontId="16" fillId="14" borderId="0" xfId="0" applyNumberFormat="1" applyFont="1" applyFill="1" applyAlignment="1">
      <alignment horizontal="center" vertical="center"/>
    </xf>
    <xf numFmtId="0" fontId="30" fillId="3" borderId="0" xfId="0" applyFont="1" applyFill="1" applyAlignment="1">
      <alignment horizontal="center" vertical="center"/>
    </xf>
    <xf numFmtId="0" fontId="31" fillId="3" borderId="0" xfId="0" applyFont="1" applyFill="1" applyAlignment="1">
      <alignment horizontal="center" vertical="center"/>
    </xf>
    <xf numFmtId="0" fontId="32" fillId="3" borderId="0" xfId="1" applyFont="1" applyFill="1" applyAlignment="1">
      <alignment horizontal="center" vertical="center"/>
    </xf>
    <xf numFmtId="0" fontId="25" fillId="3" borderId="0" xfId="0" applyFont="1" applyFill="1" applyAlignment="1">
      <alignment horizontal="center" vertical="center"/>
    </xf>
    <xf numFmtId="9" fontId="0" fillId="0" borderId="0" xfId="0" applyNumberFormat="1" applyAlignment="1">
      <alignment horizontal="center" vertical="center"/>
    </xf>
    <xf numFmtId="0" fontId="0" fillId="15" borderId="0" xfId="0" applyFill="1"/>
    <xf numFmtId="0" fontId="2" fillId="15" borderId="0" xfId="0" applyFont="1" applyFill="1"/>
    <xf numFmtId="0" fontId="0" fillId="16" borderId="0" xfId="0" applyFill="1"/>
    <xf numFmtId="0" fontId="2" fillId="16" borderId="0" xfId="0" applyFont="1" applyFill="1"/>
    <xf numFmtId="0" fontId="0" fillId="18" borderId="0" xfId="0" applyFill="1"/>
    <xf numFmtId="0" fontId="2" fillId="18" borderId="0" xfId="0" applyFont="1" applyFill="1"/>
    <xf numFmtId="0" fontId="0" fillId="21" borderId="0" xfId="0" applyFill="1"/>
    <xf numFmtId="0" fontId="2" fillId="21" borderId="0" xfId="0" applyFont="1" applyFill="1"/>
    <xf numFmtId="0" fontId="2" fillId="3" borderId="0" xfId="0" applyFont="1" applyFill="1" applyAlignment="1">
      <alignment vertical="center"/>
    </xf>
    <xf numFmtId="0" fontId="34" fillId="3" borderId="0" xfId="0" applyFont="1" applyFill="1" applyAlignment="1">
      <alignment horizontal="center" vertical="center"/>
    </xf>
    <xf numFmtId="0" fontId="2" fillId="3" borderId="0" xfId="0" applyFont="1" applyFill="1" applyAlignment="1">
      <alignment horizontal="right"/>
    </xf>
    <xf numFmtId="0" fontId="0" fillId="22" borderId="10" xfId="0" applyFill="1" applyBorder="1"/>
    <xf numFmtId="0" fontId="0" fillId="22" borderId="11" xfId="0" applyFill="1" applyBorder="1"/>
    <xf numFmtId="0" fontId="0" fillId="22" borderId="12" xfId="0" applyFill="1" applyBorder="1"/>
    <xf numFmtId="0" fontId="0" fillId="22" borderId="15" xfId="0" applyFill="1" applyBorder="1"/>
    <xf numFmtId="0" fontId="0" fillId="22" borderId="0" xfId="0" applyFill="1"/>
    <xf numFmtId="0" fontId="0" fillId="22" borderId="8" xfId="0" applyFill="1" applyBorder="1"/>
    <xf numFmtId="0" fontId="35" fillId="22" borderId="0" xfId="0" applyFont="1" applyFill="1" applyAlignment="1">
      <alignment vertical="center"/>
    </xf>
    <xf numFmtId="0" fontId="38" fillId="22" borderId="0" xfId="0" applyFont="1" applyFill="1" applyAlignment="1">
      <alignment horizontal="center"/>
    </xf>
    <xf numFmtId="14" fontId="39" fillId="22" borderId="0" xfId="0" applyNumberFormat="1" applyFont="1" applyFill="1"/>
    <xf numFmtId="0" fontId="0" fillId="22" borderId="13" xfId="0" applyFill="1" applyBorder="1"/>
    <xf numFmtId="0" fontId="0" fillId="22" borderId="9" xfId="0" applyFill="1" applyBorder="1"/>
    <xf numFmtId="0" fontId="0" fillId="22" borderId="14" xfId="0" applyFill="1" applyBorder="1"/>
    <xf numFmtId="0" fontId="42" fillId="22" borderId="0" xfId="0" applyFont="1" applyFill="1"/>
    <xf numFmtId="0" fontId="44" fillId="22" borderId="0" xfId="0" applyFont="1" applyFill="1"/>
    <xf numFmtId="0" fontId="20" fillId="22" borderId="0" xfId="0" applyFont="1" applyFill="1"/>
    <xf numFmtId="0" fontId="0" fillId="3" borderId="11" xfId="0" applyFill="1" applyBorder="1"/>
    <xf numFmtId="0" fontId="0" fillId="3" borderId="12" xfId="0" applyFill="1" applyBorder="1"/>
    <xf numFmtId="0" fontId="0" fillId="3" borderId="8" xfId="0" applyFill="1" applyBorder="1"/>
    <xf numFmtId="0" fontId="0" fillId="3" borderId="14" xfId="0" applyFill="1" applyBorder="1"/>
    <xf numFmtId="0" fontId="0" fillId="3" borderId="13" xfId="0" applyFill="1" applyBorder="1"/>
    <xf numFmtId="0" fontId="0" fillId="3" borderId="9" xfId="0" applyFill="1" applyBorder="1"/>
    <xf numFmtId="0" fontId="0" fillId="3" borderId="10" xfId="0" applyFill="1" applyBorder="1"/>
    <xf numFmtId="0" fontId="0" fillId="3" borderId="15" xfId="0" applyFill="1" applyBorder="1"/>
    <xf numFmtId="0" fontId="0" fillId="24" borderId="8" xfId="0" applyFill="1" applyBorder="1"/>
    <xf numFmtId="0" fontId="13" fillId="3" borderId="0" xfId="0" applyFont="1" applyFill="1" applyAlignment="1">
      <alignment horizontal="center" vertical="center"/>
    </xf>
    <xf numFmtId="0" fontId="14" fillId="3" borderId="0" xfId="1" applyFont="1" applyFill="1" applyAlignment="1">
      <alignment horizontal="left" vertical="center"/>
    </xf>
    <xf numFmtId="0" fontId="13" fillId="3" borderId="0" xfId="0" applyFont="1" applyFill="1" applyAlignment="1">
      <alignment horizontal="center"/>
    </xf>
    <xf numFmtId="0" fontId="47" fillId="18" borderId="0" xfId="0" applyFont="1" applyFill="1" applyAlignment="1">
      <alignment horizontal="center" vertical="center"/>
    </xf>
    <xf numFmtId="0" fontId="45" fillId="2" borderId="0" xfId="0" applyFont="1" applyFill="1" applyAlignment="1">
      <alignment horizontal="center"/>
    </xf>
    <xf numFmtId="164" fontId="0" fillId="2" borderId="0" xfId="0" applyNumberFormat="1" applyFill="1"/>
    <xf numFmtId="0" fontId="23" fillId="2" borderId="0" xfId="0" applyFont="1" applyFill="1"/>
    <xf numFmtId="0" fontId="50" fillId="7" borderId="20" xfId="0" applyFont="1" applyFill="1" applyBorder="1" applyAlignment="1">
      <alignment horizontal="center" vertical="center"/>
    </xf>
    <xf numFmtId="0" fontId="0" fillId="29" borderId="15" xfId="0" applyFill="1" applyBorder="1"/>
    <xf numFmtId="0" fontId="0" fillId="29" borderId="8" xfId="0" applyFill="1" applyBorder="1"/>
    <xf numFmtId="0" fontId="54" fillId="9" borderId="21" xfId="0" applyFont="1" applyFill="1" applyBorder="1" applyAlignment="1">
      <alignment horizontal="center" vertical="center"/>
    </xf>
    <xf numFmtId="0" fontId="54" fillId="9" borderId="22" xfId="0" applyFont="1" applyFill="1" applyBorder="1" applyAlignment="1">
      <alignment horizontal="center" vertical="center"/>
    </xf>
    <xf numFmtId="0" fontId="6" fillId="13" borderId="23" xfId="0" applyFont="1" applyFill="1" applyBorder="1" applyAlignment="1">
      <alignment horizontal="center" vertical="center"/>
    </xf>
    <xf numFmtId="0" fontId="6" fillId="13" borderId="24" xfId="0" applyFont="1" applyFill="1" applyBorder="1" applyAlignment="1">
      <alignment horizontal="center" vertical="center"/>
    </xf>
    <xf numFmtId="0" fontId="0" fillId="9" borderId="23" xfId="0" applyFill="1" applyBorder="1"/>
    <xf numFmtId="14" fontId="0" fillId="13" borderId="24" xfId="0" applyNumberFormat="1" applyFill="1" applyBorder="1"/>
    <xf numFmtId="0" fontId="51" fillId="9" borderId="23" xfId="0" applyFont="1" applyFill="1" applyBorder="1" applyAlignment="1">
      <alignment horizontal="center" vertical="center"/>
    </xf>
    <xf numFmtId="0" fontId="51" fillId="9" borderId="24" xfId="0" applyFont="1" applyFill="1" applyBorder="1" applyAlignment="1">
      <alignment horizontal="center" vertical="center"/>
    </xf>
    <xf numFmtId="164" fontId="55" fillId="2" borderId="0" xfId="0" applyNumberFormat="1" applyFont="1" applyFill="1" applyAlignment="1">
      <alignment horizontal="center" vertical="center"/>
    </xf>
    <xf numFmtId="164" fontId="55" fillId="2" borderId="0" xfId="0" applyNumberFormat="1" applyFont="1" applyFill="1"/>
    <xf numFmtId="0" fontId="0" fillId="2" borderId="20" xfId="0" applyFill="1" applyBorder="1"/>
    <xf numFmtId="0" fontId="45" fillId="13" borderId="16" xfId="0" applyFont="1" applyFill="1" applyBorder="1" applyAlignment="1">
      <alignment horizontal="center" vertical="center"/>
    </xf>
    <xf numFmtId="165" fontId="53" fillId="13" borderId="16" xfId="0" applyNumberFormat="1" applyFont="1" applyFill="1" applyBorder="1" applyAlignment="1">
      <alignment horizontal="center" vertical="center"/>
    </xf>
    <xf numFmtId="0" fontId="0" fillId="2" borderId="10" xfId="0" applyFill="1" applyBorder="1"/>
    <xf numFmtId="0" fontId="0" fillId="2" borderId="11" xfId="0" applyFill="1" applyBorder="1"/>
    <xf numFmtId="0" fontId="0" fillId="2" borderId="12" xfId="0" applyFill="1" applyBorder="1"/>
    <xf numFmtId="0" fontId="0" fillId="2" borderId="15" xfId="0" applyFill="1" applyBorder="1"/>
    <xf numFmtId="0" fontId="0" fillId="2" borderId="8" xfId="0" applyFill="1" applyBorder="1"/>
    <xf numFmtId="0" fontId="0" fillId="21" borderId="15" xfId="0" applyFill="1" applyBorder="1"/>
    <xf numFmtId="0" fontId="0" fillId="21" borderId="8" xfId="0" applyFill="1" applyBorder="1"/>
    <xf numFmtId="0" fontId="0" fillId="21" borderId="10" xfId="0" applyFill="1" applyBorder="1"/>
    <xf numFmtId="0" fontId="0" fillId="31" borderId="11" xfId="0" applyFill="1" applyBorder="1"/>
    <xf numFmtId="0" fontId="0" fillId="31" borderId="15" xfId="0" applyFill="1" applyBorder="1"/>
    <xf numFmtId="0" fontId="0" fillId="31" borderId="0" xfId="0" applyFill="1"/>
    <xf numFmtId="0" fontId="0" fillId="31" borderId="8" xfId="0" applyFill="1" applyBorder="1"/>
    <xf numFmtId="0" fontId="0" fillId="31" borderId="13" xfId="0" applyFill="1" applyBorder="1"/>
    <xf numFmtId="0" fontId="0" fillId="31" borderId="9" xfId="0" applyFill="1" applyBorder="1"/>
    <xf numFmtId="0" fontId="0" fillId="31" borderId="14" xfId="0" applyFill="1" applyBorder="1"/>
    <xf numFmtId="0" fontId="0" fillId="32" borderId="15" xfId="0" applyFill="1" applyBorder="1"/>
    <xf numFmtId="0" fontId="0" fillId="32" borderId="0" xfId="0" applyFill="1"/>
    <xf numFmtId="0" fontId="0" fillId="32" borderId="8" xfId="0" applyFill="1" applyBorder="1"/>
    <xf numFmtId="0" fontId="0" fillId="32" borderId="10" xfId="0" applyFill="1" applyBorder="1"/>
    <xf numFmtId="0" fontId="0" fillId="32" borderId="11" xfId="0" applyFill="1" applyBorder="1"/>
    <xf numFmtId="0" fontId="0" fillId="32" borderId="12" xfId="0" applyFill="1" applyBorder="1"/>
    <xf numFmtId="0" fontId="0" fillId="32" borderId="13" xfId="0" applyFill="1" applyBorder="1"/>
    <xf numFmtId="0" fontId="0" fillId="32" borderId="9" xfId="0" applyFill="1" applyBorder="1"/>
    <xf numFmtId="0" fontId="0" fillId="32" borderId="14" xfId="0" applyFill="1" applyBorder="1"/>
    <xf numFmtId="14" fontId="0" fillId="3" borderId="0" xfId="0" applyNumberFormat="1" applyFill="1"/>
    <xf numFmtId="0" fontId="59" fillId="3" borderId="0" xfId="0" applyFont="1" applyFill="1" applyAlignment="1">
      <alignment horizontal="center" vertical="center"/>
    </xf>
    <xf numFmtId="0" fontId="59" fillId="33" borderId="0" xfId="0" applyFont="1" applyFill="1" applyAlignment="1">
      <alignment horizontal="center" vertical="center"/>
    </xf>
    <xf numFmtId="0" fontId="60" fillId="20" borderId="0" xfId="0" applyFont="1" applyFill="1" applyAlignment="1">
      <alignment horizontal="center" vertical="center"/>
    </xf>
    <xf numFmtId="0" fontId="61" fillId="2" borderId="0" xfId="0" applyFont="1" applyFill="1" applyAlignment="1">
      <alignment horizontal="center" vertical="center"/>
    </xf>
    <xf numFmtId="0" fontId="47" fillId="34" borderId="0" xfId="0" applyFont="1" applyFill="1" applyAlignment="1">
      <alignment horizontal="center" vertical="center"/>
    </xf>
    <xf numFmtId="0" fontId="0" fillId="34" borderId="0" xfId="0" applyFill="1"/>
    <xf numFmtId="0" fontId="62" fillId="3" borderId="0" xfId="0" applyFont="1" applyFill="1" applyAlignment="1">
      <alignment horizontal="center" vertical="center"/>
    </xf>
    <xf numFmtId="0" fontId="1" fillId="3" borderId="0" xfId="0" applyFont="1" applyFill="1" applyAlignment="1">
      <alignment horizontal="center" vertical="center"/>
    </xf>
    <xf numFmtId="0" fontId="26" fillId="10" borderId="25" xfId="0" applyFont="1" applyFill="1" applyBorder="1" applyAlignment="1">
      <alignment horizontal="center" vertical="center"/>
    </xf>
    <xf numFmtId="0" fontId="0" fillId="21" borderId="17" xfId="0" applyFill="1" applyBorder="1"/>
    <xf numFmtId="0" fontId="0" fillId="21" borderId="18" xfId="0" applyFill="1" applyBorder="1"/>
    <xf numFmtId="0" fontId="0" fillId="21" borderId="19" xfId="0" applyFill="1" applyBorder="1"/>
    <xf numFmtId="0" fontId="8" fillId="31" borderId="0" xfId="0" applyFont="1" applyFill="1" applyAlignment="1">
      <alignment horizontal="center" vertical="center"/>
    </xf>
    <xf numFmtId="0" fontId="0" fillId="0" borderId="0" xfId="0" pivotButton="1"/>
    <xf numFmtId="0" fontId="0" fillId="0" borderId="0" xfId="0" applyAlignment="1">
      <alignment horizontal="left"/>
    </xf>
    <xf numFmtId="0" fontId="0" fillId="37" borderId="0" xfId="0" applyFill="1"/>
    <xf numFmtId="0" fontId="7" fillId="37" borderId="0" xfId="0" applyFont="1" applyFill="1" applyAlignment="1">
      <alignment horizontal="center"/>
    </xf>
    <xf numFmtId="0" fontId="2" fillId="37" borderId="0" xfId="0" applyFont="1" applyFill="1"/>
    <xf numFmtId="0" fontId="5" fillId="37" borderId="0" xfId="0" applyFont="1" applyFill="1"/>
    <xf numFmtId="0" fontId="13" fillId="37" borderId="0" xfId="0" applyFont="1" applyFill="1" applyAlignment="1">
      <alignment horizontal="center" vertical="center"/>
    </xf>
    <xf numFmtId="0" fontId="14" fillId="37" borderId="0" xfId="1" applyFont="1" applyFill="1" applyAlignment="1">
      <alignment horizontal="left" vertical="center"/>
    </xf>
    <xf numFmtId="0" fontId="13" fillId="37" borderId="0" xfId="0" applyFont="1" applyFill="1" applyAlignment="1">
      <alignment horizontal="center"/>
    </xf>
    <xf numFmtId="0" fontId="13" fillId="37" borderId="0" xfId="0" applyFont="1" applyFill="1"/>
    <xf numFmtId="0" fontId="1" fillId="37" borderId="0" xfId="0" applyFont="1" applyFill="1"/>
    <xf numFmtId="0" fontId="0" fillId="38" borderId="0" xfId="0" applyFill="1"/>
    <xf numFmtId="0" fontId="0" fillId="38" borderId="10" xfId="0" applyFill="1" applyBorder="1"/>
    <xf numFmtId="0" fontId="0" fillId="38" borderId="11" xfId="0" applyFill="1" applyBorder="1"/>
    <xf numFmtId="0" fontId="0" fillId="38" borderId="12" xfId="0" applyFill="1" applyBorder="1"/>
    <xf numFmtId="0" fontId="0" fillId="38" borderId="15" xfId="0" applyFill="1" applyBorder="1"/>
    <xf numFmtId="0" fontId="0" fillId="38" borderId="8" xfId="0" applyFill="1" applyBorder="1"/>
    <xf numFmtId="0" fontId="0" fillId="37" borderId="15" xfId="0" applyFill="1" applyBorder="1"/>
    <xf numFmtId="0" fontId="0" fillId="37" borderId="8" xfId="0" applyFill="1" applyBorder="1"/>
    <xf numFmtId="0" fontId="58" fillId="37" borderId="0" xfId="0" applyFont="1" applyFill="1"/>
    <xf numFmtId="0" fontId="0" fillId="37" borderId="0" xfId="0" applyFill="1" applyAlignment="1">
      <alignment horizontal="center"/>
    </xf>
    <xf numFmtId="14" fontId="0" fillId="37" borderId="0" xfId="0" applyNumberFormat="1" applyFill="1" applyAlignment="1">
      <alignment horizontal="center"/>
    </xf>
    <xf numFmtId="0" fontId="0" fillId="37" borderId="13" xfId="0" applyFill="1" applyBorder="1"/>
    <xf numFmtId="0" fontId="0" fillId="37" borderId="9" xfId="0" applyFill="1" applyBorder="1"/>
    <xf numFmtId="0" fontId="0" fillId="37" borderId="14" xfId="0" applyFill="1" applyBorder="1"/>
    <xf numFmtId="0" fontId="16" fillId="3" borderId="0" xfId="0" applyFont="1" applyFill="1" applyAlignment="1">
      <alignment horizontal="center" vertical="center"/>
    </xf>
    <xf numFmtId="0" fontId="0" fillId="3" borderId="0" xfId="0" applyFill="1" applyAlignment="1">
      <alignment horizontal="center" vertical="center"/>
    </xf>
    <xf numFmtId="0" fontId="7" fillId="6" borderId="0" xfId="0" applyFont="1" applyFill="1" applyAlignment="1">
      <alignment horizontal="center"/>
    </xf>
    <xf numFmtId="0" fontId="7" fillId="4" borderId="0" xfId="0" applyFont="1" applyFill="1" applyAlignment="1">
      <alignment horizontal="center"/>
    </xf>
    <xf numFmtId="0" fontId="7" fillId="5" borderId="0" xfId="0" applyFont="1" applyFill="1" applyAlignment="1">
      <alignment horizontal="center"/>
    </xf>
    <xf numFmtId="0" fontId="7" fillId="8" borderId="0" xfId="0" applyFont="1" applyFill="1" applyAlignment="1">
      <alignment horizontal="center"/>
    </xf>
    <xf numFmtId="0" fontId="7" fillId="7" borderId="0" xfId="0" applyFont="1" applyFill="1" applyAlignment="1">
      <alignment horizontal="center"/>
    </xf>
    <xf numFmtId="0" fontId="7" fillId="9" borderId="0" xfId="0" applyFont="1" applyFill="1" applyAlignment="1">
      <alignment horizontal="center"/>
    </xf>
    <xf numFmtId="0" fontId="9" fillId="2" borderId="0" xfId="0" applyFont="1" applyFill="1" applyAlignment="1">
      <alignment horizontal="left" vertical="top"/>
    </xf>
    <xf numFmtId="0" fontId="0" fillId="2" borderId="0" xfId="0" applyFill="1" applyAlignment="1">
      <alignment horizontal="left" vertical="top"/>
    </xf>
    <xf numFmtId="0" fontId="8" fillId="2" borderId="0" xfId="0" applyFont="1" applyFill="1" applyAlignment="1">
      <alignment horizontal="center"/>
    </xf>
    <xf numFmtId="0" fontId="10" fillId="2" borderId="0" xfId="0" applyFont="1" applyFill="1" applyAlignment="1">
      <alignment horizontal="left"/>
    </xf>
    <xf numFmtId="0" fontId="0" fillId="2" borderId="0" xfId="0" applyFill="1" applyAlignment="1">
      <alignment horizontal="left" vertical="top" wrapText="1"/>
    </xf>
    <xf numFmtId="0" fontId="11" fillId="10" borderId="0" xfId="0" applyFont="1" applyFill="1" applyAlignment="1">
      <alignment horizontal="center"/>
    </xf>
    <xf numFmtId="0" fontId="7" fillId="10" borderId="0" xfId="0" applyFont="1" applyFill="1" applyAlignment="1">
      <alignment horizontal="center"/>
    </xf>
    <xf numFmtId="0" fontId="12" fillId="13" borderId="26" xfId="0" applyFont="1" applyFill="1" applyBorder="1" applyAlignment="1">
      <alignment horizontal="center" vertical="center"/>
    </xf>
    <xf numFmtId="0" fontId="12" fillId="13" borderId="0" xfId="0" applyFont="1" applyFill="1" applyAlignment="1">
      <alignment horizontal="center" vertical="center"/>
    </xf>
    <xf numFmtId="0" fontId="12" fillId="13" borderId="27" xfId="0" applyFont="1" applyFill="1" applyBorder="1" applyAlignment="1">
      <alignment horizontal="center" vertical="center"/>
    </xf>
    <xf numFmtId="0" fontId="21" fillId="2" borderId="4" xfId="1" applyFont="1" applyFill="1" applyBorder="1" applyAlignment="1">
      <alignment horizontal="center" vertical="center"/>
    </xf>
    <xf numFmtId="0" fontId="21" fillId="2" borderId="5" xfId="1" applyFont="1" applyFill="1" applyBorder="1" applyAlignment="1">
      <alignment horizontal="center" vertical="center"/>
    </xf>
    <xf numFmtId="0" fontId="21" fillId="2" borderId="6" xfId="1" applyFont="1" applyFill="1" applyBorder="1" applyAlignment="1">
      <alignment horizontal="center" vertical="center"/>
    </xf>
    <xf numFmtId="0" fontId="11" fillId="3" borderId="0" xfId="0" applyFont="1" applyFill="1" applyAlignment="1">
      <alignment horizontal="center"/>
    </xf>
    <xf numFmtId="0" fontId="7" fillId="3" borderId="0" xfId="0" applyFont="1" applyFill="1" applyAlignment="1">
      <alignment horizontal="center"/>
    </xf>
    <xf numFmtId="0" fontId="11" fillId="11" borderId="0" xfId="0" applyFont="1" applyFill="1" applyAlignment="1">
      <alignment horizontal="center" vertical="center"/>
    </xf>
    <xf numFmtId="0" fontId="11" fillId="11" borderId="8" xfId="0" applyFont="1" applyFill="1" applyBorder="1" applyAlignment="1">
      <alignment horizontal="center" vertical="center"/>
    </xf>
    <xf numFmtId="0" fontId="63" fillId="31" borderId="17" xfId="0" applyFont="1" applyFill="1" applyBorder="1" applyAlignment="1">
      <alignment horizontal="center" vertical="center"/>
    </xf>
    <xf numFmtId="0" fontId="63" fillId="31" borderId="18" xfId="0" applyFont="1" applyFill="1" applyBorder="1" applyAlignment="1">
      <alignment horizontal="center" vertical="center"/>
    </xf>
    <xf numFmtId="0" fontId="63" fillId="31" borderId="19" xfId="0" applyFont="1" applyFill="1" applyBorder="1" applyAlignment="1">
      <alignment horizontal="center" vertical="center"/>
    </xf>
    <xf numFmtId="0" fontId="8" fillId="31" borderId="0" xfId="0" applyFont="1" applyFill="1" applyAlignment="1">
      <alignment horizontal="center" vertical="center"/>
    </xf>
    <xf numFmtId="0" fontId="0" fillId="30" borderId="10" xfId="0" applyFill="1" applyBorder="1" applyAlignment="1">
      <alignment horizontal="center"/>
    </xf>
    <xf numFmtId="0" fontId="0" fillId="30" borderId="11" xfId="0" applyFill="1" applyBorder="1" applyAlignment="1">
      <alignment horizontal="center"/>
    </xf>
    <xf numFmtId="0" fontId="0" fillId="30" borderId="12" xfId="0" applyFill="1" applyBorder="1" applyAlignment="1">
      <alignment horizontal="center"/>
    </xf>
    <xf numFmtId="0" fontId="0" fillId="30" borderId="15" xfId="0" applyFill="1" applyBorder="1" applyAlignment="1">
      <alignment horizontal="center"/>
    </xf>
    <xf numFmtId="0" fontId="0" fillId="30" borderId="13" xfId="0" applyFill="1" applyBorder="1" applyAlignment="1">
      <alignment horizontal="center"/>
    </xf>
    <xf numFmtId="0" fontId="0" fillId="30" borderId="8" xfId="0" applyFill="1" applyBorder="1" applyAlignment="1">
      <alignment horizontal="center"/>
    </xf>
    <xf numFmtId="0" fontId="0" fillId="30" borderId="14" xfId="0" applyFill="1" applyBorder="1" applyAlignment="1">
      <alignment horizontal="center"/>
    </xf>
    <xf numFmtId="0" fontId="54" fillId="31" borderId="0" xfId="0" applyFont="1" applyFill="1" applyAlignment="1">
      <alignment horizontal="left" vertical="center"/>
    </xf>
    <xf numFmtId="0" fontId="51" fillId="31" borderId="0" xfId="0" applyFont="1" applyFill="1" applyAlignment="1">
      <alignment horizontal="center" vertical="center"/>
    </xf>
    <xf numFmtId="0" fontId="45" fillId="32" borderId="11" xfId="0" applyFont="1" applyFill="1" applyBorder="1" applyAlignment="1">
      <alignment horizontal="center" vertical="center"/>
    </xf>
    <xf numFmtId="0" fontId="45" fillId="32" borderId="9" xfId="0" applyFont="1" applyFill="1" applyBorder="1" applyAlignment="1">
      <alignment horizontal="center" vertical="center"/>
    </xf>
    <xf numFmtId="0" fontId="49" fillId="31" borderId="10" xfId="0" applyFont="1" applyFill="1" applyBorder="1" applyAlignment="1">
      <alignment horizontal="center" vertical="center"/>
    </xf>
    <xf numFmtId="0" fontId="49" fillId="31" borderId="12" xfId="0" applyFont="1" applyFill="1" applyBorder="1" applyAlignment="1">
      <alignment horizontal="center" vertical="center"/>
    </xf>
    <xf numFmtId="0" fontId="49" fillId="31" borderId="15" xfId="0" applyFont="1" applyFill="1" applyBorder="1" applyAlignment="1">
      <alignment horizontal="center" vertical="center"/>
    </xf>
    <xf numFmtId="0" fontId="49" fillId="31" borderId="8" xfId="0" applyFont="1" applyFill="1" applyBorder="1" applyAlignment="1">
      <alignment horizontal="center" vertical="center"/>
    </xf>
    <xf numFmtId="0" fontId="49" fillId="31" borderId="13" xfId="0" applyFont="1" applyFill="1" applyBorder="1" applyAlignment="1">
      <alignment horizontal="center" vertical="center"/>
    </xf>
    <xf numFmtId="0" fontId="49" fillId="31" borderId="14" xfId="0" applyFont="1" applyFill="1" applyBorder="1" applyAlignment="1">
      <alignment horizontal="center" vertical="center"/>
    </xf>
    <xf numFmtId="0" fontId="49" fillId="31" borderId="11" xfId="0" applyFont="1" applyFill="1" applyBorder="1" applyAlignment="1">
      <alignment horizontal="center" vertical="center"/>
    </xf>
    <xf numFmtId="0" fontId="49" fillId="31" borderId="0" xfId="0" applyFont="1" applyFill="1" applyAlignment="1">
      <alignment horizontal="center" vertical="center"/>
    </xf>
    <xf numFmtId="0" fontId="49" fillId="31" borderId="9" xfId="0" applyFont="1" applyFill="1" applyBorder="1" applyAlignment="1">
      <alignment horizontal="center" vertical="center"/>
    </xf>
    <xf numFmtId="0" fontId="51" fillId="19" borderId="11" xfId="0" applyFont="1" applyFill="1" applyBorder="1" applyAlignment="1">
      <alignment horizontal="center"/>
    </xf>
    <xf numFmtId="0" fontId="53" fillId="32" borderId="0" xfId="0" applyFont="1" applyFill="1" applyAlignment="1">
      <alignment horizontal="center"/>
    </xf>
    <xf numFmtId="0" fontId="51" fillId="19" borderId="0" xfId="0" applyFont="1" applyFill="1" applyAlignment="1">
      <alignment horizontal="center"/>
    </xf>
    <xf numFmtId="0" fontId="0" fillId="32" borderId="0" xfId="0" applyFill="1" applyAlignment="1">
      <alignment horizontal="center"/>
    </xf>
    <xf numFmtId="0" fontId="49" fillId="31" borderId="0" xfId="0" applyFont="1" applyFill="1" applyAlignment="1">
      <alignment horizontal="center"/>
    </xf>
    <xf numFmtId="0" fontId="0" fillId="30" borderId="5" xfId="0" applyFill="1" applyBorder="1" applyAlignment="1">
      <alignment horizontal="center"/>
    </xf>
    <xf numFmtId="14" fontId="53" fillId="31" borderId="0" xfId="0" applyNumberFormat="1" applyFont="1" applyFill="1" applyAlignment="1">
      <alignment horizontal="center"/>
    </xf>
    <xf numFmtId="0" fontId="0" fillId="31" borderId="0" xfId="0" applyFill="1" applyAlignment="1">
      <alignment horizontal="center"/>
    </xf>
    <xf numFmtId="0" fontId="12" fillId="13" borderId="7" xfId="0" applyFont="1" applyFill="1" applyBorder="1" applyAlignment="1">
      <alignment horizontal="center" vertical="center"/>
    </xf>
    <xf numFmtId="0" fontId="11" fillId="11" borderId="4" xfId="0" applyFont="1" applyFill="1" applyBorder="1" applyAlignment="1">
      <alignment horizontal="center" vertical="center"/>
    </xf>
    <xf numFmtId="0" fontId="7" fillId="11" borderId="6" xfId="0" applyFont="1" applyFill="1" applyBorder="1" applyAlignment="1">
      <alignment horizontal="center" vertical="center"/>
    </xf>
    <xf numFmtId="0" fontId="12" fillId="12" borderId="0" xfId="0" applyFont="1" applyFill="1" applyAlignment="1">
      <alignment horizontal="center" vertical="center"/>
    </xf>
    <xf numFmtId="0" fontId="7" fillId="12" borderId="0" xfId="0" applyFont="1" applyFill="1" applyAlignment="1">
      <alignment horizontal="center" vertical="center"/>
    </xf>
    <xf numFmtId="0" fontId="13" fillId="2" borderId="0" xfId="0" applyFont="1" applyFill="1" applyAlignment="1">
      <alignment horizontal="center" vertical="top"/>
    </xf>
    <xf numFmtId="0" fontId="0" fillId="2" borderId="4" xfId="0" applyFill="1" applyBorder="1" applyAlignment="1">
      <alignment horizontal="center"/>
    </xf>
    <xf numFmtId="0" fontId="0" fillId="2" borderId="5" xfId="0" applyFill="1" applyBorder="1" applyAlignment="1">
      <alignment horizontal="center"/>
    </xf>
    <xf numFmtId="0" fontId="0" fillId="2" borderId="6" xfId="0" applyFill="1" applyBorder="1" applyAlignment="1">
      <alignment horizontal="center"/>
    </xf>
    <xf numFmtId="0" fontId="11" fillId="11" borderId="0" xfId="0" applyFont="1" applyFill="1" applyAlignment="1">
      <alignment horizontal="center"/>
    </xf>
    <xf numFmtId="0" fontId="11" fillId="11" borderId="8" xfId="0" applyFont="1" applyFill="1" applyBorder="1" applyAlignment="1">
      <alignment horizontal="center"/>
    </xf>
    <xf numFmtId="0" fontId="17" fillId="0" borderId="0" xfId="0" applyFont="1" applyAlignment="1">
      <alignment horizontal="center" vertical="top" wrapText="1"/>
    </xf>
    <xf numFmtId="0" fontId="17" fillId="0" borderId="0" xfId="0" applyFont="1" applyAlignment="1">
      <alignment horizontal="left" vertical="top" wrapText="1"/>
    </xf>
    <xf numFmtId="0" fontId="6" fillId="2" borderId="0" xfId="0" applyFont="1" applyFill="1" applyAlignment="1">
      <alignment horizontal="left"/>
    </xf>
    <xf numFmtId="14" fontId="0" fillId="2" borderId="4" xfId="0" applyNumberFormat="1" applyFill="1" applyBorder="1" applyAlignment="1">
      <alignment horizontal="center"/>
    </xf>
    <xf numFmtId="0" fontId="3" fillId="2" borderId="4" xfId="1" applyFill="1" applyBorder="1" applyAlignment="1">
      <alignment horizontal="center"/>
    </xf>
    <xf numFmtId="0" fontId="0" fillId="2" borderId="0" xfId="0" applyFill="1" applyAlignment="1">
      <alignment horizontal="center"/>
    </xf>
    <xf numFmtId="0" fontId="19" fillId="2" borderId="0" xfId="0" applyFont="1" applyFill="1" applyAlignment="1">
      <alignment horizontal="left" vertical="center"/>
    </xf>
    <xf numFmtId="0" fontId="20" fillId="2" borderId="0" xfId="0" applyFont="1" applyFill="1" applyAlignment="1">
      <alignment horizontal="left" vertical="center"/>
    </xf>
    <xf numFmtId="0" fontId="18" fillId="13" borderId="10" xfId="0" applyFont="1" applyFill="1" applyBorder="1" applyAlignment="1">
      <alignment horizontal="center"/>
    </xf>
    <xf numFmtId="0" fontId="8" fillId="13" borderId="11" xfId="0" applyFont="1" applyFill="1" applyBorder="1" applyAlignment="1">
      <alignment horizontal="center"/>
    </xf>
    <xf numFmtId="0" fontId="8" fillId="13" borderId="12" xfId="0" applyFont="1" applyFill="1" applyBorder="1" applyAlignment="1">
      <alignment horizontal="center"/>
    </xf>
    <xf numFmtId="0" fontId="8" fillId="13" borderId="13" xfId="0" applyFont="1" applyFill="1" applyBorder="1" applyAlignment="1">
      <alignment horizontal="center"/>
    </xf>
    <xf numFmtId="0" fontId="8" fillId="13" borderId="9" xfId="0" applyFont="1" applyFill="1" applyBorder="1" applyAlignment="1">
      <alignment horizontal="center"/>
    </xf>
    <xf numFmtId="0" fontId="8" fillId="13" borderId="14" xfId="0" applyFont="1" applyFill="1" applyBorder="1" applyAlignment="1">
      <alignment horizontal="center"/>
    </xf>
    <xf numFmtId="0" fontId="6" fillId="2" borderId="0" xfId="0" applyFont="1" applyFill="1" applyAlignment="1">
      <alignment horizontal="left" vertical="center"/>
    </xf>
    <xf numFmtId="0" fontId="0" fillId="2" borderId="4" xfId="0"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14" fontId="0" fillId="2" borderId="4" xfId="0" applyNumberFormat="1" applyFill="1" applyBorder="1" applyAlignment="1">
      <alignment horizontal="center" vertical="center"/>
    </xf>
    <xf numFmtId="0" fontId="3" fillId="2" borderId="4" xfId="1" applyFill="1" applyBorder="1" applyAlignment="1">
      <alignment horizontal="center" vertical="center"/>
    </xf>
    <xf numFmtId="0" fontId="27" fillId="13" borderId="0" xfId="0" applyFont="1" applyFill="1" applyAlignment="1">
      <alignment horizontal="center" vertical="center"/>
    </xf>
    <xf numFmtId="0" fontId="28" fillId="2" borderId="0" xfId="0" applyFont="1" applyFill="1" applyAlignment="1">
      <alignment horizontal="left"/>
    </xf>
    <xf numFmtId="0" fontId="0" fillId="2" borderId="0" xfId="0" applyFill="1" applyAlignment="1">
      <alignment horizontal="left"/>
    </xf>
    <xf numFmtId="9" fontId="0" fillId="2" borderId="4" xfId="0" applyNumberFormat="1" applyFill="1" applyBorder="1" applyAlignment="1">
      <alignment horizontal="center" vertical="center"/>
    </xf>
    <xf numFmtId="0" fontId="27" fillId="12" borderId="0" xfId="0" applyFont="1" applyFill="1" applyAlignment="1">
      <alignment horizontal="center" vertical="center"/>
    </xf>
    <xf numFmtId="0" fontId="12" fillId="13" borderId="10" xfId="0" applyFont="1" applyFill="1" applyBorder="1" applyAlignment="1">
      <alignment horizontal="center" vertical="center"/>
    </xf>
    <xf numFmtId="0" fontId="22" fillId="13" borderId="11" xfId="0" applyFont="1" applyFill="1" applyBorder="1" applyAlignment="1">
      <alignment horizontal="center" vertical="center"/>
    </xf>
    <xf numFmtId="0" fontId="22" fillId="13" borderId="12" xfId="0" applyFont="1" applyFill="1" applyBorder="1" applyAlignment="1">
      <alignment horizontal="center" vertical="center"/>
    </xf>
    <xf numFmtId="0" fontId="22" fillId="13" borderId="15" xfId="0" applyFont="1" applyFill="1" applyBorder="1" applyAlignment="1">
      <alignment horizontal="center" vertical="center"/>
    </xf>
    <xf numFmtId="0" fontId="22" fillId="13" borderId="0" xfId="0" applyFont="1" applyFill="1" applyAlignment="1">
      <alignment horizontal="center" vertical="center"/>
    </xf>
    <xf numFmtId="0" fontId="22" fillId="13" borderId="8" xfId="0" applyFont="1" applyFill="1" applyBorder="1" applyAlignment="1">
      <alignment horizontal="center" vertical="center"/>
    </xf>
    <xf numFmtId="0" fontId="22" fillId="13" borderId="13" xfId="0" applyFont="1" applyFill="1" applyBorder="1" applyAlignment="1">
      <alignment horizontal="center" vertical="center"/>
    </xf>
    <xf numFmtId="0" fontId="22" fillId="13" borderId="9" xfId="0" applyFont="1" applyFill="1" applyBorder="1" applyAlignment="1">
      <alignment horizontal="center" vertical="center"/>
    </xf>
    <xf numFmtId="0" fontId="22" fillId="13" borderId="14" xfId="0" applyFont="1" applyFill="1" applyBorder="1" applyAlignment="1">
      <alignment horizontal="center"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3" fillId="2" borderId="1" xfId="1" applyFill="1" applyBorder="1" applyAlignment="1">
      <alignment horizontal="center" vertical="center"/>
    </xf>
    <xf numFmtId="0" fontId="33" fillId="17" borderId="4" xfId="0" applyFont="1" applyFill="1" applyBorder="1" applyAlignment="1">
      <alignment horizontal="center" vertical="center" wrapText="1"/>
    </xf>
    <xf numFmtId="0" fontId="33" fillId="17" borderId="5" xfId="0" applyFont="1" applyFill="1" applyBorder="1" applyAlignment="1">
      <alignment horizontal="center" vertical="center"/>
    </xf>
    <xf numFmtId="0" fontId="33" fillId="17" borderId="6" xfId="0" applyFont="1" applyFill="1" applyBorder="1" applyAlignment="1">
      <alignment horizontal="center" vertical="center"/>
    </xf>
    <xf numFmtId="0" fontId="7" fillId="17" borderId="17" xfId="0" applyFont="1" applyFill="1" applyBorder="1" applyAlignment="1">
      <alignment horizontal="center"/>
    </xf>
    <xf numFmtId="0" fontId="7" fillId="17" borderId="18" xfId="0" applyFont="1" applyFill="1" applyBorder="1" applyAlignment="1">
      <alignment horizontal="center"/>
    </xf>
    <xf numFmtId="0" fontId="7" fillId="17" borderId="19" xfId="0" applyFont="1" applyFill="1" applyBorder="1" applyAlignment="1">
      <alignment horizontal="center"/>
    </xf>
    <xf numFmtId="0" fontId="33" fillId="19" borderId="4" xfId="0" applyFont="1" applyFill="1" applyBorder="1" applyAlignment="1">
      <alignment horizontal="center" vertical="center"/>
    </xf>
    <xf numFmtId="0" fontId="33" fillId="19" borderId="5" xfId="0" applyFont="1" applyFill="1" applyBorder="1" applyAlignment="1">
      <alignment horizontal="center" vertical="center"/>
    </xf>
    <xf numFmtId="0" fontId="33" fillId="19" borderId="6" xfId="0" applyFont="1" applyFill="1" applyBorder="1" applyAlignment="1">
      <alignment horizontal="center" vertical="center"/>
    </xf>
    <xf numFmtId="0" fontId="7" fillId="19" borderId="17" xfId="0" applyFont="1" applyFill="1" applyBorder="1" applyAlignment="1">
      <alignment horizontal="center"/>
    </xf>
    <xf numFmtId="0" fontId="7" fillId="19" borderId="18" xfId="0" applyFont="1" applyFill="1" applyBorder="1" applyAlignment="1">
      <alignment horizontal="center"/>
    </xf>
    <xf numFmtId="0" fontId="7" fillId="19" borderId="19" xfId="0" applyFont="1" applyFill="1" applyBorder="1" applyAlignment="1">
      <alignment horizontal="center"/>
    </xf>
    <xf numFmtId="0" fontId="33" fillId="20" borderId="4" xfId="0" applyFont="1" applyFill="1" applyBorder="1" applyAlignment="1">
      <alignment horizontal="center" vertical="center"/>
    </xf>
    <xf numFmtId="0" fontId="33" fillId="20" borderId="5" xfId="0" applyFont="1" applyFill="1" applyBorder="1" applyAlignment="1">
      <alignment horizontal="center" vertical="center"/>
    </xf>
    <xf numFmtId="0" fontId="33" fillId="20" borderId="6" xfId="0" applyFont="1" applyFill="1" applyBorder="1" applyAlignment="1">
      <alignment horizontal="center" vertical="center"/>
    </xf>
    <xf numFmtId="0" fontId="7" fillId="20" borderId="17" xfId="0" applyFont="1" applyFill="1" applyBorder="1" applyAlignment="1">
      <alignment horizontal="center"/>
    </xf>
    <xf numFmtId="0" fontId="7" fillId="20" borderId="18" xfId="0" applyFont="1" applyFill="1" applyBorder="1" applyAlignment="1">
      <alignment horizontal="center"/>
    </xf>
    <xf numFmtId="0" fontId="7" fillId="20" borderId="19" xfId="0" applyFont="1" applyFill="1" applyBorder="1" applyAlignment="1">
      <alignment horizontal="center"/>
    </xf>
    <xf numFmtId="0" fontId="33" fillId="6" borderId="4" xfId="0" applyFont="1" applyFill="1" applyBorder="1" applyAlignment="1">
      <alignment horizontal="center" vertical="center"/>
    </xf>
    <xf numFmtId="0" fontId="33" fillId="6" borderId="5" xfId="0" applyFont="1" applyFill="1" applyBorder="1" applyAlignment="1">
      <alignment horizontal="center" vertical="center"/>
    </xf>
    <xf numFmtId="0" fontId="33" fillId="6" borderId="6" xfId="0" applyFont="1" applyFill="1" applyBorder="1" applyAlignment="1">
      <alignment horizontal="center" vertical="center"/>
    </xf>
    <xf numFmtId="0" fontId="7" fillId="6" borderId="17" xfId="0" applyFont="1" applyFill="1" applyBorder="1" applyAlignment="1">
      <alignment horizontal="center"/>
    </xf>
    <xf numFmtId="0" fontId="7" fillId="6" borderId="18" xfId="0" applyFont="1" applyFill="1" applyBorder="1" applyAlignment="1">
      <alignment horizontal="center"/>
    </xf>
    <xf numFmtId="0" fontId="7" fillId="6" borderId="19" xfId="0" applyFont="1" applyFill="1" applyBorder="1" applyAlignment="1">
      <alignment horizontal="center"/>
    </xf>
    <xf numFmtId="0" fontId="33" fillId="4" borderId="4" xfId="0" applyFont="1" applyFill="1" applyBorder="1" applyAlignment="1">
      <alignment horizontal="center" vertical="center" wrapText="1"/>
    </xf>
    <xf numFmtId="0" fontId="33" fillId="4" borderId="5" xfId="0" applyFont="1" applyFill="1" applyBorder="1" applyAlignment="1">
      <alignment horizontal="center" vertical="center"/>
    </xf>
    <xf numFmtId="0" fontId="33" fillId="4" borderId="6" xfId="0" applyFont="1" applyFill="1" applyBorder="1" applyAlignment="1">
      <alignment horizontal="center" vertical="center"/>
    </xf>
    <xf numFmtId="0" fontId="7" fillId="4" borderId="17" xfId="0" applyFont="1" applyFill="1" applyBorder="1" applyAlignment="1">
      <alignment horizontal="center"/>
    </xf>
    <xf numFmtId="0" fontId="7" fillId="4" borderId="18" xfId="0" applyFont="1" applyFill="1" applyBorder="1" applyAlignment="1">
      <alignment horizontal="center"/>
    </xf>
    <xf numFmtId="0" fontId="7" fillId="4" borderId="19" xfId="0" applyFont="1" applyFill="1" applyBorder="1" applyAlignment="1">
      <alignment horizontal="center"/>
    </xf>
    <xf numFmtId="0" fontId="34" fillId="3" borderId="0" xfId="0" applyFont="1" applyFill="1" applyAlignment="1">
      <alignment horizontal="left" vertical="center"/>
    </xf>
    <xf numFmtId="0" fontId="52" fillId="7" borderId="10" xfId="0" applyFont="1" applyFill="1" applyBorder="1" applyAlignment="1">
      <alignment horizontal="center" vertical="center"/>
    </xf>
    <xf numFmtId="0" fontId="52" fillId="7" borderId="11" xfId="0" applyFont="1" applyFill="1" applyBorder="1" applyAlignment="1">
      <alignment horizontal="center" vertical="center"/>
    </xf>
    <xf numFmtId="0" fontId="52" fillId="7" borderId="12" xfId="0" applyFont="1" applyFill="1" applyBorder="1" applyAlignment="1">
      <alignment horizontal="center" vertical="center"/>
    </xf>
    <xf numFmtId="0" fontId="52" fillId="7" borderId="15" xfId="0" applyFont="1" applyFill="1" applyBorder="1" applyAlignment="1">
      <alignment horizontal="center" vertical="center"/>
    </xf>
    <xf numFmtId="0" fontId="52" fillId="7" borderId="0" xfId="0" applyFont="1" applyFill="1" applyAlignment="1">
      <alignment horizontal="center" vertical="center"/>
    </xf>
    <xf numFmtId="0" fontId="52" fillId="7" borderId="8" xfId="0" applyFont="1" applyFill="1" applyBorder="1" applyAlignment="1">
      <alignment horizontal="center" vertical="center"/>
    </xf>
    <xf numFmtId="0" fontId="49" fillId="2" borderId="0" xfId="0" applyFont="1" applyFill="1" applyAlignment="1">
      <alignment horizontal="center" textRotation="90"/>
    </xf>
    <xf numFmtId="0" fontId="26" fillId="27" borderId="17" xfId="0" applyFont="1" applyFill="1" applyBorder="1" applyAlignment="1">
      <alignment horizontal="center" textRotation="90"/>
    </xf>
    <xf numFmtId="0" fontId="26" fillId="27" borderId="18" xfId="0" applyFont="1" applyFill="1" applyBorder="1" applyAlignment="1">
      <alignment horizontal="center" textRotation="90"/>
    </xf>
    <xf numFmtId="0" fontId="26" fillId="27" borderId="19" xfId="0" applyFont="1" applyFill="1" applyBorder="1" applyAlignment="1">
      <alignment horizontal="center" textRotation="90"/>
    </xf>
    <xf numFmtId="0" fontId="26" fillId="28" borderId="17" xfId="0" applyFont="1" applyFill="1" applyBorder="1" applyAlignment="1">
      <alignment horizontal="center" textRotation="90"/>
    </xf>
    <xf numFmtId="0" fontId="26" fillId="28" borderId="18" xfId="0" applyFont="1" applyFill="1" applyBorder="1" applyAlignment="1">
      <alignment horizontal="center" textRotation="90"/>
    </xf>
    <xf numFmtId="0" fontId="26" fillId="28" borderId="19" xfId="0" applyFont="1" applyFill="1" applyBorder="1" applyAlignment="1">
      <alignment horizontal="center" textRotation="90"/>
    </xf>
    <xf numFmtId="0" fontId="0" fillId="24" borderId="0" xfId="0" applyFill="1" applyAlignment="1">
      <alignment horizontal="center"/>
    </xf>
    <xf numFmtId="0" fontId="0" fillId="24" borderId="8" xfId="0" applyFill="1" applyBorder="1" applyAlignment="1">
      <alignment horizontal="center"/>
    </xf>
    <xf numFmtId="0" fontId="43" fillId="22" borderId="0" xfId="0" applyFont="1" applyFill="1" applyAlignment="1">
      <alignment horizontal="center"/>
    </xf>
    <xf numFmtId="0" fontId="20" fillId="22" borderId="0" xfId="0" applyFont="1" applyFill="1" applyAlignment="1">
      <alignment horizontal="center"/>
    </xf>
    <xf numFmtId="0" fontId="40" fillId="23" borderId="0" xfId="0" applyFont="1" applyFill="1" applyAlignment="1">
      <alignment horizontal="center" vertical="center"/>
    </xf>
    <xf numFmtId="0" fontId="41" fillId="23" borderId="0" xfId="0" applyFont="1" applyFill="1" applyAlignment="1">
      <alignment horizontal="center" vertical="center"/>
    </xf>
    <xf numFmtId="0" fontId="36" fillId="22" borderId="0" xfId="0" applyFont="1" applyFill="1" applyAlignment="1">
      <alignment horizontal="center" vertical="center"/>
    </xf>
    <xf numFmtId="0" fontId="37" fillId="22" borderId="0" xfId="0" applyFont="1" applyFill="1" applyAlignment="1">
      <alignment horizontal="center" vertical="center"/>
    </xf>
    <xf numFmtId="0" fontId="56" fillId="22" borderId="0" xfId="0" applyFont="1" applyFill="1" applyAlignment="1">
      <alignment horizontal="center"/>
    </xf>
    <xf numFmtId="0" fontId="43" fillId="22" borderId="0" xfId="0" applyFont="1" applyFill="1" applyAlignment="1">
      <alignment horizontal="left"/>
    </xf>
    <xf numFmtId="0" fontId="57" fillId="22" borderId="0" xfId="0" applyFont="1" applyFill="1" applyAlignment="1">
      <alignment horizontal="center"/>
    </xf>
    <xf numFmtId="0" fontId="0" fillId="33" borderId="0" xfId="0" applyFill="1" applyAlignment="1">
      <alignment horizontal="center"/>
    </xf>
    <xf numFmtId="0" fontId="46" fillId="34" borderId="0" xfId="0" applyFont="1" applyFill="1" applyAlignment="1">
      <alignment horizontal="center" vertical="center"/>
    </xf>
    <xf numFmtId="0" fontId="47" fillId="35" borderId="0" xfId="0" applyFont="1" applyFill="1" applyAlignment="1">
      <alignment horizontal="center" vertical="center"/>
    </xf>
    <xf numFmtId="0" fontId="48" fillId="2" borderId="0" xfId="0" applyFont="1" applyFill="1" applyAlignment="1">
      <alignment horizontal="left"/>
    </xf>
    <xf numFmtId="0" fontId="45" fillId="2" borderId="0" xfId="0" applyFont="1" applyFill="1" applyAlignment="1">
      <alignment horizontal="center"/>
    </xf>
    <xf numFmtId="0" fontId="47" fillId="34" borderId="0" xfId="0" applyFont="1" applyFill="1" applyAlignment="1">
      <alignment horizontal="center" vertical="center"/>
    </xf>
    <xf numFmtId="14" fontId="45" fillId="2" borderId="0" xfId="0" applyNumberFormat="1" applyFont="1" applyFill="1" applyAlignment="1">
      <alignment horizontal="center"/>
    </xf>
    <xf numFmtId="0" fontId="49" fillId="36" borderId="0" xfId="0" applyFont="1" applyFill="1" applyAlignment="1">
      <alignment horizontal="center" vertical="center"/>
    </xf>
    <xf numFmtId="0" fontId="45" fillId="35" borderId="0" xfId="0" applyFont="1" applyFill="1" applyAlignment="1">
      <alignment horizontal="left"/>
    </xf>
    <xf numFmtId="0" fontId="0" fillId="26" borderId="0" xfId="0" applyFill="1" applyAlignment="1">
      <alignment horizontal="center"/>
    </xf>
    <xf numFmtId="0" fontId="0" fillId="8" borderId="0" xfId="0" applyFill="1" applyAlignment="1">
      <alignment horizontal="center" vertical="center"/>
    </xf>
    <xf numFmtId="0" fontId="49" fillId="8" borderId="0" xfId="0" applyFont="1" applyFill="1" applyAlignment="1">
      <alignment horizontal="center" vertical="center"/>
    </xf>
    <xf numFmtId="0" fontId="45" fillId="18" borderId="0" xfId="0" applyFont="1" applyFill="1" applyAlignment="1">
      <alignment horizontal="left"/>
    </xf>
    <xf numFmtId="0" fontId="47" fillId="18" borderId="0" xfId="0" applyFont="1" applyFill="1" applyAlignment="1">
      <alignment horizontal="center" vertical="center"/>
    </xf>
    <xf numFmtId="0" fontId="46" fillId="25" borderId="0" xfId="0" applyFont="1" applyFill="1" applyAlignment="1">
      <alignment horizontal="center" vertical="center"/>
    </xf>
    <xf numFmtId="0" fontId="11" fillId="11" borderId="4" xfId="0" applyFont="1" applyFill="1" applyBorder="1" applyAlignment="1">
      <alignment horizontal="center"/>
    </xf>
    <xf numFmtId="0" fontId="7" fillId="11" borderId="6" xfId="0" applyFont="1" applyFill="1" applyBorder="1" applyAlignment="1">
      <alignment horizontal="center"/>
    </xf>
    <xf numFmtId="0" fontId="15" fillId="2" borderId="0" xfId="0" applyFont="1" applyFill="1" applyAlignment="1">
      <alignment horizontal="center"/>
    </xf>
    <xf numFmtId="0" fontId="15" fillId="2" borderId="8" xfId="0" applyFont="1" applyFill="1" applyBorder="1" applyAlignment="1">
      <alignment horizontal="center"/>
    </xf>
    <xf numFmtId="0" fontId="0" fillId="0" borderId="0" xfId="0" applyAlignment="1">
      <alignment horizontal="center"/>
    </xf>
    <xf numFmtId="0" fontId="51" fillId="0" borderId="0" xfId="0" applyFont="1" applyAlignment="1">
      <alignment horizontal="center" vertical="center"/>
    </xf>
    <xf numFmtId="0" fontId="34" fillId="37" borderId="0" xfId="0" applyFont="1" applyFill="1" applyAlignment="1">
      <alignment horizontal="left" vertical="center"/>
    </xf>
    <xf numFmtId="0" fontId="39" fillId="16" borderId="0" xfId="0" applyFont="1" applyFill="1" applyAlignment="1">
      <alignment horizontal="center" vertical="center"/>
    </xf>
    <xf numFmtId="0" fontId="54" fillId="2" borderId="0" xfId="0" applyFont="1" applyFill="1" applyAlignment="1">
      <alignment horizontal="center" vertical="center"/>
    </xf>
  </cellXfs>
  <cellStyles count="2">
    <cellStyle name="Hyperlink" xfId="1" builtinId="8"/>
    <cellStyle name="Normal" xfId="0" builtinId="0"/>
  </cellStyles>
  <dxfs count="33">
    <dxf>
      <font>
        <b/>
        <color theme="0"/>
      </font>
      <numFmt numFmtId="0" formatCode="General"/>
      <fill>
        <patternFill patternType="solid">
          <fgColor indexed="64"/>
          <bgColor rgb="FF002060"/>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Aptos Narrow"/>
        <family val="2"/>
        <scheme val="minor"/>
      </font>
      <fill>
        <patternFill patternType="solid">
          <fgColor indexed="64"/>
          <bgColor rgb="FF002060"/>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Aptos Narrow"/>
        <family val="2"/>
        <scheme val="minor"/>
      </font>
      <fill>
        <patternFill patternType="solid">
          <fgColor indexed="64"/>
          <bgColor rgb="FF002060"/>
        </patternFill>
      </fill>
      <alignment horizontal="center"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0"/>
        <name val="Algerian"/>
        <family val="5"/>
        <scheme val="none"/>
      </font>
      <fill>
        <patternFill patternType="solid">
          <fgColor indexed="64"/>
          <bgColor theme="5"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4"/>
        <color theme="0"/>
        <name val="Arial Black"/>
        <family val="2"/>
        <scheme val="none"/>
      </font>
      <numFmt numFmtId="0" formatCode="General"/>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4"/>
        <color theme="0"/>
        <name val="Arial Black"/>
        <family val="2"/>
        <scheme val="none"/>
      </font>
      <numFmt numFmtId="0" formatCode="General"/>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4"/>
        <color theme="0"/>
        <name val="Arial Black"/>
        <family val="2"/>
        <scheme val="none"/>
      </font>
      <numFmt numFmtId="0" formatCode="General"/>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4"/>
        <color theme="0"/>
        <name val="Arial Black"/>
        <family val="2"/>
        <scheme val="none"/>
      </font>
      <numFmt numFmtId="0" formatCode="General"/>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4"/>
        <color theme="0"/>
        <name val="Arial Black"/>
        <family val="2"/>
        <scheme val="none"/>
      </font>
      <numFmt numFmtId="0" formatCode="General"/>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4"/>
        <color theme="0"/>
        <name val="Arial Black"/>
        <family val="2"/>
        <scheme val="none"/>
      </font>
      <numFmt numFmtId="0" formatCode="General"/>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4"/>
        <color theme="0"/>
        <name val="Arial Black"/>
        <family val="2"/>
        <scheme val="none"/>
      </font>
      <numFmt numFmtId="0" formatCode="General"/>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4"/>
        <color theme="0"/>
        <name val="Arial Black"/>
        <family val="2"/>
        <scheme val="none"/>
      </font>
      <numFmt numFmtId="0" formatCode="General"/>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4"/>
        <color theme="0"/>
        <name val="Arial Black"/>
        <family val="2"/>
        <scheme val="none"/>
      </font>
      <numFmt numFmtId="0" formatCode="General"/>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4"/>
        <color theme="0"/>
        <name val="Arial Black"/>
        <family val="2"/>
        <scheme val="none"/>
      </font>
      <numFmt numFmtId="0" formatCode="General"/>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4"/>
        <color theme="0"/>
        <name val="Arial Black"/>
        <family val="2"/>
        <scheme val="none"/>
      </font>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4"/>
        <color theme="0"/>
        <name val="Arial Black"/>
        <family val="2"/>
        <scheme val="none"/>
      </font>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4"/>
        <color theme="0"/>
        <name val="Arial Black"/>
        <family val="2"/>
        <scheme val="none"/>
      </font>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4"/>
        <color theme="0"/>
        <name val="Arial Black"/>
        <family val="2"/>
        <scheme val="none"/>
      </font>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4"/>
        <color theme="0"/>
        <name val="Aptos Narrow"/>
        <family val="2"/>
        <scheme val="minor"/>
      </font>
      <fill>
        <patternFill patternType="solid">
          <fgColor indexed="64"/>
          <bgColor theme="1"/>
        </patternFill>
      </fill>
      <alignment horizontal="center" vertical="center" textRotation="0" wrapText="0" indent="0" justifyLastLine="0" shrinkToFit="0" readingOrder="0"/>
    </dxf>
    <dxf>
      <font>
        <b/>
        <strike val="0"/>
        <outline val="0"/>
        <shadow val="0"/>
        <u val="none"/>
        <vertAlign val="baseline"/>
        <sz val="14"/>
        <color theme="0"/>
      </font>
      <fill>
        <patternFill patternType="solid">
          <fgColor indexed="64"/>
          <bgColor theme="1"/>
        </patternFill>
      </fill>
      <alignment horizontal="center" vertical="center" textRotation="0" wrapText="0" indent="0" justifyLastLine="0" shrinkToFit="0" readingOrder="0"/>
    </dxf>
    <dxf>
      <fill>
        <patternFill>
          <fgColor indexed="64"/>
          <bgColor rgb="FF002060"/>
        </patternFill>
      </fill>
    </dxf>
    <dxf>
      <font>
        <b/>
        <i val="0"/>
        <strike val="0"/>
        <condense val="0"/>
        <extend val="0"/>
        <outline val="0"/>
        <shadow val="0"/>
        <u val="none"/>
        <vertAlign val="baseline"/>
        <sz val="14"/>
        <color theme="0"/>
        <name val="Arial Black"/>
        <family val="2"/>
        <scheme val="none"/>
      </font>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8"/>
        <color theme="1"/>
        <name val="Algerian"/>
        <family val="5"/>
        <scheme val="none"/>
      </font>
      <fill>
        <patternFill patternType="solid">
          <fgColor indexed="64"/>
          <bgColor rgb="FFEA5750"/>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strike val="0"/>
        <outline val="0"/>
        <shadow val="0"/>
        <u val="none"/>
        <vertAlign val="baseline"/>
        <sz val="14"/>
        <color theme="1"/>
        <name val="Algerian"/>
        <family val="5"/>
        <scheme val="none"/>
      </font>
      <alignment horizontal="center" vertical="center" textRotation="0" wrapText="0" indent="0" justifyLastLine="0" shrinkToFit="0" readingOrder="0"/>
    </dxf>
    <dxf>
      <font>
        <color theme="0"/>
      </font>
      <fill>
        <patternFill>
          <bgColor rgb="FFC00000"/>
        </patternFill>
      </fill>
      <border>
        <left style="thin">
          <color auto="1"/>
        </left>
        <right style="thin">
          <color auto="1"/>
        </right>
        <top style="thin">
          <color auto="1"/>
        </top>
        <bottom style="thin">
          <color auto="1"/>
        </bottom>
        <vertical/>
        <horizontal/>
      </border>
    </dxf>
    <dxf>
      <font>
        <color theme="0"/>
      </font>
      <fill>
        <patternFill>
          <bgColor rgb="FFC0000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E8443C"/>
      <color rgb="FFB96784"/>
      <color rgb="FF90425E"/>
      <color rgb="FFFFDDDD"/>
      <color rgb="FFF5CDC1"/>
      <color rgb="FFEDA893"/>
      <color rgb="FFEA5750"/>
      <color rgb="FF68A9B4"/>
      <color rgb="FFD5A3B5"/>
      <color rgb="FFF56C2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microsoft.com/office/2007/relationships/slicerCache" Target="slicerCaches/slicerCache3.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7/relationships/slicerCache" Target="slicerCaches/slicerCach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[softwareprojectsssssssss.xlsm]Sheet1!PivotTable1</c:name>
    <c:fmtId val="0"/>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effectLst>
                  <a:glow rad="63500">
                    <a:schemeClr val="accent5">
                      <a:satMod val="175000"/>
                      <a:alpha val="40000"/>
                    </a:schemeClr>
                  </a:glow>
                </a:effectLst>
                <a:latin typeface="+mn-lt"/>
                <a:ea typeface="+mn-ea"/>
                <a:cs typeface="+mn-cs"/>
              </a:defRPr>
            </a:pPr>
            <a:r>
              <a:rPr lang="en-US">
                <a:effectLst>
                  <a:glow rad="63500">
                    <a:schemeClr val="accent5">
                      <a:satMod val="175000"/>
                      <a:alpha val="40000"/>
                    </a:schemeClr>
                  </a:glow>
                </a:effectLst>
              </a:rPr>
              <a:t>Designation of </a:t>
            </a:r>
            <a:r>
              <a:rPr lang="en-US" sz="2400">
                <a:effectLst>
                  <a:glow rad="63500">
                    <a:schemeClr val="accent5">
                      <a:satMod val="175000"/>
                      <a:alpha val="40000"/>
                    </a:schemeClr>
                  </a:glow>
                </a:effectLst>
              </a:rPr>
              <a:t>employees</a:t>
            </a:r>
            <a:endParaRPr lang="en-US">
              <a:effectLst>
                <a:glow rad="63500">
                  <a:schemeClr val="accent5">
                    <a:satMod val="175000"/>
                    <a:alpha val="40000"/>
                  </a:schemeClr>
                </a:glow>
              </a:effectLst>
            </a:endParaRPr>
          </a:p>
        </c:rich>
      </c:tx>
      <c:layout>
        <c:manualLayout>
          <c:xMode val="edge"/>
          <c:yMode val="edge"/>
          <c:x val="0.29166889779908195"/>
          <c:y val="0.11108719826569466"/>
        </c:manualLayout>
      </c:layout>
      <c:overlay val="0"/>
      <c:spPr>
        <a:solidFill>
          <a:srgbClr val="F5CDC1"/>
        </a:solidFill>
        <a:ln>
          <a:noFill/>
        </a:ln>
        <a:effectLst/>
        <a:scene3d>
          <a:camera prst="orthographicFront"/>
          <a:lightRig rig="threePt" dir="t"/>
        </a:scene3d>
        <a:sp3d>
          <a:bevelT w="101600" prst="riblet"/>
        </a:sp3d>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effectLst>
                <a:glow rad="63500">
                  <a:schemeClr val="accent5">
                    <a:satMod val="175000"/>
                    <a:alpha val="40000"/>
                  </a:schemeClr>
                </a:glow>
              </a:effectLst>
              <a:latin typeface="+mn-lt"/>
              <a:ea typeface="+mn-ea"/>
              <a:cs typeface="+mn-cs"/>
            </a:defRPr>
          </a:pPr>
          <a:endParaRPr lang="en-US"/>
        </a:p>
      </c:txPr>
    </c:title>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a:scene3d>
            <a:camera prst="orthographicFront"/>
            <a:lightRig rig="threePt" dir="t"/>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215180545320559E-2"/>
          <c:y val="0.43859347725075032"/>
          <c:w val="0.93515106853352981"/>
          <c:h val="0.40970299765160934"/>
        </c:manualLayout>
      </c:layout>
      <c:barChart>
        <c:barDir val="col"/>
        <c:grouping val="clustered"/>
        <c:varyColors val="0"/>
        <c:ser>
          <c:idx val="0"/>
          <c:order val="0"/>
          <c:tx>
            <c:strRef>
              <c:f>Sheet1!$B$2</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a:scene3d>
              <a:camera prst="orthographicFront"/>
              <a:lightRig rig="threePt" dir="t"/>
            </a:scene3d>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Sheet1!$A$3:$A$6</c:f>
              <c:strCache>
                <c:ptCount val="3"/>
                <c:pt idx="0">
                  <c:v>HR</c:v>
                </c:pt>
                <c:pt idx="1">
                  <c:v>Manager</c:v>
                </c:pt>
                <c:pt idx="2">
                  <c:v>Teacher</c:v>
                </c:pt>
              </c:strCache>
            </c:strRef>
          </c:cat>
          <c:val>
            <c:numRef>
              <c:f>Sheet1!$B$3:$B$6</c:f>
              <c:numCache>
                <c:formatCode>General</c:formatCode>
                <c:ptCount val="3"/>
                <c:pt idx="0">
                  <c:v>1</c:v>
                </c:pt>
                <c:pt idx="1">
                  <c:v>1</c:v>
                </c:pt>
                <c:pt idx="2">
                  <c:v>2</c:v>
                </c:pt>
              </c:numCache>
            </c:numRef>
          </c:val>
          <c:extLst>
            <c:ext xmlns:c16="http://schemas.microsoft.com/office/drawing/2014/chart" uri="{C3380CC4-5D6E-409C-BE32-E72D297353CC}">
              <c16:uniqueId val="{00000000-5C0E-4DF9-9E94-0141A1E1B2F6}"/>
            </c:ext>
          </c:extLst>
        </c:ser>
        <c:dLbls>
          <c:dLblPos val="outEnd"/>
          <c:showLegendKey val="0"/>
          <c:showVal val="1"/>
          <c:showCatName val="0"/>
          <c:showSerName val="0"/>
          <c:showPercent val="0"/>
          <c:showBubbleSize val="0"/>
        </c:dLbls>
        <c:gapWidth val="355"/>
        <c:axId val="948995407"/>
        <c:axId val="951804607"/>
      </c:barChart>
      <c:catAx>
        <c:axId val="948995407"/>
        <c:scaling>
          <c:orientation val="minMax"/>
        </c:scaling>
        <c:delete val="1"/>
        <c:axPos val="b"/>
        <c:numFmt formatCode="General" sourceLinked="1"/>
        <c:majorTickMark val="none"/>
        <c:minorTickMark val="none"/>
        <c:tickLblPos val="nextTo"/>
        <c:crossAx val="951804607"/>
        <c:crosses val="autoZero"/>
        <c:auto val="1"/>
        <c:lblAlgn val="ctr"/>
        <c:lblOffset val="100"/>
        <c:noMultiLvlLbl val="0"/>
      </c:catAx>
      <c:valAx>
        <c:axId val="951804607"/>
        <c:scaling>
          <c:orientation val="minMax"/>
        </c:scaling>
        <c:delete val="1"/>
        <c:axPos val="l"/>
        <c:numFmt formatCode="General" sourceLinked="1"/>
        <c:majorTickMark val="none"/>
        <c:minorTickMark val="none"/>
        <c:tickLblPos val="nextTo"/>
        <c:crossAx val="948995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DDDD"/>
    </a:solidFill>
    <a:ln w="9525" cap="flat" cmpd="sng" algn="ctr">
      <a:solidFill>
        <a:schemeClr val="accent3">
          <a:lumMod val="50000"/>
        </a:schemeClr>
      </a:solidFill>
      <a:round/>
    </a:ln>
    <a:effectLst>
      <a:glow rad="63500">
        <a:schemeClr val="accent2">
          <a:satMod val="175000"/>
          <a:alpha val="40000"/>
        </a:schemeClr>
      </a:glow>
    </a:effectLst>
    <a:scene3d>
      <a:camera prst="orthographicFront"/>
      <a:lightRig rig="threePt" dir="t"/>
    </a:scene3d>
    <a:sp3d>
      <a:bevelT w="101600" prst="rible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[softwareprojectsssssssss.xlsm]Sheet1!PivotTable2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STAFF'S DESIGNATION</a:t>
            </a:r>
          </a:p>
        </c:rich>
      </c:tx>
      <c:layout>
        <c:manualLayout>
          <c:xMode val="edge"/>
          <c:yMode val="edge"/>
          <c:x val="0.22868127970490174"/>
          <c:y val="0.11034603938106063"/>
        </c:manualLayout>
      </c:layout>
      <c:overlay val="0"/>
      <c:spPr>
        <a:solidFill>
          <a:schemeClr val="tx1">
            <a:lumMod val="95000"/>
            <a:lumOff val="5000"/>
          </a:schemeClr>
        </a:solid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035217035217035"/>
          <c:y val="0.31444316322384386"/>
          <c:w val="0.69765120883231124"/>
          <c:h val="0.59094960410283448"/>
        </c:manualLayout>
      </c:layout>
      <c:pie3DChart>
        <c:varyColors val="1"/>
        <c:ser>
          <c:idx val="0"/>
          <c:order val="0"/>
          <c:tx>
            <c:strRef>
              <c:f>Sheet1!$B$9</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1419-4F54-8E49-552A0174F4B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2-22AF-44DE-B1D5-C1A99DC5CE0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Sheet1!$A$10:$A$12</c:f>
              <c:strCache>
                <c:ptCount val="2"/>
                <c:pt idx="0">
                  <c:v>Bathroom Cleaner</c:v>
                </c:pt>
                <c:pt idx="1">
                  <c:v>Office cleaner</c:v>
                </c:pt>
              </c:strCache>
            </c:strRef>
          </c:cat>
          <c:val>
            <c:numRef>
              <c:f>Sheet1!$B$10:$B$12</c:f>
              <c:numCache>
                <c:formatCode>General</c:formatCode>
                <c:ptCount val="2"/>
                <c:pt idx="0">
                  <c:v>1</c:v>
                </c:pt>
                <c:pt idx="1">
                  <c:v>1</c:v>
                </c:pt>
              </c:numCache>
            </c:numRef>
          </c:val>
          <c:extLst>
            <c:ext xmlns:c16="http://schemas.microsoft.com/office/drawing/2014/chart" uri="{C3380CC4-5D6E-409C-BE32-E72D297353CC}">
              <c16:uniqueId val="{00000000-22AF-44DE-B1D5-C1A99DC5CE0B}"/>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scene3d>
      <a:camera prst="orthographicFront"/>
      <a:lightRig rig="threePt" dir="t"/>
    </a:scene3d>
    <a:sp3d>
      <a:bevelT w="101600" prst="rible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[softwareprojectsssssssss.xlsm]Sheet1!PivotTable4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cap="none" spc="0">
                <a:ln w="6600">
                  <a:solidFill>
                    <a:schemeClr val="accent2"/>
                  </a:solidFill>
                  <a:prstDash val="solid"/>
                </a:ln>
                <a:solidFill>
                  <a:srgbClr val="FFFFFF"/>
                </a:solidFill>
                <a:effectLst>
                  <a:outerShdw dist="38100" dir="2700000" algn="tl" rotWithShape="0">
                    <a:schemeClr val="accent2"/>
                  </a:outerShdw>
                </a:effectLst>
              </a:rPr>
              <a:t>Salary</a:t>
            </a:r>
            <a:r>
              <a:rPr lang="en-US" sz="2000" b="1" cap="none" spc="0" baseline="0">
                <a:ln w="6600">
                  <a:solidFill>
                    <a:schemeClr val="accent2"/>
                  </a:solidFill>
                  <a:prstDash val="solid"/>
                </a:ln>
                <a:solidFill>
                  <a:srgbClr val="FFFFFF"/>
                </a:solidFill>
                <a:effectLst>
                  <a:outerShdw dist="38100" dir="2700000" algn="tl" rotWithShape="0">
                    <a:schemeClr val="accent2"/>
                  </a:outerShdw>
                </a:effectLst>
              </a:rPr>
              <a:t> Amounts</a:t>
            </a:r>
            <a:endParaRPr lang="en-US" sz="2000" b="1" cap="none" spc="0">
              <a:ln w="6600">
                <a:solidFill>
                  <a:schemeClr val="accent2"/>
                </a:solidFill>
                <a:prstDash val="solid"/>
              </a:ln>
              <a:solidFill>
                <a:srgbClr val="FFFFFF"/>
              </a:solidFill>
              <a:effectLst>
                <a:outerShdw dist="38100" dir="2700000" algn="tl" rotWithShape="0">
                  <a:schemeClr val="accent2"/>
                </a:outerShdw>
              </a:effectLst>
            </a:endParaRPr>
          </a:p>
        </c:rich>
      </c:tx>
      <c:overlay val="0"/>
      <c:spPr>
        <a:solidFill>
          <a:srgbClr val="FFDDDD"/>
        </a:solidFill>
        <a:ln>
          <a:noFill/>
        </a:ln>
        <a:effectLst/>
        <a:scene3d>
          <a:camera prst="orthographicFront"/>
          <a:lightRig rig="threePt" dir="t"/>
        </a:scene3d>
        <a:sp3d>
          <a:bevelT w="101600" prst="riblet"/>
        </a:sp3d>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60000"/>
              <a:lumOff val="4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percentStacked"/>
        <c:varyColors val="0"/>
        <c:ser>
          <c:idx val="0"/>
          <c:order val="0"/>
          <c:tx>
            <c:strRef>
              <c:f>Sheet1!$B$14</c:f>
              <c:strCache>
                <c:ptCount val="1"/>
                <c:pt idx="0">
                  <c:v>Total</c:v>
                </c:pt>
              </c:strCache>
            </c:strRef>
          </c:tx>
          <c:spPr>
            <a:solidFill>
              <a:schemeClr val="accent6">
                <a:lumMod val="60000"/>
                <a:lumOff val="4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Sheet1!$A$15:$A$22</c:f>
              <c:strCache>
                <c:ptCount val="7"/>
                <c:pt idx="0">
                  <c:v>0</c:v>
                </c:pt>
                <c:pt idx="1">
                  <c:v>Aarti</c:v>
                </c:pt>
                <c:pt idx="2">
                  <c:v>Ananaya</c:v>
                </c:pt>
                <c:pt idx="3">
                  <c:v>Riya</c:v>
                </c:pt>
                <c:pt idx="4">
                  <c:v>Sheela</c:v>
                </c:pt>
                <c:pt idx="5">
                  <c:v>Shruti</c:v>
                </c:pt>
                <c:pt idx="6">
                  <c:v>Swati</c:v>
                </c:pt>
              </c:strCache>
            </c:strRef>
          </c:cat>
          <c:val>
            <c:numRef>
              <c:f>Sheet1!$B$15:$B$22</c:f>
              <c:numCache>
                <c:formatCode>General</c:formatCode>
                <c:ptCount val="7"/>
                <c:pt idx="0">
                  <c:v>0</c:v>
                </c:pt>
                <c:pt idx="1">
                  <c:v>0</c:v>
                </c:pt>
                <c:pt idx="2">
                  <c:v>0</c:v>
                </c:pt>
                <c:pt idx="3">
                  <c:v>23780</c:v>
                </c:pt>
                <c:pt idx="4">
                  <c:v>0</c:v>
                </c:pt>
                <c:pt idx="5">
                  <c:v>2378</c:v>
                </c:pt>
                <c:pt idx="6">
                  <c:v>0</c:v>
                </c:pt>
              </c:numCache>
            </c:numRef>
          </c:val>
          <c:extLst>
            <c:ext xmlns:c16="http://schemas.microsoft.com/office/drawing/2014/chart" uri="{C3380CC4-5D6E-409C-BE32-E72D297353CC}">
              <c16:uniqueId val="{00000000-63AB-4E1B-8B60-D724CA1F6F4A}"/>
            </c:ext>
          </c:extLst>
        </c:ser>
        <c:dLbls>
          <c:showLegendKey val="0"/>
          <c:showVal val="1"/>
          <c:showCatName val="0"/>
          <c:showSerName val="0"/>
          <c:showPercent val="0"/>
          <c:showBubbleSize val="0"/>
        </c:dLbls>
        <c:gapWidth val="150"/>
        <c:shape val="box"/>
        <c:axId val="1128896479"/>
        <c:axId val="1128894559"/>
        <c:axId val="0"/>
      </c:bar3DChart>
      <c:catAx>
        <c:axId val="11288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95000"/>
                    <a:lumOff val="5000"/>
                  </a:schemeClr>
                </a:solidFill>
                <a:latin typeface="+mn-lt"/>
                <a:ea typeface="+mn-ea"/>
                <a:cs typeface="+mn-cs"/>
              </a:defRPr>
            </a:pPr>
            <a:endParaRPr lang="en-US"/>
          </a:p>
        </c:txPr>
        <c:crossAx val="1128894559"/>
        <c:crosses val="autoZero"/>
        <c:auto val="1"/>
        <c:lblAlgn val="ctr"/>
        <c:lblOffset val="100"/>
        <c:noMultiLvlLbl val="0"/>
      </c:catAx>
      <c:valAx>
        <c:axId val="1128894559"/>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8964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0425E"/>
    </a:solidFill>
    <a:ln w="9525" cap="flat" cmpd="sng" algn="ctr">
      <a:solidFill>
        <a:schemeClr val="tx1">
          <a:lumMod val="15000"/>
          <a:lumOff val="85000"/>
        </a:schemeClr>
      </a:solidFill>
      <a:round/>
    </a:ln>
    <a:effectLst/>
    <a:scene3d>
      <a:camera prst="orthographicFront"/>
      <a:lightRig rig="threePt" dir="t"/>
    </a:scene3d>
    <a:sp3d>
      <a:bevelT w="101600" prst="rible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[softwareprojectsssssssss.xlsm]Sheet1!PivotTable1</c:name>
    <c:fmtId val="10"/>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effectLst>
                  <a:glow rad="63500">
                    <a:schemeClr val="accent5">
                      <a:satMod val="175000"/>
                      <a:alpha val="40000"/>
                    </a:schemeClr>
                  </a:glow>
                </a:effectLst>
                <a:latin typeface="+mn-lt"/>
                <a:ea typeface="+mn-ea"/>
                <a:cs typeface="+mn-cs"/>
              </a:defRPr>
            </a:pPr>
            <a:r>
              <a:rPr lang="en-US">
                <a:effectLst>
                  <a:glow rad="63500">
                    <a:schemeClr val="accent5">
                      <a:satMod val="175000"/>
                      <a:alpha val="40000"/>
                    </a:schemeClr>
                  </a:glow>
                </a:effectLst>
              </a:rPr>
              <a:t>Designation of </a:t>
            </a:r>
            <a:r>
              <a:rPr lang="en-US" sz="2400">
                <a:effectLst>
                  <a:glow rad="63500">
                    <a:schemeClr val="accent5">
                      <a:satMod val="175000"/>
                      <a:alpha val="40000"/>
                    </a:schemeClr>
                  </a:glow>
                </a:effectLst>
              </a:rPr>
              <a:t>employees</a:t>
            </a:r>
            <a:endParaRPr lang="en-US">
              <a:effectLst>
                <a:glow rad="63500">
                  <a:schemeClr val="accent5">
                    <a:satMod val="175000"/>
                    <a:alpha val="40000"/>
                  </a:schemeClr>
                </a:glow>
              </a:effectLst>
            </a:endParaRPr>
          </a:p>
        </c:rich>
      </c:tx>
      <c:layout>
        <c:manualLayout>
          <c:xMode val="edge"/>
          <c:yMode val="edge"/>
          <c:x val="0.29166889779908195"/>
          <c:y val="0.11108719826569466"/>
        </c:manualLayout>
      </c:layout>
      <c:overlay val="0"/>
      <c:spPr>
        <a:solidFill>
          <a:srgbClr val="F5CDC1"/>
        </a:solidFill>
        <a:ln>
          <a:noFill/>
        </a:ln>
        <a:effectLst/>
        <a:scene3d>
          <a:camera prst="orthographicFront"/>
          <a:lightRig rig="threePt" dir="t"/>
        </a:scene3d>
        <a:sp3d>
          <a:bevelT w="101600" prst="riblet"/>
        </a:sp3d>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effectLst>
                <a:glow rad="63500">
                  <a:schemeClr val="accent5">
                    <a:satMod val="175000"/>
                    <a:alpha val="40000"/>
                  </a:schemeClr>
                </a:glow>
              </a:effectLst>
              <a:latin typeface="+mn-lt"/>
              <a:ea typeface="+mn-ea"/>
              <a:cs typeface="+mn-cs"/>
            </a:defRPr>
          </a:pPr>
          <a:endParaRPr lang="en-US"/>
        </a:p>
      </c:txPr>
    </c:title>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a:scene3d>
            <a:camera prst="orthographicFront"/>
            <a:lightRig rig="threePt" dir="t"/>
          </a:scene3d>
          <a:sp3d/>
        </c:spPr>
        <c:marker>
          <c:symbol val="circle"/>
          <c:size val="6"/>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a:scene3d>
            <a:camera prst="orthographicFront"/>
            <a:lightRig rig="threePt" dir="t"/>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a:scene3d>
            <a:camera prst="orthographicFront"/>
            <a:lightRig rig="threePt" dir="t"/>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a:scene3d>
            <a:camera prst="orthographicFront"/>
            <a:lightRig rig="threePt" dir="t"/>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a:scene3d>
            <a:camera prst="orthographicFront"/>
            <a:lightRig rig="threePt" dir="t"/>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215180545320559E-2"/>
          <c:y val="0.43859347725075032"/>
          <c:w val="0.93515106853352981"/>
          <c:h val="0.40970299765160934"/>
        </c:manualLayout>
      </c:layout>
      <c:barChart>
        <c:barDir val="col"/>
        <c:grouping val="clustered"/>
        <c:varyColors val="0"/>
        <c:ser>
          <c:idx val="0"/>
          <c:order val="0"/>
          <c:tx>
            <c:strRef>
              <c:f>Sheet1!$B$2</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a:scene3d>
              <a:camera prst="orthographicFront"/>
              <a:lightRig rig="threePt" dir="t"/>
            </a:scene3d>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Sheet1!$A$3:$A$6</c:f>
              <c:strCache>
                <c:ptCount val="3"/>
                <c:pt idx="0">
                  <c:v>HR</c:v>
                </c:pt>
                <c:pt idx="1">
                  <c:v>Manager</c:v>
                </c:pt>
                <c:pt idx="2">
                  <c:v>Teacher</c:v>
                </c:pt>
              </c:strCache>
            </c:strRef>
          </c:cat>
          <c:val>
            <c:numRef>
              <c:f>Sheet1!$B$3:$B$6</c:f>
              <c:numCache>
                <c:formatCode>General</c:formatCode>
                <c:ptCount val="3"/>
                <c:pt idx="0">
                  <c:v>1</c:v>
                </c:pt>
                <c:pt idx="1">
                  <c:v>1</c:v>
                </c:pt>
                <c:pt idx="2">
                  <c:v>2</c:v>
                </c:pt>
              </c:numCache>
            </c:numRef>
          </c:val>
          <c:extLst>
            <c:ext xmlns:c16="http://schemas.microsoft.com/office/drawing/2014/chart" uri="{C3380CC4-5D6E-409C-BE32-E72D297353CC}">
              <c16:uniqueId val="{00000000-0B43-4755-A52E-63B74B8C46BC}"/>
            </c:ext>
          </c:extLst>
        </c:ser>
        <c:dLbls>
          <c:dLblPos val="outEnd"/>
          <c:showLegendKey val="0"/>
          <c:showVal val="1"/>
          <c:showCatName val="0"/>
          <c:showSerName val="0"/>
          <c:showPercent val="0"/>
          <c:showBubbleSize val="0"/>
        </c:dLbls>
        <c:gapWidth val="355"/>
        <c:axId val="948995407"/>
        <c:axId val="951804607"/>
      </c:barChart>
      <c:catAx>
        <c:axId val="948995407"/>
        <c:scaling>
          <c:orientation val="minMax"/>
        </c:scaling>
        <c:delete val="1"/>
        <c:axPos val="b"/>
        <c:numFmt formatCode="General" sourceLinked="1"/>
        <c:majorTickMark val="none"/>
        <c:minorTickMark val="none"/>
        <c:tickLblPos val="nextTo"/>
        <c:crossAx val="951804607"/>
        <c:crosses val="autoZero"/>
        <c:auto val="1"/>
        <c:lblAlgn val="ctr"/>
        <c:lblOffset val="100"/>
        <c:noMultiLvlLbl val="0"/>
      </c:catAx>
      <c:valAx>
        <c:axId val="951804607"/>
        <c:scaling>
          <c:orientation val="minMax"/>
        </c:scaling>
        <c:delete val="1"/>
        <c:axPos val="l"/>
        <c:numFmt formatCode="General" sourceLinked="1"/>
        <c:majorTickMark val="none"/>
        <c:minorTickMark val="none"/>
        <c:tickLblPos val="nextTo"/>
        <c:crossAx val="948995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DDDD"/>
    </a:solidFill>
    <a:ln w="9525" cap="flat" cmpd="sng" algn="ctr">
      <a:solidFill>
        <a:schemeClr val="accent3">
          <a:lumMod val="50000"/>
        </a:schemeClr>
      </a:solidFill>
      <a:round/>
    </a:ln>
    <a:effectLst>
      <a:glow rad="63500">
        <a:schemeClr val="accent2">
          <a:satMod val="175000"/>
          <a:alpha val="40000"/>
        </a:schemeClr>
      </a:glow>
    </a:effectLst>
    <a:scene3d>
      <a:camera prst="orthographicFront"/>
      <a:lightRig rig="threePt" dir="t"/>
    </a:scene3d>
    <a:sp3d>
      <a:bevelT w="101600" prst="rible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[softwareprojectsssssssss.xlsm]Sheet1!PivotTable2</c:name>
    <c:fmtId val="1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STAFF'S DESIGNATION</a:t>
            </a:r>
          </a:p>
        </c:rich>
      </c:tx>
      <c:layout>
        <c:manualLayout>
          <c:xMode val="edge"/>
          <c:yMode val="edge"/>
          <c:x val="0.23595390121689339"/>
          <c:y val="0.15733555332015217"/>
        </c:manualLayout>
      </c:layout>
      <c:overlay val="0"/>
      <c:spPr>
        <a:solidFill>
          <a:schemeClr val="tx1">
            <a:lumMod val="95000"/>
            <a:lumOff val="5000"/>
          </a:schemeClr>
        </a:solid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503392984967788"/>
          <c:y val="0.36730653161746851"/>
          <c:w val="0.65401488904795979"/>
          <c:h val="0.55570710048909089"/>
        </c:manualLayout>
      </c:layout>
      <c:pie3DChart>
        <c:varyColors val="1"/>
        <c:ser>
          <c:idx val="0"/>
          <c:order val="0"/>
          <c:tx>
            <c:strRef>
              <c:f>Sheet1!$B$9</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ACC4-42BD-9EE0-C1F8AEE9C35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ACC4-42BD-9EE0-C1F8AEE9C35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Sheet1!$A$10:$A$12</c:f>
              <c:strCache>
                <c:ptCount val="2"/>
                <c:pt idx="0">
                  <c:v>Bathroom Cleaner</c:v>
                </c:pt>
                <c:pt idx="1">
                  <c:v>Office cleaner</c:v>
                </c:pt>
              </c:strCache>
            </c:strRef>
          </c:cat>
          <c:val>
            <c:numRef>
              <c:f>Sheet1!$B$10:$B$12</c:f>
              <c:numCache>
                <c:formatCode>General</c:formatCode>
                <c:ptCount val="2"/>
                <c:pt idx="0">
                  <c:v>1</c:v>
                </c:pt>
                <c:pt idx="1">
                  <c:v>1</c:v>
                </c:pt>
              </c:numCache>
            </c:numRef>
          </c:val>
          <c:extLst>
            <c:ext xmlns:c16="http://schemas.microsoft.com/office/drawing/2014/chart" uri="{C3380CC4-5D6E-409C-BE32-E72D297353CC}">
              <c16:uniqueId val="{00000004-ACC4-42BD-9EE0-C1F8AEE9C35E}"/>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scene3d>
      <a:camera prst="orthographicFront"/>
      <a:lightRig rig="threePt" dir="t"/>
    </a:scene3d>
    <a:sp3d>
      <a:bevelT w="101600" prst="rible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[softwareprojectsssssssss.xlsm]Sheet1!PivotTable4</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cap="none" spc="0">
                <a:ln w="6600">
                  <a:solidFill>
                    <a:schemeClr val="accent2"/>
                  </a:solidFill>
                  <a:prstDash val="solid"/>
                </a:ln>
                <a:solidFill>
                  <a:srgbClr val="FFFFFF"/>
                </a:solidFill>
                <a:effectLst>
                  <a:outerShdw dist="38100" dir="2700000" algn="tl" rotWithShape="0">
                    <a:schemeClr val="accent2"/>
                  </a:outerShdw>
                </a:effectLst>
              </a:rPr>
              <a:t>Salary</a:t>
            </a:r>
            <a:r>
              <a:rPr lang="en-US" sz="2000" b="1" cap="none" spc="0" baseline="0">
                <a:ln w="6600">
                  <a:solidFill>
                    <a:schemeClr val="accent2"/>
                  </a:solidFill>
                  <a:prstDash val="solid"/>
                </a:ln>
                <a:solidFill>
                  <a:srgbClr val="FFFFFF"/>
                </a:solidFill>
                <a:effectLst>
                  <a:outerShdw dist="38100" dir="2700000" algn="tl" rotWithShape="0">
                    <a:schemeClr val="accent2"/>
                  </a:outerShdw>
                </a:effectLst>
              </a:rPr>
              <a:t> Amounts</a:t>
            </a:r>
            <a:endParaRPr lang="en-US" sz="2000" b="1" cap="none" spc="0">
              <a:ln w="6600">
                <a:solidFill>
                  <a:schemeClr val="accent2"/>
                </a:solidFill>
                <a:prstDash val="solid"/>
              </a:ln>
              <a:solidFill>
                <a:srgbClr val="FFFFFF"/>
              </a:solidFill>
              <a:effectLst>
                <a:outerShdw dist="38100" dir="2700000" algn="tl" rotWithShape="0">
                  <a:schemeClr val="accent2"/>
                </a:outerShdw>
              </a:effectLst>
            </a:endParaRPr>
          </a:p>
        </c:rich>
      </c:tx>
      <c:overlay val="0"/>
      <c:spPr>
        <a:solidFill>
          <a:srgbClr val="FFDDDD"/>
        </a:solidFill>
        <a:ln>
          <a:noFill/>
        </a:ln>
        <a:effectLst/>
        <a:scene3d>
          <a:camera prst="orthographicFront"/>
          <a:lightRig rig="threePt" dir="t"/>
        </a:scene3d>
        <a:sp3d>
          <a:bevelT w="101600" prst="riblet"/>
        </a:sp3d>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60000"/>
              <a:lumOff val="4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percentStacked"/>
        <c:varyColors val="0"/>
        <c:ser>
          <c:idx val="0"/>
          <c:order val="0"/>
          <c:tx>
            <c:strRef>
              <c:f>Sheet1!$B$14</c:f>
              <c:strCache>
                <c:ptCount val="1"/>
                <c:pt idx="0">
                  <c:v>Total</c:v>
                </c:pt>
              </c:strCache>
            </c:strRef>
          </c:tx>
          <c:spPr>
            <a:solidFill>
              <a:schemeClr val="accent6">
                <a:lumMod val="60000"/>
                <a:lumOff val="4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Sheet1!$A$15:$A$22</c:f>
              <c:strCache>
                <c:ptCount val="7"/>
                <c:pt idx="0">
                  <c:v>0</c:v>
                </c:pt>
                <c:pt idx="1">
                  <c:v>Aarti</c:v>
                </c:pt>
                <c:pt idx="2">
                  <c:v>Ananaya</c:v>
                </c:pt>
                <c:pt idx="3">
                  <c:v>Riya</c:v>
                </c:pt>
                <c:pt idx="4">
                  <c:v>Sheela</c:v>
                </c:pt>
                <c:pt idx="5">
                  <c:v>Shruti</c:v>
                </c:pt>
                <c:pt idx="6">
                  <c:v>Swati</c:v>
                </c:pt>
              </c:strCache>
            </c:strRef>
          </c:cat>
          <c:val>
            <c:numRef>
              <c:f>Sheet1!$B$15:$B$22</c:f>
              <c:numCache>
                <c:formatCode>General</c:formatCode>
                <c:ptCount val="7"/>
                <c:pt idx="0">
                  <c:v>0</c:v>
                </c:pt>
                <c:pt idx="1">
                  <c:v>0</c:v>
                </c:pt>
                <c:pt idx="2">
                  <c:v>0</c:v>
                </c:pt>
                <c:pt idx="3">
                  <c:v>23780</c:v>
                </c:pt>
                <c:pt idx="4">
                  <c:v>0</c:v>
                </c:pt>
                <c:pt idx="5">
                  <c:v>2378</c:v>
                </c:pt>
                <c:pt idx="6">
                  <c:v>0</c:v>
                </c:pt>
              </c:numCache>
            </c:numRef>
          </c:val>
          <c:extLst>
            <c:ext xmlns:c16="http://schemas.microsoft.com/office/drawing/2014/chart" uri="{C3380CC4-5D6E-409C-BE32-E72D297353CC}">
              <c16:uniqueId val="{00000000-CE7B-4EAF-8014-BD05268A8A20}"/>
            </c:ext>
          </c:extLst>
        </c:ser>
        <c:dLbls>
          <c:showLegendKey val="0"/>
          <c:showVal val="1"/>
          <c:showCatName val="0"/>
          <c:showSerName val="0"/>
          <c:showPercent val="0"/>
          <c:showBubbleSize val="0"/>
        </c:dLbls>
        <c:gapWidth val="150"/>
        <c:shape val="box"/>
        <c:axId val="1128896479"/>
        <c:axId val="1128894559"/>
        <c:axId val="0"/>
      </c:bar3DChart>
      <c:catAx>
        <c:axId val="11288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95000"/>
                    <a:lumOff val="5000"/>
                  </a:schemeClr>
                </a:solidFill>
                <a:latin typeface="+mn-lt"/>
                <a:ea typeface="+mn-ea"/>
                <a:cs typeface="+mn-cs"/>
              </a:defRPr>
            </a:pPr>
            <a:endParaRPr lang="en-US"/>
          </a:p>
        </c:txPr>
        <c:crossAx val="1128894559"/>
        <c:crosses val="autoZero"/>
        <c:auto val="1"/>
        <c:lblAlgn val="ctr"/>
        <c:lblOffset val="100"/>
        <c:noMultiLvlLbl val="0"/>
      </c:catAx>
      <c:valAx>
        <c:axId val="1128894559"/>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8964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0425E"/>
    </a:solidFill>
    <a:ln w="9525" cap="flat" cmpd="sng" algn="ctr">
      <a:solidFill>
        <a:schemeClr val="tx1">
          <a:lumMod val="15000"/>
          <a:lumOff val="85000"/>
        </a:schemeClr>
      </a:solidFill>
      <a:round/>
    </a:ln>
    <a:effectLst/>
    <a:scene3d>
      <a:camera prst="orthographicFront"/>
      <a:lightRig rig="threePt" dir="t"/>
    </a:scene3d>
    <a:sp3d>
      <a:bevelT w="101600" prst="rible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hyperlink" Target="#inquiry!A1"/><Relationship Id="rId18" Type="http://schemas.openxmlformats.org/officeDocument/2006/relationships/image" Target="../media/image10.png"/><Relationship Id="rId26" Type="http://schemas.openxmlformats.org/officeDocument/2006/relationships/hyperlink" Target="#admin!A1"/><Relationship Id="rId3" Type="http://schemas.openxmlformats.org/officeDocument/2006/relationships/hyperlink" Target="#STUF!A1"/><Relationship Id="rId21" Type="http://schemas.openxmlformats.org/officeDocument/2006/relationships/image" Target="../media/image13.emf"/><Relationship Id="rId7" Type="http://schemas.openxmlformats.org/officeDocument/2006/relationships/image" Target="../media/image3.emf"/><Relationship Id="rId12" Type="http://schemas.openxmlformats.org/officeDocument/2006/relationships/image" Target="../media/image7.emf"/><Relationship Id="rId17" Type="http://schemas.openxmlformats.org/officeDocument/2006/relationships/image" Target="../media/image9.png"/><Relationship Id="rId25" Type="http://schemas.openxmlformats.org/officeDocument/2006/relationships/hyperlink" Target="#employees!A1"/><Relationship Id="rId2" Type="http://schemas.openxmlformats.org/officeDocument/2006/relationships/hyperlink" Target="#EMPF!A1"/><Relationship Id="rId16" Type="http://schemas.openxmlformats.org/officeDocument/2006/relationships/hyperlink" Target="#formreportcard!A1"/><Relationship Id="rId20" Type="http://schemas.openxmlformats.org/officeDocument/2006/relationships/image" Target="../media/image12.emf"/><Relationship Id="rId1" Type="http://schemas.openxmlformats.org/officeDocument/2006/relationships/image" Target="../media/image1.jpeg"/><Relationship Id="rId6" Type="http://schemas.openxmlformats.org/officeDocument/2006/relationships/image" Target="../media/image2.png"/><Relationship Id="rId11" Type="http://schemas.openxmlformats.org/officeDocument/2006/relationships/image" Target="../media/image6.jpeg"/><Relationship Id="rId24" Type="http://schemas.openxmlformats.org/officeDocument/2006/relationships/image" Target="../media/image15.jpeg"/><Relationship Id="rId5" Type="http://schemas.openxmlformats.org/officeDocument/2006/relationships/hyperlink" Target="#SFF!A1"/><Relationship Id="rId15" Type="http://schemas.openxmlformats.org/officeDocument/2006/relationships/hyperlink" Target="#courses!A1"/><Relationship Id="rId23" Type="http://schemas.openxmlformats.org/officeDocument/2006/relationships/hyperlink" Target="#certificateform!A1"/><Relationship Id="rId10" Type="http://schemas.openxmlformats.org/officeDocument/2006/relationships/hyperlink" Target="#'report card'!A1"/><Relationship Id="rId19" Type="http://schemas.openxmlformats.org/officeDocument/2006/relationships/image" Target="../media/image11.jpeg"/><Relationship Id="rId4" Type="http://schemas.openxmlformats.org/officeDocument/2006/relationships/hyperlink" Target="#dashbord!A1"/><Relationship Id="rId9" Type="http://schemas.openxmlformats.org/officeDocument/2006/relationships/image" Target="../media/image5.emf"/><Relationship Id="rId14" Type="http://schemas.openxmlformats.org/officeDocument/2006/relationships/image" Target="../media/image8.png"/><Relationship Id="rId22" Type="http://schemas.openxmlformats.org/officeDocument/2006/relationships/image" Target="../media/image14.emf"/></Relationships>
</file>

<file path=xl/drawings/_rels/drawing2.xml.rels><?xml version="1.0" encoding="UTF-8" standalone="yes"?>
<Relationships xmlns="http://schemas.openxmlformats.org/package/2006/relationships"><Relationship Id="rId8" Type="http://schemas.microsoft.com/office/2007/relationships/hdphoto" Target="../media/hdphoto1.wdp"/><Relationship Id="rId3" Type="http://schemas.openxmlformats.org/officeDocument/2006/relationships/hyperlink" Target="#dashbord!A1"/><Relationship Id="rId7" Type="http://schemas.openxmlformats.org/officeDocument/2006/relationships/image" Target="../media/image16.png"/><Relationship Id="rId2" Type="http://schemas.openxmlformats.org/officeDocument/2006/relationships/hyperlink" Target="#STUF!A1"/><Relationship Id="rId1" Type="http://schemas.openxmlformats.org/officeDocument/2006/relationships/hyperlink" Target="#EMPF!A1"/><Relationship Id="rId6"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hyperlink" Target="#SFF!A1"/></Relationships>
</file>

<file path=xl/drawings/_rels/drawing3.xml.rels><?xml version="1.0" encoding="UTF-8" standalone="yes"?>
<Relationships xmlns="http://schemas.openxmlformats.org/package/2006/relationships"><Relationship Id="rId3" Type="http://schemas.openxmlformats.org/officeDocument/2006/relationships/hyperlink" Target="#dashbord!A1"/><Relationship Id="rId2" Type="http://schemas.openxmlformats.org/officeDocument/2006/relationships/hyperlink" Target="#STUF!A1"/><Relationship Id="rId1" Type="http://schemas.openxmlformats.org/officeDocument/2006/relationships/hyperlink" Target="#EMPF!A1"/><Relationship Id="rId6"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hyperlink" Target="#SFF!A1"/></Relationships>
</file>

<file path=xl/drawings/_rels/drawing4.xml.rels><?xml version="1.0" encoding="UTF-8" standalone="yes"?>
<Relationships xmlns="http://schemas.openxmlformats.org/package/2006/relationships"><Relationship Id="rId3" Type="http://schemas.openxmlformats.org/officeDocument/2006/relationships/hyperlink" Target="#dashbord!A1"/><Relationship Id="rId7" Type="http://schemas.openxmlformats.org/officeDocument/2006/relationships/image" Target="../media/image17.png"/><Relationship Id="rId2" Type="http://schemas.openxmlformats.org/officeDocument/2006/relationships/hyperlink" Target="#STUF!A1"/><Relationship Id="rId1" Type="http://schemas.openxmlformats.org/officeDocument/2006/relationships/hyperlink" Target="#EMPF!A1"/><Relationship Id="rId6"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hyperlink" Target="#SFF!A1"/></Relationships>
</file>

<file path=xl/drawings/_rels/drawing5.xml.rels><?xml version="1.0" encoding="UTF-8" standalone="yes"?>
<Relationships xmlns="http://schemas.openxmlformats.org/package/2006/relationships"><Relationship Id="rId3" Type="http://schemas.openxmlformats.org/officeDocument/2006/relationships/hyperlink" Target="#adminpannel!A1"/><Relationship Id="rId2" Type="http://schemas.openxmlformats.org/officeDocument/2006/relationships/hyperlink" Target="#dashbord!A1"/><Relationship Id="rId1" Type="http://schemas.openxmlformats.org/officeDocument/2006/relationships/image" Target="../media/image17.png"/><Relationship Id="rId5" Type="http://schemas.openxmlformats.org/officeDocument/2006/relationships/image" Target="../media/image19.svg"/><Relationship Id="rId4" Type="http://schemas.openxmlformats.org/officeDocument/2006/relationships/image" Target="../media/image18.png"/></Relationships>
</file>

<file path=xl/drawings/_rels/drawing6.xml.rels><?xml version="1.0" encoding="UTF-8" standalone="yes"?>
<Relationships xmlns="http://schemas.openxmlformats.org/package/2006/relationships"><Relationship Id="rId3" Type="http://schemas.openxmlformats.org/officeDocument/2006/relationships/hyperlink" Target="#dashbord!A1"/><Relationship Id="rId7" Type="http://schemas.openxmlformats.org/officeDocument/2006/relationships/image" Target="../media/image17.png"/><Relationship Id="rId2" Type="http://schemas.openxmlformats.org/officeDocument/2006/relationships/hyperlink" Target="#STUF!A1"/><Relationship Id="rId1" Type="http://schemas.openxmlformats.org/officeDocument/2006/relationships/hyperlink" Target="#EMPF!A1"/><Relationship Id="rId6"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hyperlink" Target="#SFF!A1"/></Relationships>
</file>

<file path=xl/drawings/_rels/drawing7.xml.rels><?xml version="1.0" encoding="UTF-8" standalone="yes"?>
<Relationships xmlns="http://schemas.openxmlformats.org/package/2006/relationships"><Relationship Id="rId3" Type="http://schemas.openxmlformats.org/officeDocument/2006/relationships/hyperlink" Target="#dashbord!A1"/><Relationship Id="rId7" Type="http://schemas.openxmlformats.org/officeDocument/2006/relationships/image" Target="../media/image17.png"/><Relationship Id="rId2" Type="http://schemas.openxmlformats.org/officeDocument/2006/relationships/hyperlink" Target="#STUF!A1"/><Relationship Id="rId1" Type="http://schemas.openxmlformats.org/officeDocument/2006/relationships/hyperlink" Target="#EMPF!A1"/><Relationship Id="rId6"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hyperlink" Target="#SFF!A1"/></Relationships>
</file>

<file path=xl/drawings/_rels/drawing8.xml.rels><?xml version="1.0" encoding="UTF-8" standalone="yes"?>
<Relationships xmlns="http://schemas.openxmlformats.org/package/2006/relationships"><Relationship Id="rId8" Type="http://schemas.microsoft.com/office/2007/relationships/hdphoto" Target="../media/hdphoto2.wdp"/><Relationship Id="rId3" Type="http://schemas.openxmlformats.org/officeDocument/2006/relationships/hyperlink" Target="#dashbord!A1"/><Relationship Id="rId7" Type="http://schemas.openxmlformats.org/officeDocument/2006/relationships/image" Target="../media/image20.png"/><Relationship Id="rId2" Type="http://schemas.openxmlformats.org/officeDocument/2006/relationships/hyperlink" Target="#STUF!A1"/><Relationship Id="rId1" Type="http://schemas.openxmlformats.org/officeDocument/2006/relationships/hyperlink" Target="#EMPF!A1"/><Relationship Id="rId6" Type="http://schemas.openxmlformats.org/officeDocument/2006/relationships/image" Target="../media/image1.jpeg"/><Relationship Id="rId5" Type="http://schemas.openxmlformats.org/officeDocument/2006/relationships/image" Target="../media/image2.png"/><Relationship Id="rId10" Type="http://schemas.microsoft.com/office/2007/relationships/hdphoto" Target="../media/hdphoto3.wdp"/><Relationship Id="rId4" Type="http://schemas.openxmlformats.org/officeDocument/2006/relationships/hyperlink" Target="#SFF!A1"/><Relationship Id="rId9" Type="http://schemas.openxmlformats.org/officeDocument/2006/relationships/image" Target="../media/image21.png"/></Relationships>
</file>

<file path=xl/drawings/_rels/drawing9.x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hyperlink" Target="#dashbord!A1"/><Relationship Id="rId7" Type="http://schemas.openxmlformats.org/officeDocument/2006/relationships/image" Target="../media/image22.png"/><Relationship Id="rId2" Type="http://schemas.openxmlformats.org/officeDocument/2006/relationships/hyperlink" Target="#STUF!A1"/><Relationship Id="rId1" Type="http://schemas.openxmlformats.org/officeDocument/2006/relationships/hyperlink" Target="#EMPF!A1"/><Relationship Id="rId6"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hyperlink" Target="#SFF!A1"/></Relationships>
</file>

<file path=xl/drawings/_rels/drawing10.x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hyperlink" Target="#dashbord!A1"/><Relationship Id="rId7" Type="http://schemas.openxmlformats.org/officeDocument/2006/relationships/image" Target="../media/image22.png"/><Relationship Id="rId2" Type="http://schemas.openxmlformats.org/officeDocument/2006/relationships/hyperlink" Target="#STUF!A1"/><Relationship Id="rId1" Type="http://schemas.openxmlformats.org/officeDocument/2006/relationships/hyperlink" Target="#EMPF!A1"/><Relationship Id="rId6"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hyperlink" Target="#SFF!A1"/></Relationships>
</file>

<file path=xl/drawings/_rels/drawing11.xml.rels><?xml version="1.0" encoding="UTF-8" standalone="yes"?>
<Relationships xmlns="http://schemas.openxmlformats.org/package/2006/relationships"><Relationship Id="rId8" Type="http://schemas.openxmlformats.org/officeDocument/2006/relationships/image" Target="../media/image1.jpeg"/><Relationship Id="rId3" Type="http://schemas.openxmlformats.org/officeDocument/2006/relationships/hyperlink" Target="#dashbord!A1"/><Relationship Id="rId7" Type="http://schemas.openxmlformats.org/officeDocument/2006/relationships/image" Target="../media/image23.emf"/><Relationship Id="rId2" Type="http://schemas.openxmlformats.org/officeDocument/2006/relationships/hyperlink" Target="#STUF!A1"/><Relationship Id="rId1" Type="http://schemas.openxmlformats.org/officeDocument/2006/relationships/hyperlink" Target="#EMPF!A1"/><Relationship Id="rId6" Type="http://schemas.openxmlformats.org/officeDocument/2006/relationships/image" Target="../media/image22.png"/><Relationship Id="rId5" Type="http://schemas.openxmlformats.org/officeDocument/2006/relationships/image" Target="../media/image2.png"/><Relationship Id="rId4" Type="http://schemas.openxmlformats.org/officeDocument/2006/relationships/hyperlink" Target="#SFF!A1"/></Relationships>
</file>

<file path=xl/drawings/_rels/drawing12.xml.rels><?xml version="1.0" encoding="UTF-8" standalone="yes"?>
<Relationships xmlns="http://schemas.openxmlformats.org/package/2006/relationships"><Relationship Id="rId8" Type="http://schemas.openxmlformats.org/officeDocument/2006/relationships/customXml" Target="../ink/ink1.xml"/><Relationship Id="rId3" Type="http://schemas.openxmlformats.org/officeDocument/2006/relationships/hyperlink" Target="#dashbord!A1"/><Relationship Id="rId7" Type="http://schemas.openxmlformats.org/officeDocument/2006/relationships/image" Target="../media/image17.png"/><Relationship Id="rId2" Type="http://schemas.openxmlformats.org/officeDocument/2006/relationships/hyperlink" Target="#STUF!A1"/><Relationship Id="rId1" Type="http://schemas.openxmlformats.org/officeDocument/2006/relationships/hyperlink" Target="#EMPF!A1"/><Relationship Id="rId6" Type="http://schemas.openxmlformats.org/officeDocument/2006/relationships/image" Target="../media/image1.jpeg"/><Relationship Id="rId5" Type="http://schemas.openxmlformats.org/officeDocument/2006/relationships/image" Target="../media/image2.png"/><Relationship Id="rId10" Type="http://schemas.openxmlformats.org/officeDocument/2006/relationships/customXml" Target="../ink/ink2.xml"/><Relationship Id="rId4" Type="http://schemas.openxmlformats.org/officeDocument/2006/relationships/hyperlink" Target="#SFF!A1"/><Relationship Id="rId9" Type="http://schemas.openxmlformats.org/officeDocument/2006/relationships/image" Target="../media/image210.png"/></Relationships>
</file>

<file path=xl/drawings/_rels/drawing13.xml.rels><?xml version="1.0" encoding="UTF-8" standalone="yes"?>
<Relationships xmlns="http://schemas.openxmlformats.org/package/2006/relationships"><Relationship Id="rId8" Type="http://schemas.openxmlformats.org/officeDocument/2006/relationships/image" Target="../media/image25.svg"/><Relationship Id="rId13" Type="http://schemas.openxmlformats.org/officeDocument/2006/relationships/hyperlink" Target="#attendencemanage!A1"/><Relationship Id="rId18" Type="http://schemas.openxmlformats.org/officeDocument/2006/relationships/image" Target="../media/image31.svg"/><Relationship Id="rId3" Type="http://schemas.openxmlformats.org/officeDocument/2006/relationships/hyperlink" Target="#dashbord!A1"/><Relationship Id="rId21" Type="http://schemas.openxmlformats.org/officeDocument/2006/relationships/image" Target="../media/image33.svg"/><Relationship Id="rId7" Type="http://schemas.openxmlformats.org/officeDocument/2006/relationships/image" Target="../media/image24.png"/><Relationship Id="rId12" Type="http://schemas.openxmlformats.org/officeDocument/2006/relationships/image" Target="../media/image27.svg"/><Relationship Id="rId17" Type="http://schemas.openxmlformats.org/officeDocument/2006/relationships/image" Target="../media/image30.png"/><Relationship Id="rId2" Type="http://schemas.openxmlformats.org/officeDocument/2006/relationships/hyperlink" Target="#STUF!A1"/><Relationship Id="rId16" Type="http://schemas.openxmlformats.org/officeDocument/2006/relationships/hyperlink" Target="#coursemanage!A1"/><Relationship Id="rId20" Type="http://schemas.openxmlformats.org/officeDocument/2006/relationships/image" Target="../media/image32.png"/><Relationship Id="rId1" Type="http://schemas.openxmlformats.org/officeDocument/2006/relationships/hyperlink" Target="#EMPF!A1"/><Relationship Id="rId6" Type="http://schemas.openxmlformats.org/officeDocument/2006/relationships/image" Target="../media/image1.jpeg"/><Relationship Id="rId11" Type="http://schemas.openxmlformats.org/officeDocument/2006/relationships/image" Target="../media/image26.png"/><Relationship Id="rId5" Type="http://schemas.openxmlformats.org/officeDocument/2006/relationships/image" Target="../media/image2.png"/><Relationship Id="rId15" Type="http://schemas.openxmlformats.org/officeDocument/2006/relationships/image" Target="../media/image29.svg"/><Relationship Id="rId10" Type="http://schemas.openxmlformats.org/officeDocument/2006/relationships/hyperlink" Target="#employeemanage!A1"/><Relationship Id="rId19" Type="http://schemas.openxmlformats.org/officeDocument/2006/relationships/hyperlink" Target="#DASHBORDDD!A1"/><Relationship Id="rId4" Type="http://schemas.openxmlformats.org/officeDocument/2006/relationships/hyperlink" Target="#SFF!A1"/><Relationship Id="rId9" Type="http://schemas.openxmlformats.org/officeDocument/2006/relationships/hyperlink" Target="#stumanagement!A1"/><Relationship Id="rId14" Type="http://schemas.openxmlformats.org/officeDocument/2006/relationships/image" Target="../media/image28.png"/></Relationships>
</file>

<file path=xl/drawings/_rels/drawing14.xml.rels><?xml version="1.0" encoding="UTF-8" standalone="yes"?>
<Relationships xmlns="http://schemas.openxmlformats.org/package/2006/relationships"><Relationship Id="rId8" Type="http://schemas.microsoft.com/office/2007/relationships/hdphoto" Target="../media/hdphoto4.wdp"/><Relationship Id="rId13" Type="http://schemas.openxmlformats.org/officeDocument/2006/relationships/hyperlink" Target="#DASHBORDDD!A1"/><Relationship Id="rId3" Type="http://schemas.openxmlformats.org/officeDocument/2006/relationships/hyperlink" Target="#adminpannel!A1"/><Relationship Id="rId7" Type="http://schemas.openxmlformats.org/officeDocument/2006/relationships/image" Target="../media/image36.png"/><Relationship Id="rId12" Type="http://schemas.openxmlformats.org/officeDocument/2006/relationships/hyperlink" Target="#coursemanage!A1"/><Relationship Id="rId2" Type="http://schemas.openxmlformats.org/officeDocument/2006/relationships/image" Target="../media/image2.png"/><Relationship Id="rId1" Type="http://schemas.openxmlformats.org/officeDocument/2006/relationships/hyperlink" Target="#dashbord!A1"/><Relationship Id="rId6" Type="http://schemas.openxmlformats.org/officeDocument/2006/relationships/image" Target="../media/image35.svg"/><Relationship Id="rId11" Type="http://schemas.openxmlformats.org/officeDocument/2006/relationships/hyperlink" Target="#attendencemanage!A1"/><Relationship Id="rId5" Type="http://schemas.openxmlformats.org/officeDocument/2006/relationships/image" Target="../media/image34.png"/><Relationship Id="rId10" Type="http://schemas.openxmlformats.org/officeDocument/2006/relationships/hyperlink" Target="#employeemanage!A1"/><Relationship Id="rId4" Type="http://schemas.openxmlformats.org/officeDocument/2006/relationships/image" Target="../media/image1.jpeg"/><Relationship Id="rId9" Type="http://schemas.openxmlformats.org/officeDocument/2006/relationships/hyperlink" Target="#stumanagement!A1"/></Relationships>
</file>

<file path=xl/drawings/_rels/drawing15.xml.rels><?xml version="1.0" encoding="UTF-8" standalone="yes"?>
<Relationships xmlns="http://schemas.openxmlformats.org/package/2006/relationships"><Relationship Id="rId8" Type="http://schemas.openxmlformats.org/officeDocument/2006/relationships/hyperlink" Target="#employeemanage!A1"/><Relationship Id="rId13" Type="http://schemas.microsoft.com/office/2007/relationships/hdphoto" Target="../media/hdphoto4.wdp"/><Relationship Id="rId3" Type="http://schemas.openxmlformats.org/officeDocument/2006/relationships/hyperlink" Target="#adminpannel!A1"/><Relationship Id="rId7" Type="http://schemas.openxmlformats.org/officeDocument/2006/relationships/hyperlink" Target="#stumanagement!A1"/><Relationship Id="rId12" Type="http://schemas.openxmlformats.org/officeDocument/2006/relationships/image" Target="../media/image36.png"/><Relationship Id="rId2" Type="http://schemas.openxmlformats.org/officeDocument/2006/relationships/image" Target="../media/image2.png"/><Relationship Id="rId1" Type="http://schemas.openxmlformats.org/officeDocument/2006/relationships/hyperlink" Target="#dashbord!A1"/><Relationship Id="rId6" Type="http://schemas.openxmlformats.org/officeDocument/2006/relationships/image" Target="../media/image37.svg"/><Relationship Id="rId11" Type="http://schemas.openxmlformats.org/officeDocument/2006/relationships/hyperlink" Target="#DASHBORDDD!A1"/><Relationship Id="rId5" Type="http://schemas.openxmlformats.org/officeDocument/2006/relationships/image" Target="../media/image34.png"/><Relationship Id="rId10" Type="http://schemas.openxmlformats.org/officeDocument/2006/relationships/hyperlink" Target="#coursemanage!A1"/><Relationship Id="rId4" Type="http://schemas.openxmlformats.org/officeDocument/2006/relationships/image" Target="../media/image1.jpeg"/><Relationship Id="rId9" Type="http://schemas.openxmlformats.org/officeDocument/2006/relationships/hyperlink" Target="#attendencemanage!A1"/></Relationships>
</file>

<file path=xl/drawings/_rels/drawing16.xml.rels><?xml version="1.0" encoding="UTF-8" standalone="yes"?>
<Relationships xmlns="http://schemas.openxmlformats.org/package/2006/relationships"><Relationship Id="rId3" Type="http://schemas.openxmlformats.org/officeDocument/2006/relationships/image" Target="../media/image37.svg"/><Relationship Id="rId2" Type="http://schemas.openxmlformats.org/officeDocument/2006/relationships/image" Target="../media/image34.png"/><Relationship Id="rId1" Type="http://schemas.openxmlformats.org/officeDocument/2006/relationships/hyperlink" Target="#adminpannel!A1"/></Relationships>
</file>

<file path=xl/drawings/_rels/drawing17.xml.rels><?xml version="1.0" encoding="UTF-8" standalone="yes"?>
<Relationships xmlns="http://schemas.openxmlformats.org/package/2006/relationships"><Relationship Id="rId8" Type="http://schemas.openxmlformats.org/officeDocument/2006/relationships/hyperlink" Target="#employeemanage!A1"/><Relationship Id="rId3" Type="http://schemas.openxmlformats.org/officeDocument/2006/relationships/hyperlink" Target="#adminpannel!A1"/><Relationship Id="rId7" Type="http://schemas.openxmlformats.org/officeDocument/2006/relationships/hyperlink" Target="#stumanagement!A1"/><Relationship Id="rId12" Type="http://schemas.microsoft.com/office/2007/relationships/hdphoto" Target="../media/hdphoto4.wdp"/><Relationship Id="rId2" Type="http://schemas.openxmlformats.org/officeDocument/2006/relationships/image" Target="../media/image2.png"/><Relationship Id="rId1" Type="http://schemas.openxmlformats.org/officeDocument/2006/relationships/hyperlink" Target="#dashbord!A1"/><Relationship Id="rId6" Type="http://schemas.openxmlformats.org/officeDocument/2006/relationships/image" Target="../media/image37.svg"/><Relationship Id="rId11" Type="http://schemas.openxmlformats.org/officeDocument/2006/relationships/image" Target="../media/image36.png"/><Relationship Id="rId5" Type="http://schemas.openxmlformats.org/officeDocument/2006/relationships/image" Target="../media/image34.png"/><Relationship Id="rId10" Type="http://schemas.openxmlformats.org/officeDocument/2006/relationships/hyperlink" Target="#DASHBORDDD!A1"/><Relationship Id="rId4" Type="http://schemas.openxmlformats.org/officeDocument/2006/relationships/image" Target="../media/image1.jpeg"/><Relationship Id="rId9" Type="http://schemas.openxmlformats.org/officeDocument/2006/relationships/hyperlink" Target="#attendencemanage!A1"/></Relationships>
</file>

<file path=xl/drawings/_rels/drawing18.xml.rels><?xml version="1.0" encoding="UTF-8" standalone="yes"?>
<Relationships xmlns="http://schemas.openxmlformats.org/package/2006/relationships"><Relationship Id="rId3" Type="http://schemas.openxmlformats.org/officeDocument/2006/relationships/image" Target="../media/image34.png"/><Relationship Id="rId2" Type="http://schemas.openxmlformats.org/officeDocument/2006/relationships/hyperlink" Target="#adminpannel!A1"/><Relationship Id="rId1" Type="http://schemas.openxmlformats.org/officeDocument/2006/relationships/image" Target="../media/image1.jpeg"/><Relationship Id="rId5" Type="http://schemas.openxmlformats.org/officeDocument/2006/relationships/hyperlink" Target="#dashbord!A1"/><Relationship Id="rId4" Type="http://schemas.openxmlformats.org/officeDocument/2006/relationships/image" Target="../media/image37.svg"/></Relationships>
</file>

<file path=xl/drawings/_rels/drawing19.xml.rels><?xml version="1.0" encoding="UTF-8" standalone="yes"?>
<Relationships xmlns="http://schemas.openxmlformats.org/package/2006/relationships"><Relationship Id="rId3" Type="http://schemas.openxmlformats.org/officeDocument/2006/relationships/hyperlink" Target="#adminpannel!A1"/><Relationship Id="rId2" Type="http://schemas.openxmlformats.org/officeDocument/2006/relationships/image" Target="../media/image1.jpeg"/><Relationship Id="rId1" Type="http://schemas.openxmlformats.org/officeDocument/2006/relationships/image" Target="../media/image38.jpeg"/><Relationship Id="rId6" Type="http://schemas.openxmlformats.org/officeDocument/2006/relationships/hyperlink" Target="#dashbord!A1"/><Relationship Id="rId5" Type="http://schemas.openxmlformats.org/officeDocument/2006/relationships/image" Target="../media/image37.svg"/><Relationship Id="rId4" Type="http://schemas.openxmlformats.org/officeDocument/2006/relationships/image" Target="../media/image34.png"/></Relationships>
</file>

<file path=xl/drawings/_rels/drawing20.xml.rels><?xml version="1.0" encoding="UTF-8" standalone="yes"?>
<Relationships xmlns="http://schemas.openxmlformats.org/package/2006/relationships"><Relationship Id="rId3" Type="http://schemas.openxmlformats.org/officeDocument/2006/relationships/hyperlink" Target="#adminpannel!A1"/><Relationship Id="rId2" Type="http://schemas.openxmlformats.org/officeDocument/2006/relationships/image" Target="../media/image1.jpeg"/><Relationship Id="rId1" Type="http://schemas.openxmlformats.org/officeDocument/2006/relationships/image" Target="../media/image2.png"/><Relationship Id="rId6" Type="http://schemas.openxmlformats.org/officeDocument/2006/relationships/hyperlink" Target="#dashbord!A1"/><Relationship Id="rId5" Type="http://schemas.openxmlformats.org/officeDocument/2006/relationships/image" Target="../media/image37.svg"/><Relationship Id="rId4" Type="http://schemas.openxmlformats.org/officeDocument/2006/relationships/image" Target="../media/image34.png"/></Relationships>
</file>

<file path=xl/drawings/_rels/drawing21.xml.rels><?xml version="1.0" encoding="UTF-8" standalone="yes"?>
<Relationships xmlns="http://schemas.openxmlformats.org/package/2006/relationships"><Relationship Id="rId3" Type="http://schemas.openxmlformats.org/officeDocument/2006/relationships/hyperlink" Target="#adminpannel!A1"/><Relationship Id="rId2" Type="http://schemas.openxmlformats.org/officeDocument/2006/relationships/image" Target="../media/image1.jpeg"/><Relationship Id="rId1" Type="http://schemas.openxmlformats.org/officeDocument/2006/relationships/image" Target="../media/image2.png"/><Relationship Id="rId6" Type="http://schemas.openxmlformats.org/officeDocument/2006/relationships/hyperlink" Target="#dashbord!A1"/><Relationship Id="rId5" Type="http://schemas.openxmlformats.org/officeDocument/2006/relationships/image" Target="../media/image37.svg"/><Relationship Id="rId4" Type="http://schemas.openxmlformats.org/officeDocument/2006/relationships/image" Target="../media/image34.png"/></Relationships>
</file>

<file path=xl/drawings/_rels/drawing22.xml.rels><?xml version="1.0" encoding="UTF-8" standalone="yes"?>
<Relationships xmlns="http://schemas.openxmlformats.org/package/2006/relationships"><Relationship Id="rId3" Type="http://schemas.openxmlformats.org/officeDocument/2006/relationships/image" Target="../media/image34.png"/><Relationship Id="rId2" Type="http://schemas.openxmlformats.org/officeDocument/2006/relationships/hyperlink" Target="#adminpannel!A1"/><Relationship Id="rId1" Type="http://schemas.openxmlformats.org/officeDocument/2006/relationships/image" Target="../media/image1.jpeg"/><Relationship Id="rId4" Type="http://schemas.openxmlformats.org/officeDocument/2006/relationships/image" Target="../media/image37.svg"/></Relationships>
</file>

<file path=xl/drawings/_rels/drawing23.xml.rels><?xml version="1.0" encoding="UTF-8" standalone="yes"?>
<Relationships xmlns="http://schemas.openxmlformats.org/package/2006/relationships"><Relationship Id="rId3" Type="http://schemas.openxmlformats.org/officeDocument/2006/relationships/hyperlink" Target="#dashbord!A1"/><Relationship Id="rId2" Type="http://schemas.openxmlformats.org/officeDocument/2006/relationships/hyperlink" Target="#STUF!A1"/><Relationship Id="rId1" Type="http://schemas.openxmlformats.org/officeDocument/2006/relationships/hyperlink" Target="#EMPF!A1"/><Relationship Id="rId6"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hyperlink" Target="#SFF!A1"/></Relationships>
</file>

<file path=xl/drawings/_rels/drawing24.xml.rels><?xml version="1.0" encoding="UTF-8" standalone="yes"?>
<Relationships xmlns="http://schemas.openxmlformats.org/package/2006/relationships"><Relationship Id="rId8" Type="http://schemas.openxmlformats.org/officeDocument/2006/relationships/image" Target="../media/image39.png"/><Relationship Id="rId3" Type="http://schemas.openxmlformats.org/officeDocument/2006/relationships/hyperlink" Target="#adminpannel!A1"/><Relationship Id="rId7" Type="http://schemas.openxmlformats.org/officeDocument/2006/relationships/hyperlink" Target="#stumanagement!A1"/><Relationship Id="rId2" Type="http://schemas.openxmlformats.org/officeDocument/2006/relationships/image" Target="../media/image2.png"/><Relationship Id="rId1" Type="http://schemas.openxmlformats.org/officeDocument/2006/relationships/hyperlink" Target="#dashbord!A1"/><Relationship Id="rId6" Type="http://schemas.openxmlformats.org/officeDocument/2006/relationships/image" Target="../media/image37.svg"/><Relationship Id="rId5" Type="http://schemas.openxmlformats.org/officeDocument/2006/relationships/image" Target="../media/image34.png"/><Relationship Id="rId4" Type="http://schemas.openxmlformats.org/officeDocument/2006/relationships/image" Target="../media/image1.jpeg"/></Relationships>
</file>

<file path=xl/drawings/_rels/drawing25.xml.rels><?xml version="1.0" encoding="UTF-8" standalone="yes"?>
<Relationships xmlns="http://schemas.openxmlformats.org/package/2006/relationships"><Relationship Id="rId8" Type="http://schemas.openxmlformats.org/officeDocument/2006/relationships/image" Target="../media/image34.png"/><Relationship Id="rId3" Type="http://schemas.openxmlformats.org/officeDocument/2006/relationships/hyperlink" Target="#dashbord!A1"/><Relationship Id="rId7" Type="http://schemas.openxmlformats.org/officeDocument/2006/relationships/hyperlink" Target="#adminpannel!A1"/><Relationship Id="rId2" Type="http://schemas.openxmlformats.org/officeDocument/2006/relationships/hyperlink" Target="#STUF!A1"/><Relationship Id="rId1" Type="http://schemas.openxmlformats.org/officeDocument/2006/relationships/hyperlink" Target="#EMPF!A1"/><Relationship Id="rId6"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hyperlink" Target="#SFF!A1"/><Relationship Id="rId9" Type="http://schemas.openxmlformats.org/officeDocument/2006/relationships/image" Target="../media/image37.svg"/></Relationships>
</file>

<file path=xl/drawings/_rels/drawing26.xml.rels><?xml version="1.0" encoding="UTF-8" standalone="yes"?>
<Relationships xmlns="http://schemas.openxmlformats.org/package/2006/relationships"><Relationship Id="rId8" Type="http://schemas.openxmlformats.org/officeDocument/2006/relationships/image" Target="../media/image34.png"/><Relationship Id="rId3" Type="http://schemas.openxmlformats.org/officeDocument/2006/relationships/hyperlink" Target="#dashbord!A1"/><Relationship Id="rId7" Type="http://schemas.openxmlformats.org/officeDocument/2006/relationships/hyperlink" Target="#adminpannel!A1"/><Relationship Id="rId2" Type="http://schemas.openxmlformats.org/officeDocument/2006/relationships/hyperlink" Target="#STUF!A1"/><Relationship Id="rId1" Type="http://schemas.openxmlformats.org/officeDocument/2006/relationships/hyperlink" Target="#EMPF!A1"/><Relationship Id="rId6"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hyperlink" Target="#SFF!A1"/><Relationship Id="rId9" Type="http://schemas.openxmlformats.org/officeDocument/2006/relationships/image" Target="../media/image37.svg"/></Relationships>
</file>

<file path=xl/drawings/_rels/drawing27.xml.rels><?xml version="1.0" encoding="UTF-8" standalone="yes"?>
<Relationships xmlns="http://schemas.openxmlformats.org/package/2006/relationships"><Relationship Id="rId8" Type="http://schemas.openxmlformats.org/officeDocument/2006/relationships/image" Target="../media/image34.png"/><Relationship Id="rId3" Type="http://schemas.openxmlformats.org/officeDocument/2006/relationships/hyperlink" Target="#dashbord!A1"/><Relationship Id="rId7" Type="http://schemas.openxmlformats.org/officeDocument/2006/relationships/hyperlink" Target="#adminpannel!A1"/><Relationship Id="rId2" Type="http://schemas.openxmlformats.org/officeDocument/2006/relationships/hyperlink" Target="#STUF!A1"/><Relationship Id="rId1" Type="http://schemas.openxmlformats.org/officeDocument/2006/relationships/hyperlink" Target="#EMPF!A1"/><Relationship Id="rId6"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hyperlink" Target="#SFF!A1"/><Relationship Id="rId9" Type="http://schemas.openxmlformats.org/officeDocument/2006/relationships/image" Target="../media/image37.svg"/></Relationships>
</file>

<file path=xl/drawings/_rels/drawing28.xml.rels><?xml version="1.0" encoding="UTF-8" standalone="yes"?>
<Relationships xmlns="http://schemas.openxmlformats.org/package/2006/relationships"><Relationship Id="rId8" Type="http://schemas.openxmlformats.org/officeDocument/2006/relationships/image" Target="../media/image34.png"/><Relationship Id="rId3" Type="http://schemas.openxmlformats.org/officeDocument/2006/relationships/hyperlink" Target="#dashbord!A1"/><Relationship Id="rId7" Type="http://schemas.openxmlformats.org/officeDocument/2006/relationships/hyperlink" Target="#adminpannel!A1"/><Relationship Id="rId2" Type="http://schemas.openxmlformats.org/officeDocument/2006/relationships/hyperlink" Target="#STUF!A1"/><Relationship Id="rId1" Type="http://schemas.openxmlformats.org/officeDocument/2006/relationships/hyperlink" Target="#EMPF!A1"/><Relationship Id="rId6"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hyperlink" Target="#SFF!A1"/><Relationship Id="rId9" Type="http://schemas.openxmlformats.org/officeDocument/2006/relationships/image" Target="../media/image37.svg"/></Relationships>
</file>

<file path=xl/drawings/_rels/drawing2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0.xml.rels><?xml version="1.0" encoding="UTF-8" standalone="yes"?>
<Relationships xmlns="http://schemas.openxmlformats.org/package/2006/relationships"><Relationship Id="rId8" Type="http://schemas.openxmlformats.org/officeDocument/2006/relationships/hyperlink" Target="#employeemanage!A1"/><Relationship Id="rId13" Type="http://schemas.openxmlformats.org/officeDocument/2006/relationships/chart" Target="../charts/chart6.xml"/><Relationship Id="rId3" Type="http://schemas.openxmlformats.org/officeDocument/2006/relationships/hyperlink" Target="#adminpannel!A1"/><Relationship Id="rId7" Type="http://schemas.openxmlformats.org/officeDocument/2006/relationships/hyperlink" Target="#stumanagement!A1"/><Relationship Id="rId12" Type="http://schemas.openxmlformats.org/officeDocument/2006/relationships/chart" Target="../charts/chart5.xml"/><Relationship Id="rId2" Type="http://schemas.openxmlformats.org/officeDocument/2006/relationships/image" Target="../media/image2.png"/><Relationship Id="rId1" Type="http://schemas.openxmlformats.org/officeDocument/2006/relationships/hyperlink" Target="#dashbord!A1"/><Relationship Id="rId6" Type="http://schemas.openxmlformats.org/officeDocument/2006/relationships/image" Target="../media/image37.svg"/><Relationship Id="rId11" Type="http://schemas.openxmlformats.org/officeDocument/2006/relationships/chart" Target="../charts/chart4.xml"/><Relationship Id="rId5" Type="http://schemas.openxmlformats.org/officeDocument/2006/relationships/image" Target="../media/image34.png"/><Relationship Id="rId10" Type="http://schemas.openxmlformats.org/officeDocument/2006/relationships/hyperlink" Target="#DASHBORDDD!A1"/><Relationship Id="rId4" Type="http://schemas.openxmlformats.org/officeDocument/2006/relationships/image" Target="../media/image1.jpeg"/><Relationship Id="rId9" Type="http://schemas.openxmlformats.org/officeDocument/2006/relationships/hyperlink" Target="#attendencemanage!A1"/></Relationships>
</file>

<file path=xl/drawings/drawing1.xml><?xml version="1.0" encoding="utf-8"?>
<xdr:wsDr xmlns:xdr="http://schemas.openxmlformats.org/drawingml/2006/spreadsheetDrawing" xmlns:a="http://schemas.openxmlformats.org/drawingml/2006/main">
  <xdr:absoluteAnchor>
    <xdr:pos x="2546350" y="146050"/>
    <xdr:ext cx="9042400" cy="628650"/>
    <xdr:sp macro="" textlink="">
      <xdr:nvSpPr>
        <xdr:cNvPr id="2" name="Rectangle 1">
          <a:extLst>
            <a:ext uri="{FF2B5EF4-FFF2-40B4-BE49-F238E27FC236}">
              <a16:creationId xmlns:a16="http://schemas.microsoft.com/office/drawing/2014/main" id="{DB0988F0-DB8E-4405-B6D6-BC1AD4BD0BCA}"/>
            </a:ext>
          </a:extLst>
        </xdr:cNvPr>
        <xdr:cNvSpPr/>
      </xdr:nvSpPr>
      <xdr:spPr>
        <a:xfrm>
          <a:off x="2546350" y="146050"/>
          <a:ext cx="90424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1"/>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hubnet</a:t>
          </a:r>
        </a:p>
      </xdr:txBody>
    </xdr:sp>
    <xdr:clientData/>
  </xdr:absoluteAnchor>
  <xdr:twoCellAnchor>
    <xdr:from>
      <xdr:col>1</xdr:col>
      <xdr:colOff>19050</xdr:colOff>
      <xdr:row>6</xdr:row>
      <xdr:rowOff>50800</xdr:rowOff>
    </xdr:from>
    <xdr:to>
      <xdr:col>1</xdr:col>
      <xdr:colOff>2254250</xdr:colOff>
      <xdr:row>8</xdr:row>
      <xdr:rowOff>127000</xdr:rowOff>
    </xdr:to>
    <xdr:sp macro="" textlink="">
      <xdr:nvSpPr>
        <xdr:cNvPr id="5" name="Rectangle 4">
          <a:extLst>
            <a:ext uri="{FF2B5EF4-FFF2-40B4-BE49-F238E27FC236}">
              <a16:creationId xmlns:a16="http://schemas.microsoft.com/office/drawing/2014/main" id="{C6E7FD30-1877-4EC7-9CA4-5AB5AEA9EC70}"/>
            </a:ext>
          </a:extLst>
        </xdr:cNvPr>
        <xdr:cNvSpPr/>
      </xdr:nvSpPr>
      <xdr:spPr>
        <a:xfrm>
          <a:off x="628650" y="1155700"/>
          <a:ext cx="590550" cy="444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xdr:from>
      <xdr:col>1</xdr:col>
      <xdr:colOff>495300</xdr:colOff>
      <xdr:row>11</xdr:row>
      <xdr:rowOff>203200</xdr:rowOff>
    </xdr:from>
    <xdr:to>
      <xdr:col>1</xdr:col>
      <xdr:colOff>2044700</xdr:colOff>
      <xdr:row>13</xdr:row>
      <xdr:rowOff>98426</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0082C0E0-F9A2-4990-984B-17AE899D1076}"/>
            </a:ext>
          </a:extLst>
        </xdr:cNvPr>
        <xdr:cNvSpPr/>
      </xdr:nvSpPr>
      <xdr:spPr>
        <a:xfrm>
          <a:off x="609600" y="2476500"/>
          <a:ext cx="1549400" cy="3460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EMPLOYEES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xdr:from>
      <xdr:col>1</xdr:col>
      <xdr:colOff>501650</xdr:colOff>
      <xdr:row>14</xdr:row>
      <xdr:rowOff>69850</xdr:rowOff>
    </xdr:from>
    <xdr:to>
      <xdr:col>1</xdr:col>
      <xdr:colOff>2044700</xdr:colOff>
      <xdr:row>15</xdr:row>
      <xdr:rowOff>149226</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F0B2EA69-71AF-4225-BDDB-2FEE657102D6}"/>
            </a:ext>
          </a:extLst>
        </xdr:cNvPr>
        <xdr:cNvSpPr/>
      </xdr:nvSpPr>
      <xdr:spPr>
        <a:xfrm>
          <a:off x="615950" y="3009900"/>
          <a:ext cx="1543050" cy="31432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STUDENTS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xdr:from>
      <xdr:col>1</xdr:col>
      <xdr:colOff>38100</xdr:colOff>
      <xdr:row>19</xdr:row>
      <xdr:rowOff>95250</xdr:rowOff>
    </xdr:from>
    <xdr:to>
      <xdr:col>1</xdr:col>
      <xdr:colOff>2095500</xdr:colOff>
      <xdr:row>22</xdr:row>
      <xdr:rowOff>152400</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BD555A51-FBC0-4A1F-ABFC-7DB66F43B251}"/>
            </a:ext>
          </a:extLst>
        </xdr:cNvPr>
        <xdr:cNvSpPr/>
      </xdr:nvSpPr>
      <xdr:spPr>
        <a:xfrm>
          <a:off x="152400" y="414655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twoCellAnchor>
    <xdr:from>
      <xdr:col>1</xdr:col>
      <xdr:colOff>476250</xdr:colOff>
      <xdr:row>16</xdr:row>
      <xdr:rowOff>228600</xdr:rowOff>
    </xdr:from>
    <xdr:to>
      <xdr:col>1</xdr:col>
      <xdr:colOff>2038350</xdr:colOff>
      <xdr:row>18</xdr:row>
      <xdr:rowOff>15876</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2E418818-3452-46E1-8C63-F8B53075B46F}"/>
            </a:ext>
          </a:extLst>
        </xdr:cNvPr>
        <xdr:cNvSpPr/>
      </xdr:nvSpPr>
      <xdr:spPr>
        <a:xfrm>
          <a:off x="590550" y="3556000"/>
          <a:ext cx="1562100" cy="2952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STAFFS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oneCellAnchor>
    <xdr:from>
      <xdr:col>1</xdr:col>
      <xdr:colOff>184150</xdr:colOff>
      <xdr:row>1</xdr:row>
      <xdr:rowOff>165100</xdr:rowOff>
    </xdr:from>
    <xdr:ext cx="1720850" cy="1136650"/>
    <xdr:pic>
      <xdr:nvPicPr>
        <xdr:cNvPr id="3" name="Picture 2">
          <a:extLst>
            <a:ext uri="{FF2B5EF4-FFF2-40B4-BE49-F238E27FC236}">
              <a16:creationId xmlns:a16="http://schemas.microsoft.com/office/drawing/2014/main" id="{1E48CC8E-C692-440D-B3D8-8A1A4F844D1E}"/>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8450" y="34925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editAs="oneCell">
    <xdr:from>
      <xdr:col>3</xdr:col>
      <xdr:colOff>6350</xdr:colOff>
      <xdr:row>5</xdr:row>
      <xdr:rowOff>76200</xdr:rowOff>
    </xdr:from>
    <xdr:to>
      <xdr:col>8</xdr:col>
      <xdr:colOff>12700</xdr:colOff>
      <xdr:row>15</xdr:row>
      <xdr:rowOff>50800</xdr:rowOff>
    </xdr:to>
    <xdr:pic>
      <xdr:nvPicPr>
        <xdr:cNvPr id="22" name="Picture 21">
          <a:extLst>
            <a:ext uri="{FF2B5EF4-FFF2-40B4-BE49-F238E27FC236}">
              <a16:creationId xmlns:a16="http://schemas.microsoft.com/office/drawing/2014/main" id="{F41BB65C-1FA5-0005-C379-CB2431FE56B1}"/>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374900" y="996950"/>
          <a:ext cx="3067050" cy="2101850"/>
        </a:xfrm>
        <a:prstGeom prst="rect">
          <a:avLst/>
        </a:prstGeom>
        <a:noFill/>
        <a:effectLst>
          <a:innerShdw blurRad="63500" dist="50800" dir="13500000">
            <a:prstClr val="black">
              <a:alpha val="50000"/>
            </a:prstClr>
          </a:innerShdw>
        </a:effectLst>
        <a:scene3d>
          <a:camera prst="orthographicFront"/>
          <a:lightRig rig="threePt" dir="t"/>
        </a:scene3d>
        <a:sp3d>
          <a:bevelT/>
        </a:sp3d>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501651</xdr:colOff>
      <xdr:row>7</xdr:row>
      <xdr:rowOff>171451</xdr:rowOff>
    </xdr:from>
    <xdr:to>
      <xdr:col>13</xdr:col>
      <xdr:colOff>425451</xdr:colOff>
      <xdr:row>14</xdr:row>
      <xdr:rowOff>127001</xdr:rowOff>
    </xdr:to>
    <xdr:pic>
      <xdr:nvPicPr>
        <xdr:cNvPr id="24" name="Picture 23">
          <a:extLst>
            <a:ext uri="{FF2B5EF4-FFF2-40B4-BE49-F238E27FC236}">
              <a16:creationId xmlns:a16="http://schemas.microsoft.com/office/drawing/2014/main" id="{A3174795-7CA4-14D4-ABE7-8BB4DE34B28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273801" y="1644651"/>
          <a:ext cx="1752600" cy="139700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8</xdr:col>
      <xdr:colOff>114300</xdr:colOff>
      <xdr:row>5</xdr:row>
      <xdr:rowOff>76200</xdr:rowOff>
    </xdr:from>
    <xdr:to>
      <xdr:col>14</xdr:col>
      <xdr:colOff>0</xdr:colOff>
      <xdr:row>15</xdr:row>
      <xdr:rowOff>50800</xdr:rowOff>
    </xdr:to>
    <xdr:pic>
      <xdr:nvPicPr>
        <xdr:cNvPr id="26" name="Picture 25">
          <a:extLst>
            <a:ext uri="{FF2B5EF4-FFF2-40B4-BE49-F238E27FC236}">
              <a16:creationId xmlns:a16="http://schemas.microsoft.com/office/drawing/2014/main" id="{AFCF04D3-4C3A-481F-3534-71DA168730FF}"/>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543550" y="996950"/>
          <a:ext cx="3041650" cy="2101850"/>
        </a:xfrm>
        <a:prstGeom prst="rect">
          <a:avLst/>
        </a:prstGeom>
        <a:noFill/>
        <a:effectLst>
          <a:outerShdw blurRad="63500" sx="102000" sy="102000" algn="ctr" rotWithShape="0">
            <a:prstClr val="black">
              <a:alpha val="40000"/>
            </a:prstClr>
          </a:outerShdw>
        </a:effectLst>
        <a:scene3d>
          <a:camera prst="orthographicFront"/>
          <a:lightRig rig="threePt" dir="t"/>
        </a:scene3d>
        <a:sp3d>
          <a:bevelT/>
        </a:sp3d>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495301</xdr:colOff>
      <xdr:row>7</xdr:row>
      <xdr:rowOff>95250</xdr:rowOff>
    </xdr:from>
    <xdr:to>
      <xdr:col>19</xdr:col>
      <xdr:colOff>457201</xdr:colOff>
      <xdr:row>15</xdr:row>
      <xdr:rowOff>31750</xdr:rowOff>
    </xdr:to>
    <xdr:pic>
      <xdr:nvPicPr>
        <xdr:cNvPr id="30" name="Picture 29">
          <a:hlinkClick xmlns:r="http://schemas.openxmlformats.org/officeDocument/2006/relationships" r:id="rId10"/>
          <a:extLst>
            <a:ext uri="{FF2B5EF4-FFF2-40B4-BE49-F238E27FC236}">
              <a16:creationId xmlns:a16="http://schemas.microsoft.com/office/drawing/2014/main" id="{FA64096B-1540-6F22-D0C8-193B854825F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9442451" y="1568450"/>
          <a:ext cx="1790700" cy="161290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14</xdr:col>
      <xdr:colOff>88900</xdr:colOff>
      <xdr:row>5</xdr:row>
      <xdr:rowOff>63500</xdr:rowOff>
    </xdr:from>
    <xdr:to>
      <xdr:col>19</xdr:col>
      <xdr:colOff>869950</xdr:colOff>
      <xdr:row>15</xdr:row>
      <xdr:rowOff>38100</xdr:rowOff>
    </xdr:to>
    <xdr:pic>
      <xdr:nvPicPr>
        <xdr:cNvPr id="32" name="Picture 31">
          <a:extLst>
            <a:ext uri="{FF2B5EF4-FFF2-40B4-BE49-F238E27FC236}">
              <a16:creationId xmlns:a16="http://schemas.microsoft.com/office/drawing/2014/main" id="{9B42A450-ABC6-BFC2-D2E6-EA2D8DD4B3C9}"/>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674100" y="984250"/>
          <a:ext cx="2971800" cy="2101850"/>
        </a:xfrm>
        <a:prstGeom prst="rect">
          <a:avLst/>
        </a:prstGeom>
        <a:noFill/>
        <a:effectLst>
          <a:innerShdw blurRad="63500" dist="50800" dir="13500000">
            <a:prstClr val="black">
              <a:alpha val="50000"/>
            </a:prstClr>
          </a:innerShdw>
        </a:effectLst>
        <a:scene3d>
          <a:camera prst="orthographicFront"/>
          <a:lightRig rig="threePt" dir="t"/>
        </a:scene3d>
        <a:sp3d>
          <a:bevelT/>
        </a:sp3d>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203200</xdr:colOff>
      <xdr:row>7</xdr:row>
      <xdr:rowOff>63499</xdr:rowOff>
    </xdr:from>
    <xdr:to>
      <xdr:col>7</xdr:col>
      <xdr:colOff>584200</xdr:colOff>
      <xdr:row>14</xdr:row>
      <xdr:rowOff>158750</xdr:rowOff>
    </xdr:to>
    <xdr:pic>
      <xdr:nvPicPr>
        <xdr:cNvPr id="34" name="Picture 33">
          <a:hlinkClick xmlns:r="http://schemas.openxmlformats.org/officeDocument/2006/relationships" r:id="rId13"/>
          <a:extLst>
            <a:ext uri="{FF2B5EF4-FFF2-40B4-BE49-F238E27FC236}">
              <a16:creationId xmlns:a16="http://schemas.microsoft.com/office/drawing/2014/main" id="{C77DC2E2-FAB6-A312-2FCA-9A468929F174}"/>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794000" y="1435099"/>
          <a:ext cx="2209800" cy="1536701"/>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10</xdr:col>
      <xdr:colOff>361951</xdr:colOff>
      <xdr:row>7</xdr:row>
      <xdr:rowOff>107949</xdr:rowOff>
    </xdr:from>
    <xdr:to>
      <xdr:col>13</xdr:col>
      <xdr:colOff>457201</xdr:colOff>
      <xdr:row>15</xdr:row>
      <xdr:rowOff>6350</xdr:rowOff>
    </xdr:to>
    <xdr:pic>
      <xdr:nvPicPr>
        <xdr:cNvPr id="36" name="Picture 35">
          <a:hlinkClick xmlns:r="http://schemas.openxmlformats.org/officeDocument/2006/relationships" r:id="rId15"/>
          <a:extLst>
            <a:ext uri="{FF2B5EF4-FFF2-40B4-BE49-F238E27FC236}">
              <a16:creationId xmlns:a16="http://schemas.microsoft.com/office/drawing/2014/main" id="{971A85A2-EB6A-854E-B2FF-B9AD3963F21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34101" y="1581149"/>
          <a:ext cx="1924050" cy="1574801"/>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16</xdr:col>
      <xdr:colOff>393701</xdr:colOff>
      <xdr:row>6</xdr:row>
      <xdr:rowOff>279400</xdr:rowOff>
    </xdr:from>
    <xdr:to>
      <xdr:col>19</xdr:col>
      <xdr:colOff>425451</xdr:colOff>
      <xdr:row>14</xdr:row>
      <xdr:rowOff>158750</xdr:rowOff>
    </xdr:to>
    <xdr:pic>
      <xdr:nvPicPr>
        <xdr:cNvPr id="38" name="Picture 37">
          <a:hlinkClick xmlns:r="http://schemas.openxmlformats.org/officeDocument/2006/relationships" r:id="rId16"/>
          <a:extLst>
            <a:ext uri="{FF2B5EF4-FFF2-40B4-BE49-F238E27FC236}">
              <a16:creationId xmlns:a16="http://schemas.microsoft.com/office/drawing/2014/main" id="{A3751E63-6969-93EA-4561-910324D7F0FE}"/>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9340851" y="1358900"/>
          <a:ext cx="1860550" cy="161290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4</xdr:col>
      <xdr:colOff>241300</xdr:colOff>
      <xdr:row>17</xdr:row>
      <xdr:rowOff>88899</xdr:rowOff>
    </xdr:from>
    <xdr:to>
      <xdr:col>7</xdr:col>
      <xdr:colOff>555625</xdr:colOff>
      <xdr:row>24</xdr:row>
      <xdr:rowOff>114300</xdr:rowOff>
    </xdr:to>
    <xdr:pic>
      <xdr:nvPicPr>
        <xdr:cNvPr id="43" name="Picture 42">
          <a:extLst>
            <a:ext uri="{FF2B5EF4-FFF2-40B4-BE49-F238E27FC236}">
              <a16:creationId xmlns:a16="http://schemas.microsoft.com/office/drawing/2014/main" id="{3EDCE353-75E1-BBF6-FA76-118AA5A69A2C}"/>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832100" y="3708399"/>
          <a:ext cx="2143125" cy="1377951"/>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10</xdr:col>
      <xdr:colOff>565149</xdr:colOff>
      <xdr:row>17</xdr:row>
      <xdr:rowOff>95251</xdr:rowOff>
    </xdr:from>
    <xdr:to>
      <xdr:col>13</xdr:col>
      <xdr:colOff>488950</xdr:colOff>
      <xdr:row>24</xdr:row>
      <xdr:rowOff>76201</xdr:rowOff>
    </xdr:to>
    <xdr:pic>
      <xdr:nvPicPr>
        <xdr:cNvPr id="45" name="Picture 44">
          <a:extLst>
            <a:ext uri="{FF2B5EF4-FFF2-40B4-BE49-F238E27FC236}">
              <a16:creationId xmlns:a16="http://schemas.microsoft.com/office/drawing/2014/main" id="{7E1B38A8-AC0D-89B1-BE7B-964B4582A701}"/>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337299" y="3714751"/>
          <a:ext cx="1752601" cy="133350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16</xdr:col>
      <xdr:colOff>381000</xdr:colOff>
      <xdr:row>17</xdr:row>
      <xdr:rowOff>63500</xdr:rowOff>
    </xdr:from>
    <xdr:to>
      <xdr:col>19</xdr:col>
      <xdr:colOff>244475</xdr:colOff>
      <xdr:row>24</xdr:row>
      <xdr:rowOff>66675</xdr:rowOff>
    </xdr:to>
    <xdr:pic>
      <xdr:nvPicPr>
        <xdr:cNvPr id="47" name="Picture 46">
          <a:extLst>
            <a:ext uri="{FF2B5EF4-FFF2-40B4-BE49-F238E27FC236}">
              <a16:creationId xmlns:a16="http://schemas.microsoft.com/office/drawing/2014/main" id="{0C3B34BC-9B62-B505-1F4A-51525851BFBC}"/>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9328150" y="3683000"/>
          <a:ext cx="1692275" cy="1355725"/>
        </a:xfrm>
        <a:prstGeom prst="rect">
          <a:avLst/>
        </a:prstGeom>
      </xdr:spPr>
    </xdr:pic>
    <xdr:clientData/>
  </xdr:twoCellAnchor>
  <xdr:twoCellAnchor editAs="oneCell">
    <xdr:from>
      <xdr:col>3</xdr:col>
      <xdr:colOff>0</xdr:colOff>
      <xdr:row>16</xdr:row>
      <xdr:rowOff>0</xdr:rowOff>
    </xdr:from>
    <xdr:to>
      <xdr:col>8</xdr:col>
      <xdr:colOff>6350</xdr:colOff>
      <xdr:row>25</xdr:row>
      <xdr:rowOff>114300</xdr:rowOff>
    </xdr:to>
    <xdr:pic>
      <xdr:nvPicPr>
        <xdr:cNvPr id="49" name="Picture 48">
          <a:extLst>
            <a:ext uri="{FF2B5EF4-FFF2-40B4-BE49-F238E27FC236}">
              <a16:creationId xmlns:a16="http://schemas.microsoft.com/office/drawing/2014/main" id="{C3C446B1-8835-9EB5-1529-13EAB890A579}"/>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368550" y="3327400"/>
          <a:ext cx="3067050" cy="1835150"/>
        </a:xfrm>
        <a:prstGeom prst="rect">
          <a:avLst/>
        </a:prstGeom>
        <a:noFill/>
        <a:effectLst>
          <a:innerShdw blurRad="63500" dist="50800" dir="13500000">
            <a:prstClr val="black">
              <a:alpha val="50000"/>
            </a:prstClr>
          </a:innerShdw>
        </a:effectLst>
        <a:scene3d>
          <a:camera prst="orthographicFront"/>
          <a:lightRig rig="threePt" dir="t"/>
        </a:scene3d>
        <a:sp3d>
          <a:bevelT/>
        </a:sp3d>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16</xdr:row>
      <xdr:rowOff>0</xdr:rowOff>
    </xdr:from>
    <xdr:to>
      <xdr:col>14</xdr:col>
      <xdr:colOff>0</xdr:colOff>
      <xdr:row>25</xdr:row>
      <xdr:rowOff>114300</xdr:rowOff>
    </xdr:to>
    <xdr:pic>
      <xdr:nvPicPr>
        <xdr:cNvPr id="52" name="Picture 51">
          <a:extLst>
            <a:ext uri="{FF2B5EF4-FFF2-40B4-BE49-F238E27FC236}">
              <a16:creationId xmlns:a16="http://schemas.microsoft.com/office/drawing/2014/main" id="{EE1119C2-21AE-73C7-A3BA-1A374A1CAE9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5549900" y="3327400"/>
          <a:ext cx="3035300" cy="1835150"/>
        </a:xfrm>
        <a:prstGeom prst="rect">
          <a:avLst/>
        </a:prstGeom>
        <a:noFill/>
        <a:effectLst>
          <a:innerShdw blurRad="63500" dist="50800" dir="13500000">
            <a:prstClr val="black">
              <a:alpha val="50000"/>
            </a:prstClr>
          </a:innerShdw>
        </a:effectLst>
        <a:scene3d>
          <a:camera prst="orthographicFront"/>
          <a:lightRig rig="threePt" dir="t"/>
        </a:scene3d>
        <a:sp3d>
          <a:bevelT/>
        </a:sp3d>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0</xdr:colOff>
      <xdr:row>16</xdr:row>
      <xdr:rowOff>0</xdr:rowOff>
    </xdr:from>
    <xdr:to>
      <xdr:col>20</xdr:col>
      <xdr:colOff>6350</xdr:colOff>
      <xdr:row>25</xdr:row>
      <xdr:rowOff>114300</xdr:rowOff>
    </xdr:to>
    <xdr:pic>
      <xdr:nvPicPr>
        <xdr:cNvPr id="54" name="Picture 53">
          <a:extLst>
            <a:ext uri="{FF2B5EF4-FFF2-40B4-BE49-F238E27FC236}">
              <a16:creationId xmlns:a16="http://schemas.microsoft.com/office/drawing/2014/main" id="{D94BD3E1-5A5C-9203-34A0-CA7DCA0A839F}"/>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705850" y="3327400"/>
          <a:ext cx="2971800" cy="1835150"/>
        </a:xfrm>
        <a:prstGeom prst="rect">
          <a:avLst/>
        </a:prstGeom>
        <a:noFill/>
        <a:effectLst>
          <a:innerShdw blurRad="63500" dist="50800" dir="13500000">
            <a:prstClr val="black">
              <a:alpha val="50000"/>
            </a:prstClr>
          </a:innerShdw>
        </a:effectLst>
        <a:scene3d>
          <a:camera prst="orthographicFront"/>
          <a:lightRig rig="threePt" dir="t"/>
        </a:scene3d>
        <a:sp3d>
          <a:bevelT/>
        </a:sp3d>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222250</xdr:colOff>
      <xdr:row>17</xdr:row>
      <xdr:rowOff>184149</xdr:rowOff>
    </xdr:from>
    <xdr:to>
      <xdr:col>7</xdr:col>
      <xdr:colOff>536575</xdr:colOff>
      <xdr:row>25</xdr:row>
      <xdr:rowOff>63500</xdr:rowOff>
    </xdr:to>
    <xdr:pic>
      <xdr:nvPicPr>
        <xdr:cNvPr id="56" name="Picture 55">
          <a:hlinkClick xmlns:r="http://schemas.openxmlformats.org/officeDocument/2006/relationships" r:id="rId23"/>
          <a:extLst>
            <a:ext uri="{FF2B5EF4-FFF2-40B4-BE49-F238E27FC236}">
              <a16:creationId xmlns:a16="http://schemas.microsoft.com/office/drawing/2014/main" id="{4D1C43B0-B903-6ECE-6F8B-0BC6AF463C0E}"/>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813050" y="3606799"/>
          <a:ext cx="2143125" cy="1416051"/>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10</xdr:col>
      <xdr:colOff>546100</xdr:colOff>
      <xdr:row>17</xdr:row>
      <xdr:rowOff>146049</xdr:rowOff>
    </xdr:from>
    <xdr:to>
      <xdr:col>13</xdr:col>
      <xdr:colOff>463549</xdr:colOff>
      <xdr:row>25</xdr:row>
      <xdr:rowOff>19050</xdr:rowOff>
    </xdr:to>
    <xdr:pic>
      <xdr:nvPicPr>
        <xdr:cNvPr id="58" name="Picture 57">
          <a:hlinkClick xmlns:r="http://schemas.openxmlformats.org/officeDocument/2006/relationships" r:id="rId25"/>
          <a:extLst>
            <a:ext uri="{FF2B5EF4-FFF2-40B4-BE49-F238E27FC236}">
              <a16:creationId xmlns:a16="http://schemas.microsoft.com/office/drawing/2014/main" id="{5572DAB3-328A-4B7C-FFB8-5F941D3142D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318250" y="3568699"/>
          <a:ext cx="1746249" cy="1409701"/>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16</xdr:col>
      <xdr:colOff>520701</xdr:colOff>
      <xdr:row>17</xdr:row>
      <xdr:rowOff>184151</xdr:rowOff>
    </xdr:from>
    <xdr:to>
      <xdr:col>19</xdr:col>
      <xdr:colOff>361951</xdr:colOff>
      <xdr:row>25</xdr:row>
      <xdr:rowOff>57151</xdr:rowOff>
    </xdr:to>
    <xdr:pic>
      <xdr:nvPicPr>
        <xdr:cNvPr id="60" name="Picture 59">
          <a:hlinkClick xmlns:r="http://schemas.openxmlformats.org/officeDocument/2006/relationships" r:id="rId26"/>
          <a:extLst>
            <a:ext uri="{FF2B5EF4-FFF2-40B4-BE49-F238E27FC236}">
              <a16:creationId xmlns:a16="http://schemas.microsoft.com/office/drawing/2014/main" id="{CE4E6702-742C-FF58-3E75-E16C75A5E9A8}"/>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9467851" y="3606801"/>
          <a:ext cx="1670050" cy="140970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6</xdr:row>
      <xdr:rowOff>50800</xdr:rowOff>
    </xdr:from>
    <xdr:to>
      <xdr:col>1</xdr:col>
      <xdr:colOff>2254250</xdr:colOff>
      <xdr:row>8</xdr:row>
      <xdr:rowOff>127000</xdr:rowOff>
    </xdr:to>
    <xdr:sp macro="" textlink="">
      <xdr:nvSpPr>
        <xdr:cNvPr id="26" name="Rectangle 25">
          <a:extLst>
            <a:ext uri="{FF2B5EF4-FFF2-40B4-BE49-F238E27FC236}">
              <a16:creationId xmlns:a16="http://schemas.microsoft.com/office/drawing/2014/main" id="{14B1E2F4-8629-4BA6-965A-C3366049784B}"/>
            </a:ext>
          </a:extLst>
        </xdr:cNvPr>
        <xdr:cNvSpPr/>
      </xdr:nvSpPr>
      <xdr:spPr>
        <a:xfrm>
          <a:off x="133350" y="1130300"/>
          <a:ext cx="2120900" cy="584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xdr:from>
      <xdr:col>1</xdr:col>
      <xdr:colOff>495300</xdr:colOff>
      <xdr:row>11</xdr:row>
      <xdr:rowOff>203200</xdr:rowOff>
    </xdr:from>
    <xdr:to>
      <xdr:col>1</xdr:col>
      <xdr:colOff>2044700</xdr:colOff>
      <xdr:row>13</xdr:row>
      <xdr:rowOff>98426</xdr:rowOff>
    </xdr:to>
    <xdr:sp macro="" textlink="">
      <xdr:nvSpPr>
        <xdr:cNvPr id="27" name="Rectangle 26">
          <a:hlinkClick xmlns:r="http://schemas.openxmlformats.org/officeDocument/2006/relationships" r:id="rId1"/>
          <a:extLst>
            <a:ext uri="{FF2B5EF4-FFF2-40B4-BE49-F238E27FC236}">
              <a16:creationId xmlns:a16="http://schemas.microsoft.com/office/drawing/2014/main" id="{702DC365-60A3-4319-B5A3-C977E13872DE}"/>
            </a:ext>
          </a:extLst>
        </xdr:cNvPr>
        <xdr:cNvSpPr/>
      </xdr:nvSpPr>
      <xdr:spPr>
        <a:xfrm>
          <a:off x="609600" y="2476500"/>
          <a:ext cx="1549400" cy="3460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EMPLOYEES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xdr:from>
      <xdr:col>1</xdr:col>
      <xdr:colOff>501650</xdr:colOff>
      <xdr:row>14</xdr:row>
      <xdr:rowOff>69850</xdr:rowOff>
    </xdr:from>
    <xdr:to>
      <xdr:col>1</xdr:col>
      <xdr:colOff>2044700</xdr:colOff>
      <xdr:row>15</xdr:row>
      <xdr:rowOff>149226</xdr:rowOff>
    </xdr:to>
    <xdr:sp macro="" textlink="">
      <xdr:nvSpPr>
        <xdr:cNvPr id="28" name="Rectangle 27">
          <a:hlinkClick xmlns:r="http://schemas.openxmlformats.org/officeDocument/2006/relationships" r:id="rId2"/>
          <a:extLst>
            <a:ext uri="{FF2B5EF4-FFF2-40B4-BE49-F238E27FC236}">
              <a16:creationId xmlns:a16="http://schemas.microsoft.com/office/drawing/2014/main" id="{FDB39381-9F2A-4848-A59C-9F055011E353}"/>
            </a:ext>
          </a:extLst>
        </xdr:cNvPr>
        <xdr:cNvSpPr/>
      </xdr:nvSpPr>
      <xdr:spPr>
        <a:xfrm>
          <a:off x="615950" y="3009900"/>
          <a:ext cx="1543050" cy="31432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STUDENTS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xdr:from>
      <xdr:col>1</xdr:col>
      <xdr:colOff>38100</xdr:colOff>
      <xdr:row>19</xdr:row>
      <xdr:rowOff>95250</xdr:rowOff>
    </xdr:from>
    <xdr:to>
      <xdr:col>1</xdr:col>
      <xdr:colOff>2095500</xdr:colOff>
      <xdr:row>22</xdr:row>
      <xdr:rowOff>152400</xdr:rowOff>
    </xdr:to>
    <xdr:sp macro="" textlink="">
      <xdr:nvSpPr>
        <xdr:cNvPr id="29" name="Rectangle 28">
          <a:hlinkClick xmlns:r="http://schemas.openxmlformats.org/officeDocument/2006/relationships" r:id="rId3"/>
          <a:extLst>
            <a:ext uri="{FF2B5EF4-FFF2-40B4-BE49-F238E27FC236}">
              <a16:creationId xmlns:a16="http://schemas.microsoft.com/office/drawing/2014/main" id="{2FB86512-5B14-47E7-B191-2A45DD85EE5B}"/>
            </a:ext>
          </a:extLst>
        </xdr:cNvPr>
        <xdr:cNvSpPr/>
      </xdr:nvSpPr>
      <xdr:spPr>
        <a:xfrm>
          <a:off x="152400" y="414655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twoCellAnchor>
    <xdr:from>
      <xdr:col>1</xdr:col>
      <xdr:colOff>476250</xdr:colOff>
      <xdr:row>16</xdr:row>
      <xdr:rowOff>228600</xdr:rowOff>
    </xdr:from>
    <xdr:to>
      <xdr:col>1</xdr:col>
      <xdr:colOff>2038350</xdr:colOff>
      <xdr:row>18</xdr:row>
      <xdr:rowOff>15876</xdr:rowOff>
    </xdr:to>
    <xdr:sp macro="" textlink="">
      <xdr:nvSpPr>
        <xdr:cNvPr id="30" name="Rectangle 29">
          <a:hlinkClick xmlns:r="http://schemas.openxmlformats.org/officeDocument/2006/relationships" r:id="rId4"/>
          <a:extLst>
            <a:ext uri="{FF2B5EF4-FFF2-40B4-BE49-F238E27FC236}">
              <a16:creationId xmlns:a16="http://schemas.microsoft.com/office/drawing/2014/main" id="{82DD584F-919E-4BCE-B8BC-9988240DDFCE}"/>
            </a:ext>
          </a:extLst>
        </xdr:cNvPr>
        <xdr:cNvSpPr/>
      </xdr:nvSpPr>
      <xdr:spPr>
        <a:xfrm>
          <a:off x="590550" y="3556000"/>
          <a:ext cx="1562100" cy="2952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STAFFS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oneCellAnchor>
    <xdr:from>
      <xdr:col>1</xdr:col>
      <xdr:colOff>184150</xdr:colOff>
      <xdr:row>1</xdr:row>
      <xdr:rowOff>88900</xdr:rowOff>
    </xdr:from>
    <xdr:ext cx="1720850" cy="1136650"/>
    <xdr:pic>
      <xdr:nvPicPr>
        <xdr:cNvPr id="31" name="Picture 30">
          <a:extLst>
            <a:ext uri="{FF2B5EF4-FFF2-40B4-BE49-F238E27FC236}">
              <a16:creationId xmlns:a16="http://schemas.microsoft.com/office/drawing/2014/main" id="{9CE64F32-42F7-4B7D-88F4-84F6B97E7B1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8450" y="27305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xdr:from>
      <xdr:col>1</xdr:col>
      <xdr:colOff>31750</xdr:colOff>
      <xdr:row>7</xdr:row>
      <xdr:rowOff>254000</xdr:rowOff>
    </xdr:from>
    <xdr:to>
      <xdr:col>1</xdr:col>
      <xdr:colOff>2095500</xdr:colOff>
      <xdr:row>10</xdr:row>
      <xdr:rowOff>114300</xdr:rowOff>
    </xdr:to>
    <xdr:sp macro="" textlink="">
      <xdr:nvSpPr>
        <xdr:cNvPr id="49" name="Rectangle 48">
          <a:extLst>
            <a:ext uri="{FF2B5EF4-FFF2-40B4-BE49-F238E27FC236}">
              <a16:creationId xmlns:a16="http://schemas.microsoft.com/office/drawing/2014/main" id="{D70F088F-F3DE-4E2E-B2C9-2769B3B762AE}"/>
            </a:ext>
          </a:extLst>
        </xdr:cNvPr>
        <xdr:cNvSpPr/>
      </xdr:nvSpPr>
      <xdr:spPr>
        <a:xfrm>
          <a:off x="146050" y="1625600"/>
          <a:ext cx="2063750" cy="673100"/>
        </a:xfrm>
        <a:prstGeom prst="rect">
          <a:avLst/>
        </a:prstGeom>
        <a:solidFill>
          <a:srgbClr val="002060"/>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latin typeface="Arial Black" panose="020B0A04020102020204" pitchFamily="34" charset="0"/>
            </a:rPr>
            <a:t>REGISTRATION</a:t>
          </a:r>
          <a:endParaRPr lang="en-IN" sz="1400" b="1">
            <a:latin typeface="Arial Black" panose="020B0A04020102020204" pitchFamily="34" charset="0"/>
          </a:endParaRPr>
        </a:p>
        <a:p>
          <a:pPr algn="l"/>
          <a:r>
            <a:rPr lang="en-IN" sz="1400" b="1">
              <a:latin typeface="Arial Black" panose="020B0A04020102020204" pitchFamily="34" charset="0"/>
            </a:rPr>
            <a:t>        </a:t>
          </a:r>
          <a:r>
            <a:rPr lang="en-IN" sz="1600" b="1">
              <a:latin typeface="Arial Black" panose="020B0A04020102020204" pitchFamily="34" charset="0"/>
            </a:rPr>
            <a:t>FORMS</a:t>
          </a:r>
          <a:endParaRPr lang="en-IN" sz="1400" b="1">
            <a:latin typeface="Arial Black" panose="020B0A04020102020204" pitchFamily="34" charset="0"/>
          </a:endParaRPr>
        </a:p>
        <a:p>
          <a:pPr algn="l"/>
          <a:endParaRPr lang="en-IN" sz="1400" b="1">
            <a:latin typeface="Arial Black" panose="020B0A04020102020204" pitchFamily="34" charset="0"/>
          </a:endParaRPr>
        </a:p>
        <a:p>
          <a:pPr algn="l"/>
          <a:endParaRPr lang="en-IN" sz="1600" b="1">
            <a:latin typeface="Arial Black" panose="020B0A04020102020204" pitchFamily="34" charset="0"/>
          </a:endParaRPr>
        </a:p>
      </xdr:txBody>
    </xdr:sp>
    <xdr:clientData/>
  </xdr:twoCellAnchor>
  <xdr:absoluteAnchor>
    <xdr:pos x="2349500" y="184150"/>
    <xdr:ext cx="9042400" cy="628650"/>
    <xdr:sp macro="" textlink="">
      <xdr:nvSpPr>
        <xdr:cNvPr id="53" name="Rectangle 1">
          <a:extLst>
            <a:ext uri="{FF2B5EF4-FFF2-40B4-BE49-F238E27FC236}">
              <a16:creationId xmlns:a16="http://schemas.microsoft.com/office/drawing/2014/main" id="{B4CFE70B-6A03-4811-9D9E-30E26581260B}"/>
            </a:ext>
          </a:extLst>
        </xdr:cNvPr>
        <xdr:cNvSpPr/>
      </xdr:nvSpPr>
      <xdr:spPr>
        <a:xfrm>
          <a:off x="2349500" y="184150"/>
          <a:ext cx="90424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6"/>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l"/>
          <a:r>
            <a:rPr lang="en-IN" sz="4400" b="1" u="none" cap="none" spc="50" baseline="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                       INQUIRY</a:t>
          </a:r>
          <a:endParaRPr lang="en-IN" sz="4400" b="1" u="none"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endParaRPr>
        </a:p>
      </xdr:txBody>
    </xdr:sp>
    <xdr:clientData/>
  </xdr:absoluteAnchor>
  <xdr:twoCellAnchor editAs="oneCell">
    <xdr:from>
      <xdr:col>13</xdr:col>
      <xdr:colOff>457200</xdr:colOff>
      <xdr:row>6</xdr:row>
      <xdr:rowOff>196850</xdr:rowOff>
    </xdr:from>
    <xdr:to>
      <xdr:col>20</xdr:col>
      <xdr:colOff>444500</xdr:colOff>
      <xdr:row>21</xdr:row>
      <xdr:rowOff>120650</xdr:rowOff>
    </xdr:to>
    <xdr:pic>
      <xdr:nvPicPr>
        <xdr:cNvPr id="3" name="Picture 2">
          <a:extLst>
            <a:ext uri="{FF2B5EF4-FFF2-40B4-BE49-F238E27FC236}">
              <a16:creationId xmlns:a16="http://schemas.microsoft.com/office/drawing/2014/main" id="{9CF2906A-35CE-C5BC-7F90-DEB24FF191B2}"/>
            </a:ext>
          </a:extLst>
        </xdr:cNvPr>
        <xdr:cNvPicPr>
          <a:picLocks noChangeAspect="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ackgroundRemoval t="2150" b="99500" l="417" r="98750">
                      <a14:foregroundMark x1="29010" y1="86550" x2="29010" y2="86550"/>
                      <a14:foregroundMark x1="29010" y1="86550" x2="5573" y2="96250"/>
                      <a14:foregroundMark x1="5573" y1="96250" x2="40573" y2="87200"/>
                      <a14:foregroundMark x1="40573" y1="87200" x2="11094" y2="90200"/>
                      <a14:foregroundMark x1="11094" y1="90200" x2="53125" y2="77400"/>
                      <a14:foregroundMark x1="53125" y1="77400" x2="26458" y2="76750"/>
                      <a14:foregroundMark x1="26458" y1="76750" x2="39219" y2="77850"/>
                      <a14:foregroundMark x1="39219" y1="77850" x2="77865" y2="75250"/>
                      <a14:foregroundMark x1="77865" y1="75250" x2="89375" y2="80750"/>
                      <a14:foregroundMark x1="89375" y1="80750" x2="68906" y2="91250"/>
                      <a14:foregroundMark x1="68906" y1="91250" x2="77604" y2="80050"/>
                      <a14:foregroundMark x1="77604" y1="80050" x2="73333" y2="79350"/>
                      <a14:foregroundMark x1="2344" y1="75850" x2="4635" y2="92150"/>
                      <a14:foregroundMark x1="4635" y1="92150" x2="9375" y2="76950"/>
                      <a14:foregroundMark x1="9375" y1="76950" x2="7344" y2="96550"/>
                      <a14:foregroundMark x1="7344" y1="96550" x2="21563" y2="96350"/>
                      <a14:foregroundMark x1="21563" y1="96350" x2="34688" y2="97800"/>
                      <a14:foregroundMark x1="34688" y1="97800" x2="45781" y2="93900"/>
                      <a14:foregroundMark x1="45781" y1="93900" x2="51771" y2="82450"/>
                      <a14:foregroundMark x1="51771" y1="82450" x2="56979" y2="95050"/>
                      <a14:foregroundMark x1="56979" y1="95050" x2="62448" y2="95450"/>
                      <a14:foregroundMark x1="46667" y1="97750" x2="70365" y2="99250"/>
                      <a14:foregroundMark x1="70365" y1="99250" x2="93177" y2="96200"/>
                      <a14:foregroundMark x1="93177" y1="96200" x2="94323" y2="75850"/>
                      <a14:foregroundMark x1="97083" y1="74650" x2="97500" y2="96700"/>
                      <a14:foregroundMark x1="93646" y1="99500" x2="98750" y2="98800"/>
                      <a14:foregroundMark x1="82031" y1="54000" x2="81771" y2="53300"/>
                      <a14:foregroundMark x1="79583" y1="62050" x2="86042" y2="58900"/>
                      <a14:foregroundMark x1="79844" y1="65200" x2="79010" y2="64850"/>
                      <a14:foregroundMark x1="79844" y1="67150" x2="78750" y2="66600"/>
                      <a14:foregroundMark x1="92135" y1="68200" x2="92656" y2="68200"/>
                      <a14:foregroundMark x1="92396" y1="71500" x2="92656" y2="68200"/>
                      <a14:foregroundMark x1="3177" y1="75150" x2="3750" y2="95150"/>
                      <a14:foregroundMark x1="3750" y1="95150" x2="3542" y2="78300"/>
                      <a14:foregroundMark x1="3542" y1="78300" x2="14531" y2="75650"/>
                      <a14:foregroundMark x1="14531" y1="75650" x2="2396" y2="75550"/>
                      <a14:foregroundMark x1="2396" y1="75550" x2="1615" y2="92850"/>
                      <a14:foregroundMark x1="1615" y1="92850" x2="4219" y2="77950"/>
                      <a14:foregroundMark x1="4219" y1="77950" x2="5104" y2="86550"/>
                      <a14:foregroundMark x1="10938" y1="67650" x2="8958" y2="68550"/>
                      <a14:foregroundMark x1="677" y1="72900" x2="417" y2="95800"/>
                      <a14:foregroundMark x1="62552" y1="20650" x2="70260" y2="6800"/>
                      <a14:foregroundMark x1="70260" y1="6800" x2="79167" y2="16650"/>
                      <a14:foregroundMark x1="79167" y1="16650" x2="66042" y2="23600"/>
                      <a14:foregroundMark x1="66042" y1="23600" x2="78333" y2="25100"/>
                      <a14:foregroundMark x1="78333" y1="25100" x2="69844" y2="40450"/>
                      <a14:foregroundMark x1="69844" y1="40450" x2="93750" y2="31600"/>
                      <a14:foregroundMark x1="93750" y1="31600" x2="82865" y2="35850"/>
                      <a14:foregroundMark x1="82865" y1="35850" x2="89531" y2="20150"/>
                      <a14:foregroundMark x1="89531" y1="20150" x2="84896" y2="6550"/>
                      <a14:foregroundMark x1="84896" y1="6550" x2="61615" y2="15400"/>
                      <a14:foregroundMark x1="61615" y1="15400" x2="62760" y2="33100"/>
                      <a14:foregroundMark x1="62760" y1="33100" x2="58125" y2="40200"/>
                      <a14:foregroundMark x1="62292" y1="39500" x2="64635" y2="42850"/>
                      <a14:foregroundMark x1="84531" y1="40050" x2="82604" y2="40750"/>
                      <a14:foregroundMark x1="88802" y1="43000" x2="91875" y2="35150"/>
                      <a14:foregroundMark x1="91042" y1="39350" x2="93229" y2="37600"/>
                      <a14:foregroundMark x1="85104" y1="40050" x2="83854" y2="39000"/>
                      <a14:foregroundMark x1="66458" y1="41250" x2="66146" y2="37050"/>
                      <a14:foregroundMark x1="69063" y1="2800" x2="79427" y2="2150"/>
                      <a14:foregroundMark x1="79427" y1="2150" x2="88802" y2="7500"/>
                      <a14:foregroundMark x1="89219" y1="5050" x2="88698" y2="5050"/>
                      <a14:foregroundMark x1="89792" y1="3650" x2="92552" y2="6300"/>
                      <a14:foregroundMark x1="63958" y1="13100" x2="76510" y2="5700"/>
                      <a14:foregroundMark x1="76510" y1="5700" x2="81198" y2="5400"/>
                      <a14:foregroundMark x1="72083" y1="12950" x2="69063" y2="21350"/>
                      <a14:foregroundMark x1="70833" y1="26400" x2="81563" y2="24400"/>
                      <a14:foregroundMark x1="81563" y1="24400" x2="65990" y2="24100"/>
                      <a14:foregroundMark x1="65990" y1="24100" x2="76667" y2="26750"/>
                      <a14:foregroundMark x1="76667" y1="26750" x2="73490" y2="29200"/>
                      <a14:foregroundMark x1="68906" y1="16100" x2="68490" y2="21700"/>
                      <a14:foregroundMark x1="81927" y1="23250" x2="85208" y2="19950"/>
                      <a14:foregroundMark x1="64063" y1="28650" x2="75990" y2="33300"/>
                      <a14:foregroundMark x1="75990" y1="33300" x2="64219" y2="35500"/>
                      <a14:foregroundMark x1="64219" y1="35500" x2="70052" y2="32850"/>
                      <a14:foregroundMark x1="76927" y1="31650" x2="82344" y2="31450"/>
                      <a14:foregroundMark x1="63542" y1="72200" x2="65052" y2="75000"/>
                      <a14:foregroundMark x1="82188" y1="55050" x2="77188" y2="55400"/>
                      <a14:foregroundMark x1="82188" y1="50000" x2="85104" y2="51050"/>
                      <a14:backgroundMark x1="35104" y1="40550" x2="35104" y2="40550"/>
                      <a14:backgroundMark x1="35104" y1="40550" x2="35104" y2="40550"/>
                      <a14:backgroundMark x1="27187" y1="41600" x2="27760" y2="55500"/>
                      <a14:backgroundMark x1="27760" y1="55500" x2="41250" y2="44750"/>
                      <a14:backgroundMark x1="41250" y1="44750" x2="30885" y2="50750"/>
                      <a14:backgroundMark x1="30885" y1="50750" x2="33802" y2="30850"/>
                      <a14:backgroundMark x1="33802" y1="30850" x2="29219" y2="44050"/>
                      <a14:backgroundMark x1="29219" y1="44050" x2="20000" y2="36350"/>
                      <a14:backgroundMark x1="20000" y1="36350" x2="15260" y2="50250"/>
                      <a14:backgroundMark x1="15260" y1="50250" x2="18073" y2="63600"/>
                      <a14:backgroundMark x1="18073" y1="63600" x2="29375" y2="69050"/>
                      <a14:backgroundMark x1="29375" y1="69050" x2="42344" y2="69700"/>
                      <a14:backgroundMark x1="42344" y1="69700" x2="47917" y2="56600"/>
                      <a14:backgroundMark x1="47917" y1="56600" x2="49688" y2="41500"/>
                      <a14:backgroundMark x1="49688" y1="41500" x2="39427" y2="31050"/>
                      <a14:backgroundMark x1="39427" y1="31050" x2="28750" y2="53700"/>
                      <a14:backgroundMark x1="28750" y1="53700" x2="39167" y2="48200"/>
                      <a14:backgroundMark x1="39167" y1="48200" x2="34219" y2="65550"/>
                      <a14:backgroundMark x1="34219" y1="65550" x2="30677" y2="54350"/>
                      <a14:backgroundMark x1="37708" y1="22050" x2="37708" y2="22050"/>
                      <a14:backgroundMark x1="37708" y1="22050" x2="37708" y2="22050"/>
                      <a14:backgroundMark x1="37708" y1="22050" x2="37708" y2="22050"/>
                      <a14:backgroundMark x1="37708" y1="22050" x2="37708" y2="22050"/>
                      <a14:backgroundMark x1="37708" y1="22050" x2="37708" y2="22050"/>
                    </a14:backgroundRemoval>
                  </a14:imgEffect>
                </a14:imgLayer>
              </a14:imgProps>
            </a:ext>
            <a:ext uri="{28A0092B-C50C-407E-A947-70E740481C1C}">
              <a14:useLocalDpi xmlns:a14="http://schemas.microsoft.com/office/drawing/2010/main" val="0"/>
            </a:ext>
          </a:extLst>
        </a:blip>
        <a:stretch>
          <a:fillRect/>
        </a:stretch>
      </xdr:blipFill>
      <xdr:spPr>
        <a:xfrm>
          <a:off x="7473950" y="1276350"/>
          <a:ext cx="4070350" cy="36322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19050</xdr:colOff>
      <xdr:row>6</xdr:row>
      <xdr:rowOff>50800</xdr:rowOff>
    </xdr:from>
    <xdr:to>
      <xdr:col>1</xdr:col>
      <xdr:colOff>2254250</xdr:colOff>
      <xdr:row>8</xdr:row>
      <xdr:rowOff>127000</xdr:rowOff>
    </xdr:to>
    <xdr:sp macro="" textlink="">
      <xdr:nvSpPr>
        <xdr:cNvPr id="2" name="Rectangle 1">
          <a:extLst>
            <a:ext uri="{FF2B5EF4-FFF2-40B4-BE49-F238E27FC236}">
              <a16:creationId xmlns:a16="http://schemas.microsoft.com/office/drawing/2014/main" id="{3406929F-059F-4102-AE63-E3783F30D004}"/>
            </a:ext>
          </a:extLst>
        </xdr:cNvPr>
        <xdr:cNvSpPr/>
      </xdr:nvSpPr>
      <xdr:spPr>
        <a:xfrm>
          <a:off x="133350" y="1130300"/>
          <a:ext cx="2120900" cy="584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xdr:from>
      <xdr:col>1</xdr:col>
      <xdr:colOff>495300</xdr:colOff>
      <xdr:row>11</xdr:row>
      <xdr:rowOff>203200</xdr:rowOff>
    </xdr:from>
    <xdr:to>
      <xdr:col>1</xdr:col>
      <xdr:colOff>2044700</xdr:colOff>
      <xdr:row>13</xdr:row>
      <xdr:rowOff>98426</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93863C46-1A89-48BF-8367-D06EF5A7E829}"/>
            </a:ext>
          </a:extLst>
        </xdr:cNvPr>
        <xdr:cNvSpPr/>
      </xdr:nvSpPr>
      <xdr:spPr>
        <a:xfrm>
          <a:off x="609600" y="2476500"/>
          <a:ext cx="1549400" cy="3460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EMPLOYEES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xdr:from>
      <xdr:col>1</xdr:col>
      <xdr:colOff>495300</xdr:colOff>
      <xdr:row>14</xdr:row>
      <xdr:rowOff>38100</xdr:rowOff>
    </xdr:from>
    <xdr:to>
      <xdr:col>1</xdr:col>
      <xdr:colOff>2038350</xdr:colOff>
      <xdr:row>15</xdr:row>
      <xdr:rowOff>174626</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AFB1A46C-2B71-4BCB-A57A-994C2DF9CAE7}"/>
            </a:ext>
          </a:extLst>
        </xdr:cNvPr>
        <xdr:cNvSpPr/>
      </xdr:nvSpPr>
      <xdr:spPr>
        <a:xfrm>
          <a:off x="609600" y="2870200"/>
          <a:ext cx="1543050" cy="35242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STUDENTS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xdr:from>
      <xdr:col>1</xdr:col>
      <xdr:colOff>25400</xdr:colOff>
      <xdr:row>18</xdr:row>
      <xdr:rowOff>158750</xdr:rowOff>
    </xdr:from>
    <xdr:to>
      <xdr:col>1</xdr:col>
      <xdr:colOff>2082800</xdr:colOff>
      <xdr:row>21</xdr:row>
      <xdr:rowOff>184150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7E83AF14-1D4F-4C85-8D7F-CE9218B40987}"/>
            </a:ext>
          </a:extLst>
        </xdr:cNvPr>
        <xdr:cNvSpPr/>
      </xdr:nvSpPr>
      <xdr:spPr>
        <a:xfrm>
          <a:off x="139700" y="3860800"/>
          <a:ext cx="2057400" cy="64135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twoCellAnchor>
    <xdr:from>
      <xdr:col>1</xdr:col>
      <xdr:colOff>482600</xdr:colOff>
      <xdr:row>16</xdr:row>
      <xdr:rowOff>19050</xdr:rowOff>
    </xdr:from>
    <xdr:to>
      <xdr:col>1</xdr:col>
      <xdr:colOff>2044700</xdr:colOff>
      <xdr:row>17</xdr:row>
      <xdr:rowOff>222250</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758F5F61-59C9-46B6-883D-20CF5B647D03}"/>
            </a:ext>
          </a:extLst>
        </xdr:cNvPr>
        <xdr:cNvSpPr/>
      </xdr:nvSpPr>
      <xdr:spPr>
        <a:xfrm>
          <a:off x="596900" y="3359150"/>
          <a:ext cx="1562100" cy="336550"/>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STAFFS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oneCellAnchor>
    <xdr:from>
      <xdr:col>1</xdr:col>
      <xdr:colOff>184150</xdr:colOff>
      <xdr:row>1</xdr:row>
      <xdr:rowOff>88900</xdr:rowOff>
    </xdr:from>
    <xdr:ext cx="1720850" cy="1136650"/>
    <xdr:pic>
      <xdr:nvPicPr>
        <xdr:cNvPr id="7" name="Picture 6">
          <a:extLst>
            <a:ext uri="{FF2B5EF4-FFF2-40B4-BE49-F238E27FC236}">
              <a16:creationId xmlns:a16="http://schemas.microsoft.com/office/drawing/2014/main" id="{18C331E9-A253-490A-8CF8-CC42EF3B33C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8450" y="27305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xdr:from>
      <xdr:col>1</xdr:col>
      <xdr:colOff>38100</xdr:colOff>
      <xdr:row>8</xdr:row>
      <xdr:rowOff>0</xdr:rowOff>
    </xdr:from>
    <xdr:to>
      <xdr:col>1</xdr:col>
      <xdr:colOff>2057400</xdr:colOff>
      <xdr:row>11</xdr:row>
      <xdr:rowOff>6350</xdr:rowOff>
    </xdr:to>
    <xdr:sp macro="" textlink="">
      <xdr:nvSpPr>
        <xdr:cNvPr id="8" name="Rectangle 7">
          <a:extLst>
            <a:ext uri="{FF2B5EF4-FFF2-40B4-BE49-F238E27FC236}">
              <a16:creationId xmlns:a16="http://schemas.microsoft.com/office/drawing/2014/main" id="{E759289A-A1C1-4A31-A5CC-755CC38FF2A8}"/>
            </a:ext>
          </a:extLst>
        </xdr:cNvPr>
        <xdr:cNvSpPr/>
      </xdr:nvSpPr>
      <xdr:spPr>
        <a:xfrm>
          <a:off x="152400" y="1492250"/>
          <a:ext cx="2019300" cy="692150"/>
        </a:xfrm>
        <a:prstGeom prst="rect">
          <a:avLst/>
        </a:prstGeom>
        <a:solidFill>
          <a:srgbClr val="002060"/>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latin typeface="Arial Black" panose="020B0A04020102020204" pitchFamily="34" charset="0"/>
            </a:rPr>
            <a:t>REGISTRATION</a:t>
          </a:r>
          <a:endParaRPr lang="en-IN" sz="1400" b="1">
            <a:latin typeface="Arial Black" panose="020B0A04020102020204" pitchFamily="34" charset="0"/>
          </a:endParaRPr>
        </a:p>
        <a:p>
          <a:pPr algn="l"/>
          <a:r>
            <a:rPr lang="en-IN" sz="1400" b="1">
              <a:latin typeface="Arial Black" panose="020B0A04020102020204" pitchFamily="34" charset="0"/>
            </a:rPr>
            <a:t>        </a:t>
          </a:r>
          <a:r>
            <a:rPr lang="en-IN" sz="1600" b="1">
              <a:latin typeface="Arial Black" panose="020B0A04020102020204" pitchFamily="34" charset="0"/>
            </a:rPr>
            <a:t>FORMS</a:t>
          </a:r>
          <a:endParaRPr lang="en-IN" sz="1400" b="1">
            <a:latin typeface="Arial Black" panose="020B0A04020102020204" pitchFamily="34" charset="0"/>
          </a:endParaRPr>
        </a:p>
        <a:p>
          <a:pPr algn="l"/>
          <a:endParaRPr lang="en-IN" sz="1400" b="1">
            <a:latin typeface="Arial Black" panose="020B0A04020102020204" pitchFamily="34" charset="0"/>
          </a:endParaRPr>
        </a:p>
        <a:p>
          <a:pPr algn="l"/>
          <a:endParaRPr lang="en-IN" sz="1600" b="1">
            <a:latin typeface="Arial Black" panose="020B0A04020102020204" pitchFamily="34" charset="0"/>
          </a:endParaRPr>
        </a:p>
      </xdr:txBody>
    </xdr:sp>
    <xdr:clientData/>
  </xdr:twoCellAnchor>
  <xdr:absoluteAnchor>
    <xdr:pos x="2432050" y="184150"/>
    <xdr:ext cx="9042400" cy="628650"/>
    <xdr:sp macro="" textlink="">
      <xdr:nvSpPr>
        <xdr:cNvPr id="9" name="Rectangle 1">
          <a:extLst>
            <a:ext uri="{FF2B5EF4-FFF2-40B4-BE49-F238E27FC236}">
              <a16:creationId xmlns:a16="http://schemas.microsoft.com/office/drawing/2014/main" id="{A9DDC2D7-A6CF-4E3C-BE49-5A24838EB2E0}"/>
            </a:ext>
          </a:extLst>
        </xdr:cNvPr>
        <xdr:cNvSpPr/>
      </xdr:nvSpPr>
      <xdr:spPr>
        <a:xfrm>
          <a:off x="2432050" y="184150"/>
          <a:ext cx="90424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6"/>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l"/>
          <a:r>
            <a:rPr lang="en-IN" sz="4400" b="1" u="none" cap="none" spc="50" baseline="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                 our courses</a:t>
          </a:r>
          <a:endParaRPr lang="en-IN" sz="4400" b="1" u="none"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endParaRPr>
        </a:p>
      </xdr:txBody>
    </xdr:sp>
    <xdr:clientData/>
  </xdr:absoluteAnchor>
  <xdr:twoCellAnchor>
    <xdr:from>
      <xdr:col>6</xdr:col>
      <xdr:colOff>520700</xdr:colOff>
      <xdr:row>12</xdr:row>
      <xdr:rowOff>6350</xdr:rowOff>
    </xdr:from>
    <xdr:to>
      <xdr:col>7</xdr:col>
      <xdr:colOff>82550</xdr:colOff>
      <xdr:row>13</xdr:row>
      <xdr:rowOff>171450</xdr:rowOff>
    </xdr:to>
    <xdr:sp macro="" textlink="">
      <xdr:nvSpPr>
        <xdr:cNvPr id="10" name="Rectangle: Rounded Corners 9">
          <a:hlinkClick xmlns:r="http://schemas.openxmlformats.org/officeDocument/2006/relationships" r:id="rId2"/>
          <a:extLst>
            <a:ext uri="{FF2B5EF4-FFF2-40B4-BE49-F238E27FC236}">
              <a16:creationId xmlns:a16="http://schemas.microsoft.com/office/drawing/2014/main" id="{A45CF449-7A16-8F7B-FA0E-1BE412452B35}"/>
            </a:ext>
          </a:extLst>
        </xdr:cNvPr>
        <xdr:cNvSpPr/>
      </xdr:nvSpPr>
      <xdr:spPr>
        <a:xfrm>
          <a:off x="4311650" y="2495550"/>
          <a:ext cx="984250" cy="292100"/>
        </a:xfrm>
        <a:prstGeom prst="roundRect">
          <a:avLst/>
        </a:prstGeom>
        <a:solidFill>
          <a:schemeClr val="bg2">
            <a:lumMod val="10000"/>
          </a:schemeClr>
        </a:solidFill>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0" cap="none" spc="0">
              <a:ln w="0">
                <a:solidFill>
                  <a:schemeClr val="bg1">
                    <a:lumMod val="75000"/>
                  </a:schemeClr>
                </a:solidFill>
              </a:ln>
              <a:solidFill>
                <a:schemeClr val="accent1">
                  <a:lumMod val="20000"/>
                  <a:lumOff val="80000"/>
                </a:schemeClr>
              </a:solidFill>
              <a:effectLst>
                <a:outerShdw blurRad="38100" dist="25400" dir="5400000" algn="ctr" rotWithShape="0">
                  <a:srgbClr val="6E747A">
                    <a:alpha val="43000"/>
                  </a:srgbClr>
                </a:outerShdw>
              </a:effectLst>
            </a:rPr>
            <a:t>Enroll</a:t>
          </a:r>
          <a:r>
            <a:rPr lang="en-IN" sz="1100" b="0" cap="none" spc="0" baseline="0">
              <a:ln w="0">
                <a:solidFill>
                  <a:schemeClr val="bg1">
                    <a:lumMod val="75000"/>
                  </a:schemeClr>
                </a:solidFill>
              </a:ln>
              <a:solidFill>
                <a:schemeClr val="accent1">
                  <a:lumMod val="20000"/>
                  <a:lumOff val="80000"/>
                </a:schemeClr>
              </a:solidFill>
              <a:effectLst>
                <a:outerShdw blurRad="38100" dist="25400" dir="5400000" algn="ctr" rotWithShape="0">
                  <a:srgbClr val="6E747A">
                    <a:alpha val="43000"/>
                  </a:srgbClr>
                </a:outerShdw>
              </a:effectLst>
            </a:rPr>
            <a:t> Now ...</a:t>
          </a:r>
          <a:endParaRPr lang="en-IN" sz="1100" b="0" cap="none" spc="0">
            <a:ln w="0">
              <a:solidFill>
                <a:schemeClr val="bg1">
                  <a:lumMod val="75000"/>
                </a:schemeClr>
              </a:solidFill>
            </a:ln>
            <a:solidFill>
              <a:schemeClr val="accent1">
                <a:lumMod val="20000"/>
                <a:lumOff val="80000"/>
              </a:schemeClr>
            </a:solidFill>
            <a:effectLst>
              <a:outerShdw blurRad="38100" dist="25400" dir="5400000" algn="ctr" rotWithShape="0">
                <a:srgbClr val="6E747A">
                  <a:alpha val="43000"/>
                </a:srgbClr>
              </a:outerShdw>
            </a:effectLst>
          </a:endParaRPr>
        </a:p>
      </xdr:txBody>
    </xdr:sp>
    <xdr:clientData/>
  </xdr:twoCellAnchor>
  <xdr:twoCellAnchor>
    <xdr:from>
      <xdr:col>12</xdr:col>
      <xdr:colOff>381000</xdr:colOff>
      <xdr:row>11</xdr:row>
      <xdr:rowOff>285750</xdr:rowOff>
    </xdr:from>
    <xdr:to>
      <xdr:col>13</xdr:col>
      <xdr:colOff>44450</xdr:colOff>
      <xdr:row>13</xdr:row>
      <xdr:rowOff>139700</xdr:rowOff>
    </xdr:to>
    <xdr:sp macro="" textlink="">
      <xdr:nvSpPr>
        <xdr:cNvPr id="19" name="Rectangle: Rounded Corners 18">
          <a:hlinkClick xmlns:r="http://schemas.openxmlformats.org/officeDocument/2006/relationships" r:id="rId2"/>
          <a:extLst>
            <a:ext uri="{FF2B5EF4-FFF2-40B4-BE49-F238E27FC236}">
              <a16:creationId xmlns:a16="http://schemas.microsoft.com/office/drawing/2014/main" id="{DB6DE9C5-91FC-C79D-BF7A-F1A29A77D927}"/>
            </a:ext>
          </a:extLst>
        </xdr:cNvPr>
        <xdr:cNvSpPr/>
      </xdr:nvSpPr>
      <xdr:spPr>
        <a:xfrm>
          <a:off x="7245350" y="2463800"/>
          <a:ext cx="984250" cy="292100"/>
        </a:xfrm>
        <a:prstGeom prst="roundRect">
          <a:avLst/>
        </a:prstGeom>
        <a:solidFill>
          <a:schemeClr val="bg2">
            <a:lumMod val="10000"/>
          </a:schemeClr>
        </a:solidFill>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0" cap="none" spc="0">
              <a:ln w="0">
                <a:solidFill>
                  <a:schemeClr val="bg1">
                    <a:lumMod val="75000"/>
                  </a:schemeClr>
                </a:solidFill>
              </a:ln>
              <a:solidFill>
                <a:schemeClr val="accent1">
                  <a:lumMod val="20000"/>
                  <a:lumOff val="80000"/>
                </a:schemeClr>
              </a:solidFill>
              <a:effectLst>
                <a:outerShdw blurRad="38100" dist="25400" dir="5400000" algn="ctr" rotWithShape="0">
                  <a:srgbClr val="6E747A">
                    <a:alpha val="43000"/>
                  </a:srgbClr>
                </a:outerShdw>
              </a:effectLst>
            </a:rPr>
            <a:t>Enroll</a:t>
          </a:r>
          <a:r>
            <a:rPr lang="en-IN" sz="1100" b="0" cap="none" spc="0" baseline="0">
              <a:ln w="0">
                <a:solidFill>
                  <a:schemeClr val="bg1">
                    <a:lumMod val="75000"/>
                  </a:schemeClr>
                </a:solidFill>
              </a:ln>
              <a:solidFill>
                <a:schemeClr val="accent1">
                  <a:lumMod val="20000"/>
                  <a:lumOff val="80000"/>
                </a:schemeClr>
              </a:solidFill>
              <a:effectLst>
                <a:outerShdw blurRad="38100" dist="25400" dir="5400000" algn="ctr" rotWithShape="0">
                  <a:srgbClr val="6E747A">
                    <a:alpha val="43000"/>
                  </a:srgbClr>
                </a:outerShdw>
              </a:effectLst>
            </a:rPr>
            <a:t> Now ...</a:t>
          </a:r>
          <a:endParaRPr lang="en-IN" sz="1100" b="0" cap="none" spc="0">
            <a:ln w="0">
              <a:solidFill>
                <a:schemeClr val="bg1">
                  <a:lumMod val="75000"/>
                </a:schemeClr>
              </a:solidFill>
            </a:ln>
            <a:solidFill>
              <a:schemeClr val="accent1">
                <a:lumMod val="20000"/>
                <a:lumOff val="80000"/>
              </a:schemeClr>
            </a:solidFill>
            <a:effectLst>
              <a:outerShdw blurRad="38100" dist="25400" dir="5400000" algn="ctr" rotWithShape="0">
                <a:srgbClr val="6E747A">
                  <a:alpha val="43000"/>
                </a:srgbClr>
              </a:outerShdw>
            </a:effectLst>
          </a:endParaRPr>
        </a:p>
      </xdr:txBody>
    </xdr:sp>
    <xdr:clientData/>
  </xdr:twoCellAnchor>
  <xdr:twoCellAnchor>
    <xdr:from>
      <xdr:col>18</xdr:col>
      <xdr:colOff>431800</xdr:colOff>
      <xdr:row>11</xdr:row>
      <xdr:rowOff>304800</xdr:rowOff>
    </xdr:from>
    <xdr:to>
      <xdr:col>19</xdr:col>
      <xdr:colOff>50800</xdr:colOff>
      <xdr:row>13</xdr:row>
      <xdr:rowOff>158750</xdr:rowOff>
    </xdr:to>
    <xdr:sp macro="" textlink="">
      <xdr:nvSpPr>
        <xdr:cNvPr id="20" name="Rectangle: Rounded Corners 19">
          <a:hlinkClick xmlns:r="http://schemas.openxmlformats.org/officeDocument/2006/relationships" r:id="rId2"/>
          <a:extLst>
            <a:ext uri="{FF2B5EF4-FFF2-40B4-BE49-F238E27FC236}">
              <a16:creationId xmlns:a16="http://schemas.microsoft.com/office/drawing/2014/main" id="{BF101990-A094-EA2A-B94D-A05ED1E70C58}"/>
            </a:ext>
          </a:extLst>
        </xdr:cNvPr>
        <xdr:cNvSpPr/>
      </xdr:nvSpPr>
      <xdr:spPr>
        <a:xfrm>
          <a:off x="10375900" y="2482850"/>
          <a:ext cx="984250" cy="292100"/>
        </a:xfrm>
        <a:prstGeom prst="roundRect">
          <a:avLst/>
        </a:prstGeom>
        <a:solidFill>
          <a:schemeClr val="bg2">
            <a:lumMod val="10000"/>
          </a:schemeClr>
        </a:solidFill>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0" cap="none" spc="0">
              <a:ln w="0">
                <a:solidFill>
                  <a:schemeClr val="bg1">
                    <a:lumMod val="75000"/>
                  </a:schemeClr>
                </a:solidFill>
              </a:ln>
              <a:solidFill>
                <a:schemeClr val="accent1">
                  <a:lumMod val="20000"/>
                  <a:lumOff val="80000"/>
                </a:schemeClr>
              </a:solidFill>
              <a:effectLst>
                <a:outerShdw blurRad="38100" dist="25400" dir="5400000" algn="ctr" rotWithShape="0">
                  <a:srgbClr val="6E747A">
                    <a:alpha val="43000"/>
                  </a:srgbClr>
                </a:outerShdw>
              </a:effectLst>
            </a:rPr>
            <a:t>Enroll</a:t>
          </a:r>
          <a:r>
            <a:rPr lang="en-IN" sz="1100" b="0" cap="none" spc="0" baseline="0">
              <a:ln w="0">
                <a:solidFill>
                  <a:schemeClr val="bg1">
                    <a:lumMod val="75000"/>
                  </a:schemeClr>
                </a:solidFill>
              </a:ln>
              <a:solidFill>
                <a:schemeClr val="accent1">
                  <a:lumMod val="20000"/>
                  <a:lumOff val="80000"/>
                </a:schemeClr>
              </a:solidFill>
              <a:effectLst>
                <a:outerShdw blurRad="38100" dist="25400" dir="5400000" algn="ctr" rotWithShape="0">
                  <a:srgbClr val="6E747A">
                    <a:alpha val="43000"/>
                  </a:srgbClr>
                </a:outerShdw>
              </a:effectLst>
            </a:rPr>
            <a:t> Now ...</a:t>
          </a:r>
          <a:endParaRPr lang="en-IN" sz="1100" b="0" cap="none" spc="0">
            <a:ln w="0">
              <a:solidFill>
                <a:schemeClr val="bg1">
                  <a:lumMod val="75000"/>
                </a:schemeClr>
              </a:solidFill>
            </a:ln>
            <a:solidFill>
              <a:schemeClr val="accent1">
                <a:lumMod val="20000"/>
                <a:lumOff val="80000"/>
              </a:schemeClr>
            </a:solidFill>
            <a:effectLst>
              <a:outerShdw blurRad="38100" dist="25400" dir="5400000" algn="ctr" rotWithShape="0">
                <a:srgbClr val="6E747A">
                  <a:alpha val="43000"/>
                </a:srgbClr>
              </a:outerShdw>
            </a:effectLst>
          </a:endParaRPr>
        </a:p>
      </xdr:txBody>
    </xdr:sp>
    <xdr:clientData/>
  </xdr:twoCellAnchor>
  <xdr:twoCellAnchor>
    <xdr:from>
      <xdr:col>18</xdr:col>
      <xdr:colOff>425450</xdr:colOff>
      <xdr:row>21</xdr:row>
      <xdr:rowOff>273050</xdr:rowOff>
    </xdr:from>
    <xdr:to>
      <xdr:col>19</xdr:col>
      <xdr:colOff>44450</xdr:colOff>
      <xdr:row>23</xdr:row>
      <xdr:rowOff>177800</xdr:rowOff>
    </xdr:to>
    <xdr:sp macro="" textlink="">
      <xdr:nvSpPr>
        <xdr:cNvPr id="21" name="Rectangle: Rounded Corners 20">
          <a:hlinkClick xmlns:r="http://schemas.openxmlformats.org/officeDocument/2006/relationships" r:id="rId2"/>
          <a:extLst>
            <a:ext uri="{FF2B5EF4-FFF2-40B4-BE49-F238E27FC236}">
              <a16:creationId xmlns:a16="http://schemas.microsoft.com/office/drawing/2014/main" id="{1C2C5552-2102-07C9-D875-D9CF6CB595E2}"/>
            </a:ext>
          </a:extLst>
        </xdr:cNvPr>
        <xdr:cNvSpPr/>
      </xdr:nvSpPr>
      <xdr:spPr>
        <a:xfrm>
          <a:off x="10369550" y="4591050"/>
          <a:ext cx="984250" cy="292100"/>
        </a:xfrm>
        <a:prstGeom prst="roundRect">
          <a:avLst/>
        </a:prstGeom>
        <a:solidFill>
          <a:schemeClr val="bg2">
            <a:lumMod val="10000"/>
          </a:schemeClr>
        </a:solidFill>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0" cap="none" spc="0">
              <a:ln w="0">
                <a:solidFill>
                  <a:schemeClr val="bg1">
                    <a:lumMod val="75000"/>
                  </a:schemeClr>
                </a:solidFill>
              </a:ln>
              <a:solidFill>
                <a:schemeClr val="accent1">
                  <a:lumMod val="20000"/>
                  <a:lumOff val="80000"/>
                </a:schemeClr>
              </a:solidFill>
              <a:effectLst>
                <a:outerShdw blurRad="38100" dist="25400" dir="5400000" algn="ctr" rotWithShape="0">
                  <a:srgbClr val="6E747A">
                    <a:alpha val="43000"/>
                  </a:srgbClr>
                </a:outerShdw>
              </a:effectLst>
            </a:rPr>
            <a:t>Enroll</a:t>
          </a:r>
          <a:r>
            <a:rPr lang="en-IN" sz="1100" b="0" cap="none" spc="0" baseline="0">
              <a:ln w="0">
                <a:solidFill>
                  <a:schemeClr val="bg1">
                    <a:lumMod val="75000"/>
                  </a:schemeClr>
                </a:solidFill>
              </a:ln>
              <a:solidFill>
                <a:schemeClr val="accent1">
                  <a:lumMod val="20000"/>
                  <a:lumOff val="80000"/>
                </a:schemeClr>
              </a:solidFill>
              <a:effectLst>
                <a:outerShdw blurRad="38100" dist="25400" dir="5400000" algn="ctr" rotWithShape="0">
                  <a:srgbClr val="6E747A">
                    <a:alpha val="43000"/>
                  </a:srgbClr>
                </a:outerShdw>
              </a:effectLst>
            </a:rPr>
            <a:t> Now ...</a:t>
          </a:r>
          <a:endParaRPr lang="en-IN" sz="1100" b="0" cap="none" spc="0">
            <a:ln w="0">
              <a:solidFill>
                <a:schemeClr val="bg1">
                  <a:lumMod val="75000"/>
                </a:schemeClr>
              </a:solidFill>
            </a:ln>
            <a:solidFill>
              <a:schemeClr val="accent1">
                <a:lumMod val="20000"/>
                <a:lumOff val="80000"/>
              </a:schemeClr>
            </a:solidFill>
            <a:effectLst>
              <a:outerShdw blurRad="38100" dist="25400" dir="5400000" algn="ctr" rotWithShape="0">
                <a:srgbClr val="6E747A">
                  <a:alpha val="43000"/>
                </a:srgbClr>
              </a:outerShdw>
            </a:effectLst>
          </a:endParaRPr>
        </a:p>
      </xdr:txBody>
    </xdr:sp>
    <xdr:clientData/>
  </xdr:twoCellAnchor>
  <xdr:twoCellAnchor>
    <xdr:from>
      <xdr:col>12</xdr:col>
      <xdr:colOff>412750</xdr:colOff>
      <xdr:row>21</xdr:row>
      <xdr:rowOff>260350</xdr:rowOff>
    </xdr:from>
    <xdr:to>
      <xdr:col>13</xdr:col>
      <xdr:colOff>76200</xdr:colOff>
      <xdr:row>23</xdr:row>
      <xdr:rowOff>165100</xdr:rowOff>
    </xdr:to>
    <xdr:sp macro="" textlink="">
      <xdr:nvSpPr>
        <xdr:cNvPr id="22" name="Rectangle: Rounded Corners 21">
          <a:hlinkClick xmlns:r="http://schemas.openxmlformats.org/officeDocument/2006/relationships" r:id="rId2"/>
          <a:extLst>
            <a:ext uri="{FF2B5EF4-FFF2-40B4-BE49-F238E27FC236}">
              <a16:creationId xmlns:a16="http://schemas.microsoft.com/office/drawing/2014/main" id="{5D33BCC7-A96C-58CC-E61E-F5A6EC8B0FEF}"/>
            </a:ext>
          </a:extLst>
        </xdr:cNvPr>
        <xdr:cNvSpPr/>
      </xdr:nvSpPr>
      <xdr:spPr>
        <a:xfrm>
          <a:off x="7277100" y="4578350"/>
          <a:ext cx="984250" cy="292100"/>
        </a:xfrm>
        <a:prstGeom prst="roundRect">
          <a:avLst/>
        </a:prstGeom>
        <a:solidFill>
          <a:schemeClr val="bg2">
            <a:lumMod val="10000"/>
          </a:schemeClr>
        </a:solidFill>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0" cap="none" spc="0">
              <a:ln w="0">
                <a:solidFill>
                  <a:schemeClr val="bg1">
                    <a:lumMod val="75000"/>
                  </a:schemeClr>
                </a:solidFill>
              </a:ln>
              <a:solidFill>
                <a:schemeClr val="accent1">
                  <a:lumMod val="20000"/>
                  <a:lumOff val="80000"/>
                </a:schemeClr>
              </a:solidFill>
              <a:effectLst>
                <a:outerShdw blurRad="38100" dist="25400" dir="5400000" algn="ctr" rotWithShape="0">
                  <a:srgbClr val="6E747A">
                    <a:alpha val="43000"/>
                  </a:srgbClr>
                </a:outerShdw>
              </a:effectLst>
            </a:rPr>
            <a:t>Enroll</a:t>
          </a:r>
          <a:r>
            <a:rPr lang="en-IN" sz="1100" b="0" cap="none" spc="0" baseline="0">
              <a:ln w="0">
                <a:solidFill>
                  <a:schemeClr val="bg1">
                    <a:lumMod val="75000"/>
                  </a:schemeClr>
                </a:solidFill>
              </a:ln>
              <a:solidFill>
                <a:schemeClr val="accent1">
                  <a:lumMod val="20000"/>
                  <a:lumOff val="80000"/>
                </a:schemeClr>
              </a:solidFill>
              <a:effectLst>
                <a:outerShdw blurRad="38100" dist="25400" dir="5400000" algn="ctr" rotWithShape="0">
                  <a:srgbClr val="6E747A">
                    <a:alpha val="43000"/>
                  </a:srgbClr>
                </a:outerShdw>
              </a:effectLst>
            </a:rPr>
            <a:t> Now ...</a:t>
          </a:r>
          <a:endParaRPr lang="en-IN" sz="1100" b="0" cap="none" spc="0">
            <a:ln w="0">
              <a:solidFill>
                <a:schemeClr val="bg1">
                  <a:lumMod val="75000"/>
                </a:schemeClr>
              </a:solidFill>
            </a:ln>
            <a:solidFill>
              <a:schemeClr val="accent1">
                <a:lumMod val="20000"/>
                <a:lumOff val="80000"/>
              </a:schemeClr>
            </a:solidFill>
            <a:effectLst>
              <a:outerShdw blurRad="38100" dist="25400" dir="5400000" algn="ctr" rotWithShape="0">
                <a:srgbClr val="6E747A">
                  <a:alpha val="43000"/>
                </a:srgbClr>
              </a:outerShdw>
            </a:effectLst>
          </a:endParaRPr>
        </a:p>
      </xdr:txBody>
    </xdr:sp>
    <xdr:clientData/>
  </xdr:twoCellAnchor>
  <xdr:twoCellAnchor>
    <xdr:from>
      <xdr:col>6</xdr:col>
      <xdr:colOff>495300</xdr:colOff>
      <xdr:row>22</xdr:row>
      <xdr:rowOff>0</xdr:rowOff>
    </xdr:from>
    <xdr:to>
      <xdr:col>7</xdr:col>
      <xdr:colOff>57150</xdr:colOff>
      <xdr:row>23</xdr:row>
      <xdr:rowOff>190500</xdr:rowOff>
    </xdr:to>
    <xdr:sp macro="" textlink="">
      <xdr:nvSpPr>
        <xdr:cNvPr id="23" name="Rectangle: Rounded Corners 22">
          <a:hlinkClick xmlns:r="http://schemas.openxmlformats.org/officeDocument/2006/relationships" r:id="rId4"/>
          <a:extLst>
            <a:ext uri="{FF2B5EF4-FFF2-40B4-BE49-F238E27FC236}">
              <a16:creationId xmlns:a16="http://schemas.microsoft.com/office/drawing/2014/main" id="{263E97EF-E1FA-F74C-5FD9-32E6F5F5B3BD}"/>
            </a:ext>
          </a:extLst>
        </xdr:cNvPr>
        <xdr:cNvSpPr/>
      </xdr:nvSpPr>
      <xdr:spPr>
        <a:xfrm>
          <a:off x="4286250" y="4603750"/>
          <a:ext cx="984250" cy="292100"/>
        </a:xfrm>
        <a:prstGeom prst="roundRect">
          <a:avLst/>
        </a:prstGeom>
        <a:solidFill>
          <a:schemeClr val="bg2">
            <a:lumMod val="10000"/>
          </a:schemeClr>
        </a:solidFill>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0" cap="none" spc="0">
              <a:ln w="0">
                <a:solidFill>
                  <a:schemeClr val="bg1">
                    <a:lumMod val="75000"/>
                  </a:schemeClr>
                </a:solidFill>
              </a:ln>
              <a:solidFill>
                <a:schemeClr val="accent1">
                  <a:lumMod val="20000"/>
                  <a:lumOff val="80000"/>
                </a:schemeClr>
              </a:solidFill>
              <a:effectLst>
                <a:outerShdw blurRad="38100" dist="25400" dir="5400000" algn="ctr" rotWithShape="0">
                  <a:srgbClr val="6E747A">
                    <a:alpha val="43000"/>
                  </a:srgbClr>
                </a:outerShdw>
              </a:effectLst>
            </a:rPr>
            <a:t>Enroll</a:t>
          </a:r>
          <a:r>
            <a:rPr lang="en-IN" sz="1100" b="0" cap="none" spc="0" baseline="0">
              <a:ln w="0">
                <a:solidFill>
                  <a:schemeClr val="bg1">
                    <a:lumMod val="75000"/>
                  </a:schemeClr>
                </a:solidFill>
              </a:ln>
              <a:solidFill>
                <a:schemeClr val="accent1">
                  <a:lumMod val="20000"/>
                  <a:lumOff val="80000"/>
                </a:schemeClr>
              </a:solidFill>
              <a:effectLst>
                <a:outerShdw blurRad="38100" dist="25400" dir="5400000" algn="ctr" rotWithShape="0">
                  <a:srgbClr val="6E747A">
                    <a:alpha val="43000"/>
                  </a:srgbClr>
                </a:outerShdw>
              </a:effectLst>
            </a:rPr>
            <a:t> Now ...</a:t>
          </a:r>
          <a:endParaRPr lang="en-IN" sz="1100" b="0" cap="none" spc="0">
            <a:ln w="0">
              <a:solidFill>
                <a:schemeClr val="bg1">
                  <a:lumMod val="75000"/>
                </a:schemeClr>
              </a:solidFill>
            </a:ln>
            <a:solidFill>
              <a:schemeClr val="accent1">
                <a:lumMod val="20000"/>
                <a:lumOff val="80000"/>
              </a:schemeClr>
            </a:solidFill>
            <a:effectLst>
              <a:outerShdw blurRad="38100" dist="25400" dir="5400000" algn="ctr" rotWithShape="0">
                <a:srgbClr val="6E747A">
                  <a:alpha val="43000"/>
                </a:srgbClr>
              </a:outerShdw>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19050</xdr:colOff>
      <xdr:row>6</xdr:row>
      <xdr:rowOff>50800</xdr:rowOff>
    </xdr:from>
    <xdr:to>
      <xdr:col>1</xdr:col>
      <xdr:colOff>2254250</xdr:colOff>
      <xdr:row>8</xdr:row>
      <xdr:rowOff>127000</xdr:rowOff>
    </xdr:to>
    <xdr:sp macro="" textlink="">
      <xdr:nvSpPr>
        <xdr:cNvPr id="2" name="Rectangle 1">
          <a:extLst>
            <a:ext uri="{FF2B5EF4-FFF2-40B4-BE49-F238E27FC236}">
              <a16:creationId xmlns:a16="http://schemas.microsoft.com/office/drawing/2014/main" id="{C4160277-A5BC-4E75-BAD4-7EF4D2AE38E1}"/>
            </a:ext>
          </a:extLst>
        </xdr:cNvPr>
        <xdr:cNvSpPr/>
      </xdr:nvSpPr>
      <xdr:spPr>
        <a:xfrm>
          <a:off x="133350" y="1130300"/>
          <a:ext cx="2120900" cy="584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xdr:from>
      <xdr:col>1</xdr:col>
      <xdr:colOff>495300</xdr:colOff>
      <xdr:row>11</xdr:row>
      <xdr:rowOff>203200</xdr:rowOff>
    </xdr:from>
    <xdr:to>
      <xdr:col>1</xdr:col>
      <xdr:colOff>2044700</xdr:colOff>
      <xdr:row>13</xdr:row>
      <xdr:rowOff>98426</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1C099744-443C-4951-9653-0ACDF47246EC}"/>
            </a:ext>
          </a:extLst>
        </xdr:cNvPr>
        <xdr:cNvSpPr/>
      </xdr:nvSpPr>
      <xdr:spPr>
        <a:xfrm>
          <a:off x="609600" y="2324100"/>
          <a:ext cx="1549400" cy="28892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EMPLOYEES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xdr:from>
      <xdr:col>1</xdr:col>
      <xdr:colOff>501650</xdr:colOff>
      <xdr:row>14</xdr:row>
      <xdr:rowOff>69850</xdr:rowOff>
    </xdr:from>
    <xdr:to>
      <xdr:col>1</xdr:col>
      <xdr:colOff>2044700</xdr:colOff>
      <xdr:row>15</xdr:row>
      <xdr:rowOff>149226</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5263DA5F-16B7-49F1-A7B2-C55C7A21154B}"/>
            </a:ext>
          </a:extLst>
        </xdr:cNvPr>
        <xdr:cNvSpPr/>
      </xdr:nvSpPr>
      <xdr:spPr>
        <a:xfrm>
          <a:off x="615950" y="2806700"/>
          <a:ext cx="1543050" cy="26352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STUDENTS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xdr:from>
      <xdr:col>1</xdr:col>
      <xdr:colOff>38100</xdr:colOff>
      <xdr:row>20</xdr:row>
      <xdr:rowOff>95250</xdr:rowOff>
    </xdr:from>
    <xdr:to>
      <xdr:col>1</xdr:col>
      <xdr:colOff>2095500</xdr:colOff>
      <xdr:row>23</xdr:row>
      <xdr:rowOff>152400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05FFA5B3-CF98-4167-A640-E8B035A8843B}"/>
            </a:ext>
          </a:extLst>
        </xdr:cNvPr>
        <xdr:cNvSpPr/>
      </xdr:nvSpPr>
      <xdr:spPr>
        <a:xfrm>
          <a:off x="152400" y="401320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twoCellAnchor>
    <xdr:from>
      <xdr:col>1</xdr:col>
      <xdr:colOff>476250</xdr:colOff>
      <xdr:row>16</xdr:row>
      <xdr:rowOff>228600</xdr:rowOff>
    </xdr:from>
    <xdr:to>
      <xdr:col>1</xdr:col>
      <xdr:colOff>2038350</xdr:colOff>
      <xdr:row>18</xdr:row>
      <xdr:rowOff>158750</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FB46C4BC-8E29-48AE-B809-ADDA3B2D8024}"/>
            </a:ext>
          </a:extLst>
        </xdr:cNvPr>
        <xdr:cNvSpPr/>
      </xdr:nvSpPr>
      <xdr:spPr>
        <a:xfrm>
          <a:off x="590550" y="3359150"/>
          <a:ext cx="1562100" cy="387350"/>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STAFFS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oneCellAnchor>
    <xdr:from>
      <xdr:col>1</xdr:col>
      <xdr:colOff>184150</xdr:colOff>
      <xdr:row>1</xdr:row>
      <xdr:rowOff>88900</xdr:rowOff>
    </xdr:from>
    <xdr:ext cx="1720850" cy="1136650"/>
    <xdr:pic>
      <xdr:nvPicPr>
        <xdr:cNvPr id="7" name="Picture 6">
          <a:extLst>
            <a:ext uri="{FF2B5EF4-FFF2-40B4-BE49-F238E27FC236}">
              <a16:creationId xmlns:a16="http://schemas.microsoft.com/office/drawing/2014/main" id="{2BA56940-B4F9-448C-A969-26B9D9C752E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8450" y="27305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xdr:from>
      <xdr:col>1</xdr:col>
      <xdr:colOff>38100</xdr:colOff>
      <xdr:row>7</xdr:row>
      <xdr:rowOff>171450</xdr:rowOff>
    </xdr:from>
    <xdr:to>
      <xdr:col>1</xdr:col>
      <xdr:colOff>2057400</xdr:colOff>
      <xdr:row>11</xdr:row>
      <xdr:rowOff>31750</xdr:rowOff>
    </xdr:to>
    <xdr:sp macro="" textlink="">
      <xdr:nvSpPr>
        <xdr:cNvPr id="8" name="Rectangle 7">
          <a:extLst>
            <a:ext uri="{FF2B5EF4-FFF2-40B4-BE49-F238E27FC236}">
              <a16:creationId xmlns:a16="http://schemas.microsoft.com/office/drawing/2014/main" id="{58EA04F1-8678-450C-9C99-26C86DF1A4B2}"/>
            </a:ext>
          </a:extLst>
        </xdr:cNvPr>
        <xdr:cNvSpPr/>
      </xdr:nvSpPr>
      <xdr:spPr>
        <a:xfrm>
          <a:off x="152400" y="1543050"/>
          <a:ext cx="2019300" cy="628650"/>
        </a:xfrm>
        <a:prstGeom prst="rect">
          <a:avLst/>
        </a:prstGeom>
        <a:solidFill>
          <a:srgbClr val="002060"/>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latin typeface="Arial Black" panose="020B0A04020102020204" pitchFamily="34" charset="0"/>
            </a:rPr>
            <a:t>REGISTRATION</a:t>
          </a:r>
          <a:endParaRPr lang="en-IN" sz="1400" b="1">
            <a:latin typeface="Arial Black" panose="020B0A04020102020204" pitchFamily="34" charset="0"/>
          </a:endParaRPr>
        </a:p>
        <a:p>
          <a:pPr algn="l"/>
          <a:r>
            <a:rPr lang="en-IN" sz="1400" b="1">
              <a:latin typeface="Arial Black" panose="020B0A04020102020204" pitchFamily="34" charset="0"/>
            </a:rPr>
            <a:t>        </a:t>
          </a:r>
          <a:r>
            <a:rPr lang="en-IN" sz="1600" b="1">
              <a:latin typeface="Arial Black" panose="020B0A04020102020204" pitchFamily="34" charset="0"/>
            </a:rPr>
            <a:t>FORMS</a:t>
          </a:r>
          <a:endParaRPr lang="en-IN" sz="1400" b="1">
            <a:latin typeface="Arial Black" panose="020B0A04020102020204" pitchFamily="34" charset="0"/>
          </a:endParaRPr>
        </a:p>
        <a:p>
          <a:pPr algn="l"/>
          <a:endParaRPr lang="en-IN" sz="1400" b="1">
            <a:latin typeface="Arial Black" panose="020B0A04020102020204" pitchFamily="34" charset="0"/>
          </a:endParaRPr>
        </a:p>
        <a:p>
          <a:pPr algn="l"/>
          <a:endParaRPr lang="en-IN" sz="1600" b="1">
            <a:latin typeface="Arial Black" panose="020B0A04020102020204" pitchFamily="34" charset="0"/>
          </a:endParaRPr>
        </a:p>
      </xdr:txBody>
    </xdr:sp>
    <xdr:clientData/>
  </xdr:twoCellAnchor>
  <xdr:absoluteAnchor>
    <xdr:pos x="2349500" y="184150"/>
    <xdr:ext cx="9042400" cy="628650"/>
    <xdr:sp macro="" textlink="">
      <xdr:nvSpPr>
        <xdr:cNvPr id="9" name="Rectangle 1">
          <a:extLst>
            <a:ext uri="{FF2B5EF4-FFF2-40B4-BE49-F238E27FC236}">
              <a16:creationId xmlns:a16="http://schemas.microsoft.com/office/drawing/2014/main" id="{4BFD60BA-48A4-4718-8CCE-BCE53C767838}"/>
            </a:ext>
          </a:extLst>
        </xdr:cNvPr>
        <xdr:cNvSpPr/>
      </xdr:nvSpPr>
      <xdr:spPr>
        <a:xfrm>
          <a:off x="2349500" y="184150"/>
          <a:ext cx="90424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6"/>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hubnet</a:t>
          </a:r>
        </a:p>
      </xdr:txBody>
    </xdr:sp>
    <xdr:clientData/>
  </xdr:absoluteAnchor>
  <xdr:twoCellAnchor editAs="oneCell">
    <xdr:from>
      <xdr:col>6</xdr:col>
      <xdr:colOff>533400</xdr:colOff>
      <xdr:row>8</xdr:row>
      <xdr:rowOff>76200</xdr:rowOff>
    </xdr:from>
    <xdr:to>
      <xdr:col>7</xdr:col>
      <xdr:colOff>730250</xdr:colOff>
      <xdr:row>11</xdr:row>
      <xdr:rowOff>0</xdr:rowOff>
    </xdr:to>
    <xdr:pic>
      <xdr:nvPicPr>
        <xdr:cNvPr id="10" name="Picture 9">
          <a:extLst>
            <a:ext uri="{FF2B5EF4-FFF2-40B4-BE49-F238E27FC236}">
              <a16:creationId xmlns:a16="http://schemas.microsoft.com/office/drawing/2014/main" id="{A19D8634-3609-4052-8084-75D898A88A2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08450" y="1663700"/>
          <a:ext cx="730250" cy="4762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13</xdr:col>
      <xdr:colOff>379677</xdr:colOff>
      <xdr:row>13</xdr:row>
      <xdr:rowOff>51224</xdr:rowOff>
    </xdr:from>
    <xdr:to>
      <xdr:col>16</xdr:col>
      <xdr:colOff>113140</xdr:colOff>
      <xdr:row>18</xdr:row>
      <xdr:rowOff>136407</xdr:rowOff>
    </xdr:to>
    <xdr:pic>
      <xdr:nvPicPr>
        <xdr:cNvPr id="2" name="Picture 1">
          <a:extLst>
            <a:ext uri="{FF2B5EF4-FFF2-40B4-BE49-F238E27FC236}">
              <a16:creationId xmlns:a16="http://schemas.microsoft.com/office/drawing/2014/main" id="{640413F8-1267-429E-92CD-23427368734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9243" b="16807"/>
        <a:stretch>
          <a:fillRect/>
        </a:stretch>
      </xdr:blipFill>
      <xdr:spPr>
        <a:xfrm>
          <a:off x="7580577" y="1721274"/>
          <a:ext cx="1562263" cy="1005933"/>
        </a:xfrm>
        <a:prstGeom prst="rect">
          <a:avLst/>
        </a:prstGeom>
      </xdr:spPr>
    </xdr:pic>
    <xdr:clientData/>
  </xdr:twoCellAnchor>
  <xdr:twoCellAnchor>
    <xdr:from>
      <xdr:col>5</xdr:col>
      <xdr:colOff>14768</xdr:colOff>
      <xdr:row>7</xdr:row>
      <xdr:rowOff>14765</xdr:rowOff>
    </xdr:from>
    <xdr:to>
      <xdr:col>16</xdr:col>
      <xdr:colOff>251048</xdr:colOff>
      <xdr:row>11</xdr:row>
      <xdr:rowOff>184592</xdr:rowOff>
    </xdr:to>
    <xdr:sp macro="" textlink="">
      <xdr:nvSpPr>
        <xdr:cNvPr id="3" name="Rectangle 2">
          <a:extLst>
            <a:ext uri="{FF2B5EF4-FFF2-40B4-BE49-F238E27FC236}">
              <a16:creationId xmlns:a16="http://schemas.microsoft.com/office/drawing/2014/main" id="{B109AB53-CC65-443D-95CB-CFE1F116FAFF}"/>
            </a:ext>
          </a:extLst>
        </xdr:cNvPr>
        <xdr:cNvSpPr/>
      </xdr:nvSpPr>
      <xdr:spPr>
        <a:xfrm>
          <a:off x="3824768" y="1291115"/>
          <a:ext cx="7100630" cy="1020727"/>
        </a:xfrm>
        <a:prstGeom prst="rect">
          <a:avLst/>
        </a:prstGeom>
        <a:solidFill>
          <a:srgbClr val="F5CDC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6350</xdr:colOff>
      <xdr:row>8</xdr:row>
      <xdr:rowOff>31750</xdr:rowOff>
    </xdr:from>
    <xdr:to>
      <xdr:col>16</xdr:col>
      <xdr:colOff>241300</xdr:colOff>
      <xdr:row>12</xdr:row>
      <xdr:rowOff>57150</xdr:rowOff>
    </xdr:to>
    <xdr:sp macro="" textlink="">
      <xdr:nvSpPr>
        <xdr:cNvPr id="4" name="TextBox 3">
          <a:extLst>
            <a:ext uri="{FF2B5EF4-FFF2-40B4-BE49-F238E27FC236}">
              <a16:creationId xmlns:a16="http://schemas.microsoft.com/office/drawing/2014/main" id="{83E34FBE-1A6C-4A4F-8F2F-C6E1E9D9238E}"/>
            </a:ext>
          </a:extLst>
        </xdr:cNvPr>
        <xdr:cNvSpPr txBox="1"/>
      </xdr:nvSpPr>
      <xdr:spPr>
        <a:xfrm>
          <a:off x="2660650" y="781050"/>
          <a:ext cx="6610350" cy="762000"/>
        </a:xfrm>
        <a:prstGeom prst="rect">
          <a:avLst/>
        </a:prstGeom>
        <a:solidFill>
          <a:srgbClr val="F5CDC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prstTxWarp prst="textArchUp">
            <a:avLst>
              <a:gd name="adj" fmla="val 10800000"/>
            </a:avLst>
          </a:prstTxWarp>
        </a:bodyPr>
        <a:lstStyle/>
        <a:p>
          <a:pPr algn="ctr"/>
          <a:r>
            <a:rPr lang="en-IN" sz="3200">
              <a:effectLst>
                <a:glow rad="63500">
                  <a:schemeClr val="accent2">
                    <a:satMod val="175000"/>
                    <a:alpha val="40000"/>
                  </a:schemeClr>
                </a:glow>
              </a:effectLst>
              <a:latin typeface="Algerian" panose="04020705040A02060702" pitchFamily="82" charset="0"/>
            </a:rPr>
            <a:t>HUBNET EDUCATION OF INSTITUTE</a:t>
          </a:r>
        </a:p>
      </xdr:txBody>
    </xdr:sp>
    <xdr:clientData/>
  </xdr:twoCellAnchor>
  <xdr:twoCellAnchor>
    <xdr:from>
      <xdr:col>8</xdr:col>
      <xdr:colOff>312997</xdr:colOff>
      <xdr:row>9</xdr:row>
      <xdr:rowOff>163343</xdr:rowOff>
    </xdr:from>
    <xdr:to>
      <xdr:col>14</xdr:col>
      <xdr:colOff>500244</xdr:colOff>
      <xdr:row>12</xdr:row>
      <xdr:rowOff>39439</xdr:rowOff>
    </xdr:to>
    <xdr:sp macro="" textlink="">
      <xdr:nvSpPr>
        <xdr:cNvPr id="5" name="TextBox 4">
          <a:extLst>
            <a:ext uri="{FF2B5EF4-FFF2-40B4-BE49-F238E27FC236}">
              <a16:creationId xmlns:a16="http://schemas.microsoft.com/office/drawing/2014/main" id="{89CD296E-A484-437B-9211-6A91DCA784E5}"/>
            </a:ext>
          </a:extLst>
        </xdr:cNvPr>
        <xdr:cNvSpPr txBox="1"/>
      </xdr:nvSpPr>
      <xdr:spPr>
        <a:xfrm>
          <a:off x="5812097" y="1922293"/>
          <a:ext cx="3660697" cy="48569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latin typeface="Arial Black" panose="020B0A04020102020204" pitchFamily="34" charset="0"/>
            </a:rPr>
            <a:t>REPORT</a:t>
          </a:r>
          <a:r>
            <a:rPr lang="en-IN" sz="2400" b="1" baseline="0">
              <a:latin typeface="Arial Black" panose="020B0A04020102020204" pitchFamily="34" charset="0"/>
            </a:rPr>
            <a:t> CARD</a:t>
          </a:r>
          <a:endParaRPr lang="en-IN" sz="2400" b="1">
            <a:latin typeface="Arial Black" panose="020B0A04020102020204" pitchFamily="34" charset="0"/>
          </a:endParaRPr>
        </a:p>
      </xdr:txBody>
    </xdr:sp>
    <xdr:clientData/>
  </xdr:twoCellAnchor>
  <xdr:twoCellAnchor>
    <xdr:from>
      <xdr:col>16</xdr:col>
      <xdr:colOff>114300</xdr:colOff>
      <xdr:row>0</xdr:row>
      <xdr:rowOff>95250</xdr:rowOff>
    </xdr:from>
    <xdr:to>
      <xdr:col>20</xdr:col>
      <xdr:colOff>520700</xdr:colOff>
      <xdr:row>3</xdr:row>
      <xdr:rowOff>152400</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5643714F-1FBC-4B30-9F53-FB7F8D3351A4}"/>
            </a:ext>
          </a:extLst>
        </xdr:cNvPr>
        <xdr:cNvSpPr/>
      </xdr:nvSpPr>
      <xdr:spPr>
        <a:xfrm>
          <a:off x="9144000" y="9525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twoCellAnchor editAs="oneCell">
    <xdr:from>
      <xdr:col>20</xdr:col>
      <xdr:colOff>584200</xdr:colOff>
      <xdr:row>0</xdr:row>
      <xdr:rowOff>127000</xdr:rowOff>
    </xdr:from>
    <xdr:to>
      <xdr:col>21</xdr:col>
      <xdr:colOff>431800</xdr:colOff>
      <xdr:row>3</xdr:row>
      <xdr:rowOff>107950</xdr:rowOff>
    </xdr:to>
    <xdr:pic>
      <xdr:nvPicPr>
        <xdr:cNvPr id="7" name="Graphic 6" descr="User with solid fill">
          <a:hlinkClick xmlns:r="http://schemas.openxmlformats.org/officeDocument/2006/relationships" r:id="rId3"/>
          <a:extLst>
            <a:ext uri="{FF2B5EF4-FFF2-40B4-BE49-F238E27FC236}">
              <a16:creationId xmlns:a16="http://schemas.microsoft.com/office/drawing/2014/main" id="{566CA0DA-89F6-4AFE-A201-AEB7D622E69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264900" y="127000"/>
          <a:ext cx="457200" cy="5334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19050</xdr:colOff>
      <xdr:row>6</xdr:row>
      <xdr:rowOff>50800</xdr:rowOff>
    </xdr:from>
    <xdr:to>
      <xdr:col>1</xdr:col>
      <xdr:colOff>2254250</xdr:colOff>
      <xdr:row>8</xdr:row>
      <xdr:rowOff>127000</xdr:rowOff>
    </xdr:to>
    <xdr:sp macro="" textlink="">
      <xdr:nvSpPr>
        <xdr:cNvPr id="2" name="Rectangle 1">
          <a:extLst>
            <a:ext uri="{FF2B5EF4-FFF2-40B4-BE49-F238E27FC236}">
              <a16:creationId xmlns:a16="http://schemas.microsoft.com/office/drawing/2014/main" id="{5C91D93C-E49E-4699-8745-F7BF5BBFE9A3}"/>
            </a:ext>
          </a:extLst>
        </xdr:cNvPr>
        <xdr:cNvSpPr/>
      </xdr:nvSpPr>
      <xdr:spPr>
        <a:xfrm>
          <a:off x="133350" y="1130300"/>
          <a:ext cx="2120900" cy="584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xdr:from>
      <xdr:col>1</xdr:col>
      <xdr:colOff>495300</xdr:colOff>
      <xdr:row>11</xdr:row>
      <xdr:rowOff>203200</xdr:rowOff>
    </xdr:from>
    <xdr:to>
      <xdr:col>1</xdr:col>
      <xdr:colOff>2044700</xdr:colOff>
      <xdr:row>13</xdr:row>
      <xdr:rowOff>98426</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350D67EF-50C9-4F64-9FAF-03882C081B24}"/>
            </a:ext>
          </a:extLst>
        </xdr:cNvPr>
        <xdr:cNvSpPr/>
      </xdr:nvSpPr>
      <xdr:spPr>
        <a:xfrm>
          <a:off x="609600" y="2476500"/>
          <a:ext cx="1549400" cy="3460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EMPLOYEES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xdr:from>
      <xdr:col>1</xdr:col>
      <xdr:colOff>501650</xdr:colOff>
      <xdr:row>14</xdr:row>
      <xdr:rowOff>69850</xdr:rowOff>
    </xdr:from>
    <xdr:to>
      <xdr:col>1</xdr:col>
      <xdr:colOff>2044700</xdr:colOff>
      <xdr:row>15</xdr:row>
      <xdr:rowOff>149226</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5EB716AE-CE59-4770-84E6-0785601D8928}"/>
            </a:ext>
          </a:extLst>
        </xdr:cNvPr>
        <xdr:cNvSpPr/>
      </xdr:nvSpPr>
      <xdr:spPr>
        <a:xfrm>
          <a:off x="615950" y="3009900"/>
          <a:ext cx="1543050" cy="31432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STUDENTS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xdr:from>
      <xdr:col>1</xdr:col>
      <xdr:colOff>38100</xdr:colOff>
      <xdr:row>20</xdr:row>
      <xdr:rowOff>95250</xdr:rowOff>
    </xdr:from>
    <xdr:to>
      <xdr:col>1</xdr:col>
      <xdr:colOff>2095500</xdr:colOff>
      <xdr:row>23</xdr:row>
      <xdr:rowOff>152400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B564B9B6-9C3A-438F-8064-AF62338D56EA}"/>
            </a:ext>
          </a:extLst>
        </xdr:cNvPr>
        <xdr:cNvSpPr/>
      </xdr:nvSpPr>
      <xdr:spPr>
        <a:xfrm>
          <a:off x="152400" y="414655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twoCellAnchor>
    <xdr:from>
      <xdr:col>1</xdr:col>
      <xdr:colOff>476250</xdr:colOff>
      <xdr:row>16</xdr:row>
      <xdr:rowOff>228600</xdr:rowOff>
    </xdr:from>
    <xdr:to>
      <xdr:col>1</xdr:col>
      <xdr:colOff>2038350</xdr:colOff>
      <xdr:row>18</xdr:row>
      <xdr:rowOff>158750</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56A960F0-AA4C-4315-8D2D-CA81955CA12A}"/>
            </a:ext>
          </a:extLst>
        </xdr:cNvPr>
        <xdr:cNvSpPr/>
      </xdr:nvSpPr>
      <xdr:spPr>
        <a:xfrm>
          <a:off x="590550" y="3492500"/>
          <a:ext cx="1562100" cy="393700"/>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STAFFS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oneCellAnchor>
    <xdr:from>
      <xdr:col>1</xdr:col>
      <xdr:colOff>184150</xdr:colOff>
      <xdr:row>1</xdr:row>
      <xdr:rowOff>88900</xdr:rowOff>
    </xdr:from>
    <xdr:ext cx="1720850" cy="1136650"/>
    <xdr:pic>
      <xdr:nvPicPr>
        <xdr:cNvPr id="7" name="Picture 6">
          <a:extLst>
            <a:ext uri="{FF2B5EF4-FFF2-40B4-BE49-F238E27FC236}">
              <a16:creationId xmlns:a16="http://schemas.microsoft.com/office/drawing/2014/main" id="{41126745-2D4C-45EE-B1CF-C2C98C964C8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8450" y="27305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xdr:from>
      <xdr:col>1</xdr:col>
      <xdr:colOff>38100</xdr:colOff>
      <xdr:row>7</xdr:row>
      <xdr:rowOff>171450</xdr:rowOff>
    </xdr:from>
    <xdr:to>
      <xdr:col>1</xdr:col>
      <xdr:colOff>2057400</xdr:colOff>
      <xdr:row>11</xdr:row>
      <xdr:rowOff>31750</xdr:rowOff>
    </xdr:to>
    <xdr:sp macro="" textlink="">
      <xdr:nvSpPr>
        <xdr:cNvPr id="8" name="Rectangle 7">
          <a:extLst>
            <a:ext uri="{FF2B5EF4-FFF2-40B4-BE49-F238E27FC236}">
              <a16:creationId xmlns:a16="http://schemas.microsoft.com/office/drawing/2014/main" id="{9A124047-457E-4E69-B880-EA28D69DD138}"/>
            </a:ext>
          </a:extLst>
        </xdr:cNvPr>
        <xdr:cNvSpPr/>
      </xdr:nvSpPr>
      <xdr:spPr>
        <a:xfrm>
          <a:off x="152400" y="1543050"/>
          <a:ext cx="2019300" cy="762000"/>
        </a:xfrm>
        <a:prstGeom prst="rect">
          <a:avLst/>
        </a:prstGeom>
        <a:solidFill>
          <a:srgbClr val="002060"/>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latin typeface="Arial Black" panose="020B0A04020102020204" pitchFamily="34" charset="0"/>
            </a:rPr>
            <a:t>REGISTRATION</a:t>
          </a:r>
          <a:endParaRPr lang="en-IN" sz="1400" b="1">
            <a:latin typeface="Arial Black" panose="020B0A04020102020204" pitchFamily="34" charset="0"/>
          </a:endParaRPr>
        </a:p>
        <a:p>
          <a:pPr algn="l"/>
          <a:r>
            <a:rPr lang="en-IN" sz="1400" b="1">
              <a:latin typeface="Arial Black" panose="020B0A04020102020204" pitchFamily="34" charset="0"/>
            </a:rPr>
            <a:t>        </a:t>
          </a:r>
          <a:r>
            <a:rPr lang="en-IN" sz="1600" b="1">
              <a:latin typeface="Arial Black" panose="020B0A04020102020204" pitchFamily="34" charset="0"/>
            </a:rPr>
            <a:t>FORMS</a:t>
          </a:r>
          <a:endParaRPr lang="en-IN" sz="1400" b="1">
            <a:latin typeface="Arial Black" panose="020B0A04020102020204" pitchFamily="34" charset="0"/>
          </a:endParaRPr>
        </a:p>
        <a:p>
          <a:pPr algn="l"/>
          <a:endParaRPr lang="en-IN" sz="1400" b="1">
            <a:latin typeface="Arial Black" panose="020B0A04020102020204" pitchFamily="34" charset="0"/>
          </a:endParaRPr>
        </a:p>
        <a:p>
          <a:pPr algn="l"/>
          <a:endParaRPr lang="en-IN" sz="1600" b="1">
            <a:latin typeface="Arial Black" panose="020B0A04020102020204" pitchFamily="34" charset="0"/>
          </a:endParaRPr>
        </a:p>
      </xdr:txBody>
    </xdr:sp>
    <xdr:clientData/>
  </xdr:twoCellAnchor>
  <xdr:absoluteAnchor>
    <xdr:pos x="2349500" y="184150"/>
    <xdr:ext cx="9042400" cy="628650"/>
    <xdr:sp macro="" textlink="">
      <xdr:nvSpPr>
        <xdr:cNvPr id="9" name="Rectangle 1">
          <a:extLst>
            <a:ext uri="{FF2B5EF4-FFF2-40B4-BE49-F238E27FC236}">
              <a16:creationId xmlns:a16="http://schemas.microsoft.com/office/drawing/2014/main" id="{5CC9CEE3-E3C9-49E4-B561-54AD1568C0B1}"/>
            </a:ext>
          </a:extLst>
        </xdr:cNvPr>
        <xdr:cNvSpPr/>
      </xdr:nvSpPr>
      <xdr:spPr>
        <a:xfrm>
          <a:off x="2349500" y="184150"/>
          <a:ext cx="90424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6"/>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hubnet</a:t>
          </a:r>
        </a:p>
      </xdr:txBody>
    </xdr:sp>
    <xdr:clientData/>
  </xdr:absoluteAnchor>
  <xdr:twoCellAnchor editAs="oneCell">
    <xdr:from>
      <xdr:col>6</xdr:col>
      <xdr:colOff>44450</xdr:colOff>
      <xdr:row>8</xdr:row>
      <xdr:rowOff>69850</xdr:rowOff>
    </xdr:from>
    <xdr:to>
      <xdr:col>7</xdr:col>
      <xdr:colOff>476250</xdr:colOff>
      <xdr:row>10</xdr:row>
      <xdr:rowOff>177800</xdr:rowOff>
    </xdr:to>
    <xdr:pic>
      <xdr:nvPicPr>
        <xdr:cNvPr id="11" name="Picture 10">
          <a:extLst>
            <a:ext uri="{FF2B5EF4-FFF2-40B4-BE49-F238E27FC236}">
              <a16:creationId xmlns:a16="http://schemas.microsoft.com/office/drawing/2014/main" id="{DEFA20A1-B5C8-4E29-AC48-E15761F11E2B}"/>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854450" y="1657350"/>
          <a:ext cx="730250" cy="4762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19050</xdr:colOff>
      <xdr:row>6</xdr:row>
      <xdr:rowOff>50800</xdr:rowOff>
    </xdr:from>
    <xdr:to>
      <xdr:col>1</xdr:col>
      <xdr:colOff>2254250</xdr:colOff>
      <xdr:row>8</xdr:row>
      <xdr:rowOff>127000</xdr:rowOff>
    </xdr:to>
    <xdr:sp macro="" textlink="">
      <xdr:nvSpPr>
        <xdr:cNvPr id="2" name="Rectangle 1">
          <a:extLst>
            <a:ext uri="{FF2B5EF4-FFF2-40B4-BE49-F238E27FC236}">
              <a16:creationId xmlns:a16="http://schemas.microsoft.com/office/drawing/2014/main" id="{A96A45F3-71AE-45CD-B8BE-742CB243C864}"/>
            </a:ext>
          </a:extLst>
        </xdr:cNvPr>
        <xdr:cNvSpPr/>
      </xdr:nvSpPr>
      <xdr:spPr>
        <a:xfrm>
          <a:off x="133350" y="1130300"/>
          <a:ext cx="2120900" cy="584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xdr:from>
      <xdr:col>1</xdr:col>
      <xdr:colOff>495300</xdr:colOff>
      <xdr:row>11</xdr:row>
      <xdr:rowOff>203200</xdr:rowOff>
    </xdr:from>
    <xdr:to>
      <xdr:col>1</xdr:col>
      <xdr:colOff>2044700</xdr:colOff>
      <xdr:row>13</xdr:row>
      <xdr:rowOff>98426</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F5BC1648-6A82-46EA-A05E-1604E3E98677}"/>
            </a:ext>
          </a:extLst>
        </xdr:cNvPr>
        <xdr:cNvSpPr/>
      </xdr:nvSpPr>
      <xdr:spPr>
        <a:xfrm>
          <a:off x="609600" y="2476500"/>
          <a:ext cx="1549400" cy="3460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EMPLOYEES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xdr:from>
      <xdr:col>1</xdr:col>
      <xdr:colOff>501650</xdr:colOff>
      <xdr:row>14</xdr:row>
      <xdr:rowOff>69850</xdr:rowOff>
    </xdr:from>
    <xdr:to>
      <xdr:col>1</xdr:col>
      <xdr:colOff>2044700</xdr:colOff>
      <xdr:row>15</xdr:row>
      <xdr:rowOff>149226</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24864F9B-2BFA-4A9E-9D39-F44245F65DE3}"/>
            </a:ext>
          </a:extLst>
        </xdr:cNvPr>
        <xdr:cNvSpPr/>
      </xdr:nvSpPr>
      <xdr:spPr>
        <a:xfrm>
          <a:off x="615950" y="3009900"/>
          <a:ext cx="1543050" cy="31432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STUDENTS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xdr:from>
      <xdr:col>1</xdr:col>
      <xdr:colOff>38100</xdr:colOff>
      <xdr:row>19</xdr:row>
      <xdr:rowOff>95250</xdr:rowOff>
    </xdr:from>
    <xdr:to>
      <xdr:col>1</xdr:col>
      <xdr:colOff>2095500</xdr:colOff>
      <xdr:row>21</xdr:row>
      <xdr:rowOff>139700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9FB2D2F5-A903-4819-A307-ECE1E39E8F30}"/>
            </a:ext>
          </a:extLst>
        </xdr:cNvPr>
        <xdr:cNvSpPr/>
      </xdr:nvSpPr>
      <xdr:spPr>
        <a:xfrm>
          <a:off x="152400" y="4064000"/>
          <a:ext cx="2057400" cy="5588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twoCellAnchor>
    <xdr:from>
      <xdr:col>1</xdr:col>
      <xdr:colOff>476250</xdr:colOff>
      <xdr:row>17</xdr:row>
      <xdr:rowOff>0</xdr:rowOff>
    </xdr:from>
    <xdr:to>
      <xdr:col>1</xdr:col>
      <xdr:colOff>2038350</xdr:colOff>
      <xdr:row>18</xdr:row>
      <xdr:rowOff>114300</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723CFB46-14E6-4D62-9532-0A142953DD37}"/>
            </a:ext>
          </a:extLst>
        </xdr:cNvPr>
        <xdr:cNvSpPr/>
      </xdr:nvSpPr>
      <xdr:spPr>
        <a:xfrm>
          <a:off x="590550" y="3505200"/>
          <a:ext cx="1562100" cy="355600"/>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STAFFS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oneCellAnchor>
    <xdr:from>
      <xdr:col>1</xdr:col>
      <xdr:colOff>184150</xdr:colOff>
      <xdr:row>1</xdr:row>
      <xdr:rowOff>88900</xdr:rowOff>
    </xdr:from>
    <xdr:ext cx="1720850" cy="1136650"/>
    <xdr:pic>
      <xdr:nvPicPr>
        <xdr:cNvPr id="7" name="Picture 6">
          <a:extLst>
            <a:ext uri="{FF2B5EF4-FFF2-40B4-BE49-F238E27FC236}">
              <a16:creationId xmlns:a16="http://schemas.microsoft.com/office/drawing/2014/main" id="{909A726C-7E99-4101-B08B-6A8C695C3D9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8450" y="27305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xdr:from>
      <xdr:col>1</xdr:col>
      <xdr:colOff>38100</xdr:colOff>
      <xdr:row>7</xdr:row>
      <xdr:rowOff>165100</xdr:rowOff>
    </xdr:from>
    <xdr:to>
      <xdr:col>1</xdr:col>
      <xdr:colOff>2057400</xdr:colOff>
      <xdr:row>11</xdr:row>
      <xdr:rowOff>101600</xdr:rowOff>
    </xdr:to>
    <xdr:sp macro="" textlink="">
      <xdr:nvSpPr>
        <xdr:cNvPr id="8" name="Rectangle 7">
          <a:extLst>
            <a:ext uri="{FF2B5EF4-FFF2-40B4-BE49-F238E27FC236}">
              <a16:creationId xmlns:a16="http://schemas.microsoft.com/office/drawing/2014/main" id="{18E23E72-07BE-4BDB-8023-080E583F3178}"/>
            </a:ext>
          </a:extLst>
        </xdr:cNvPr>
        <xdr:cNvSpPr/>
      </xdr:nvSpPr>
      <xdr:spPr>
        <a:xfrm>
          <a:off x="152400" y="1536700"/>
          <a:ext cx="2019300" cy="717550"/>
        </a:xfrm>
        <a:prstGeom prst="rect">
          <a:avLst/>
        </a:prstGeom>
        <a:solidFill>
          <a:srgbClr val="002060"/>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latin typeface="Arial Black" panose="020B0A04020102020204" pitchFamily="34" charset="0"/>
            </a:rPr>
            <a:t>REGISTRATION</a:t>
          </a:r>
          <a:endParaRPr lang="en-IN" sz="1400" b="1">
            <a:latin typeface="Arial Black" panose="020B0A04020102020204" pitchFamily="34" charset="0"/>
          </a:endParaRPr>
        </a:p>
        <a:p>
          <a:pPr algn="l"/>
          <a:r>
            <a:rPr lang="en-IN" sz="1400" b="1">
              <a:latin typeface="Arial Black" panose="020B0A04020102020204" pitchFamily="34" charset="0"/>
            </a:rPr>
            <a:t>        </a:t>
          </a:r>
          <a:r>
            <a:rPr lang="en-IN" sz="1600" b="1">
              <a:latin typeface="Arial Black" panose="020B0A04020102020204" pitchFamily="34" charset="0"/>
            </a:rPr>
            <a:t>FORMS</a:t>
          </a:r>
          <a:endParaRPr lang="en-IN" sz="1400" b="1">
            <a:latin typeface="Arial Black" panose="020B0A04020102020204" pitchFamily="34" charset="0"/>
          </a:endParaRPr>
        </a:p>
        <a:p>
          <a:pPr algn="l"/>
          <a:endParaRPr lang="en-IN" sz="1400" b="1">
            <a:latin typeface="Arial Black" panose="020B0A04020102020204" pitchFamily="34" charset="0"/>
          </a:endParaRPr>
        </a:p>
        <a:p>
          <a:pPr algn="l"/>
          <a:endParaRPr lang="en-IN" sz="1600" b="1">
            <a:latin typeface="Arial Black" panose="020B0A04020102020204" pitchFamily="34" charset="0"/>
          </a:endParaRPr>
        </a:p>
      </xdr:txBody>
    </xdr:sp>
    <xdr:clientData/>
  </xdr:twoCellAnchor>
  <xdr:absoluteAnchor>
    <xdr:pos x="2349500" y="184150"/>
    <xdr:ext cx="9042400" cy="628650"/>
    <xdr:sp macro="" textlink="">
      <xdr:nvSpPr>
        <xdr:cNvPr id="9" name="Rectangle 1">
          <a:extLst>
            <a:ext uri="{FF2B5EF4-FFF2-40B4-BE49-F238E27FC236}">
              <a16:creationId xmlns:a16="http://schemas.microsoft.com/office/drawing/2014/main" id="{425C5BEE-EBDD-42AE-8CD0-FD84E83FC548}"/>
            </a:ext>
          </a:extLst>
        </xdr:cNvPr>
        <xdr:cNvSpPr/>
      </xdr:nvSpPr>
      <xdr:spPr>
        <a:xfrm>
          <a:off x="2349500" y="184150"/>
          <a:ext cx="90424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6"/>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hubnet</a:t>
          </a:r>
        </a:p>
      </xdr:txBody>
    </xdr:sp>
    <xdr:clientData/>
  </xdr:absoluteAnchor>
  <xdr:twoCellAnchor editAs="oneCell">
    <xdr:from>
      <xdr:col>6</xdr:col>
      <xdr:colOff>127000</xdr:colOff>
      <xdr:row>8</xdr:row>
      <xdr:rowOff>107950</xdr:rowOff>
    </xdr:from>
    <xdr:to>
      <xdr:col>7</xdr:col>
      <xdr:colOff>571500</xdr:colOff>
      <xdr:row>11</xdr:row>
      <xdr:rowOff>50800</xdr:rowOff>
    </xdr:to>
    <xdr:pic>
      <xdr:nvPicPr>
        <xdr:cNvPr id="13" name="Picture 12">
          <a:extLst>
            <a:ext uri="{FF2B5EF4-FFF2-40B4-BE49-F238E27FC236}">
              <a16:creationId xmlns:a16="http://schemas.microsoft.com/office/drawing/2014/main" id="{820F71EB-FAED-45C2-0F5F-82982F5D534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937000" y="1695450"/>
          <a:ext cx="730250" cy="508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19050</xdr:colOff>
      <xdr:row>5</xdr:row>
      <xdr:rowOff>50800</xdr:rowOff>
    </xdr:from>
    <xdr:to>
      <xdr:col>1</xdr:col>
      <xdr:colOff>2254250</xdr:colOff>
      <xdr:row>7</xdr:row>
      <xdr:rowOff>127000</xdr:rowOff>
    </xdr:to>
    <xdr:sp macro="" textlink="">
      <xdr:nvSpPr>
        <xdr:cNvPr id="2" name="Rectangle 1">
          <a:extLst>
            <a:ext uri="{FF2B5EF4-FFF2-40B4-BE49-F238E27FC236}">
              <a16:creationId xmlns:a16="http://schemas.microsoft.com/office/drawing/2014/main" id="{1190CDEE-22C8-4B4D-A484-D85C2E9F89C8}"/>
            </a:ext>
          </a:extLst>
        </xdr:cNvPr>
        <xdr:cNvSpPr/>
      </xdr:nvSpPr>
      <xdr:spPr>
        <a:xfrm>
          <a:off x="133350" y="1130300"/>
          <a:ext cx="2120900" cy="584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xdr:from>
      <xdr:col>1</xdr:col>
      <xdr:colOff>476250</xdr:colOff>
      <xdr:row>11</xdr:row>
      <xdr:rowOff>63500</xdr:rowOff>
    </xdr:from>
    <xdr:to>
      <xdr:col>1</xdr:col>
      <xdr:colOff>2025650</xdr:colOff>
      <xdr:row>12</xdr:row>
      <xdr:rowOff>174626</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CBC6ACE0-948C-47B0-9F5F-E6823CFF6C0F}"/>
            </a:ext>
          </a:extLst>
        </xdr:cNvPr>
        <xdr:cNvSpPr/>
      </xdr:nvSpPr>
      <xdr:spPr>
        <a:xfrm>
          <a:off x="590550" y="2292350"/>
          <a:ext cx="1549400" cy="3460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EMPLOYEES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xdr:from>
      <xdr:col>1</xdr:col>
      <xdr:colOff>488950</xdr:colOff>
      <xdr:row>13</xdr:row>
      <xdr:rowOff>114300</xdr:rowOff>
    </xdr:from>
    <xdr:to>
      <xdr:col>1</xdr:col>
      <xdr:colOff>2032000</xdr:colOff>
      <xdr:row>15</xdr:row>
      <xdr:rowOff>92076</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D358CEDC-A446-414F-AEF0-6FB89C7F1B27}"/>
            </a:ext>
          </a:extLst>
        </xdr:cNvPr>
        <xdr:cNvSpPr/>
      </xdr:nvSpPr>
      <xdr:spPr>
        <a:xfrm>
          <a:off x="603250" y="2781300"/>
          <a:ext cx="1543050" cy="3333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STUDENTS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xdr:from>
      <xdr:col>1</xdr:col>
      <xdr:colOff>38100</xdr:colOff>
      <xdr:row>18</xdr:row>
      <xdr:rowOff>95250</xdr:rowOff>
    </xdr:from>
    <xdr:to>
      <xdr:col>1</xdr:col>
      <xdr:colOff>2095500</xdr:colOff>
      <xdr:row>21</xdr:row>
      <xdr:rowOff>152400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C5E7D25F-E1E0-49A8-BA62-8D23D67A45C5}"/>
            </a:ext>
          </a:extLst>
        </xdr:cNvPr>
        <xdr:cNvSpPr/>
      </xdr:nvSpPr>
      <xdr:spPr>
        <a:xfrm>
          <a:off x="152400" y="414655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twoCellAnchor>
    <xdr:from>
      <xdr:col>1</xdr:col>
      <xdr:colOff>476250</xdr:colOff>
      <xdr:row>16</xdr:row>
      <xdr:rowOff>82550</xdr:rowOff>
    </xdr:from>
    <xdr:to>
      <xdr:col>1</xdr:col>
      <xdr:colOff>2038350</xdr:colOff>
      <xdr:row>17</xdr:row>
      <xdr:rowOff>161926</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7D3A65D0-74BC-4B1F-8BAD-BE4A854C0C22}"/>
            </a:ext>
          </a:extLst>
        </xdr:cNvPr>
        <xdr:cNvSpPr/>
      </xdr:nvSpPr>
      <xdr:spPr>
        <a:xfrm>
          <a:off x="590550" y="3397250"/>
          <a:ext cx="1562100" cy="2952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STAFFS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oneCellAnchor>
    <xdr:from>
      <xdr:col>1</xdr:col>
      <xdr:colOff>196850</xdr:colOff>
      <xdr:row>1</xdr:row>
      <xdr:rowOff>69850</xdr:rowOff>
    </xdr:from>
    <xdr:ext cx="1720850" cy="1016000"/>
    <xdr:pic>
      <xdr:nvPicPr>
        <xdr:cNvPr id="7" name="Picture 6">
          <a:extLst>
            <a:ext uri="{FF2B5EF4-FFF2-40B4-BE49-F238E27FC236}">
              <a16:creationId xmlns:a16="http://schemas.microsoft.com/office/drawing/2014/main" id="{A06607A5-8FCD-49A9-B76D-D0A65F5B492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11150" y="254000"/>
          <a:ext cx="1720850" cy="101600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xdr:from>
      <xdr:col>1</xdr:col>
      <xdr:colOff>50800</xdr:colOff>
      <xdr:row>7</xdr:row>
      <xdr:rowOff>6350</xdr:rowOff>
    </xdr:from>
    <xdr:to>
      <xdr:col>1</xdr:col>
      <xdr:colOff>2070100</xdr:colOff>
      <xdr:row>10</xdr:row>
      <xdr:rowOff>82550</xdr:rowOff>
    </xdr:to>
    <xdr:sp macro="" textlink="">
      <xdr:nvSpPr>
        <xdr:cNvPr id="8" name="Rectangle 7">
          <a:extLst>
            <a:ext uri="{FF2B5EF4-FFF2-40B4-BE49-F238E27FC236}">
              <a16:creationId xmlns:a16="http://schemas.microsoft.com/office/drawing/2014/main" id="{4E12C640-9F76-43DE-82D7-21619BD4C7D7}"/>
            </a:ext>
          </a:extLst>
        </xdr:cNvPr>
        <xdr:cNvSpPr/>
      </xdr:nvSpPr>
      <xdr:spPr>
        <a:xfrm>
          <a:off x="165100" y="1333500"/>
          <a:ext cx="2019300" cy="762000"/>
        </a:xfrm>
        <a:prstGeom prst="rect">
          <a:avLst/>
        </a:prstGeom>
        <a:solidFill>
          <a:srgbClr val="002060"/>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latin typeface="Arial Black" panose="020B0A04020102020204" pitchFamily="34" charset="0"/>
            </a:rPr>
            <a:t>REGISTRATION</a:t>
          </a:r>
          <a:endParaRPr lang="en-IN" sz="1400" b="1">
            <a:latin typeface="Arial Black" panose="020B0A04020102020204" pitchFamily="34" charset="0"/>
          </a:endParaRPr>
        </a:p>
        <a:p>
          <a:pPr algn="l"/>
          <a:r>
            <a:rPr lang="en-IN" sz="1400" b="1">
              <a:latin typeface="Arial Black" panose="020B0A04020102020204" pitchFamily="34" charset="0"/>
            </a:rPr>
            <a:t>        </a:t>
          </a:r>
          <a:r>
            <a:rPr lang="en-IN" sz="1600" b="1">
              <a:latin typeface="Arial Black" panose="020B0A04020102020204" pitchFamily="34" charset="0"/>
            </a:rPr>
            <a:t>FORMS</a:t>
          </a:r>
          <a:endParaRPr lang="en-IN" sz="1400" b="1">
            <a:latin typeface="Arial Black" panose="020B0A04020102020204" pitchFamily="34" charset="0"/>
          </a:endParaRPr>
        </a:p>
        <a:p>
          <a:pPr algn="l"/>
          <a:endParaRPr lang="en-IN" sz="1400" b="1">
            <a:latin typeface="Arial Black" panose="020B0A04020102020204" pitchFamily="34" charset="0"/>
          </a:endParaRPr>
        </a:p>
        <a:p>
          <a:pPr algn="l"/>
          <a:endParaRPr lang="en-IN" sz="1600" b="1">
            <a:latin typeface="Arial Black" panose="020B0A04020102020204" pitchFamily="34" charset="0"/>
          </a:endParaRPr>
        </a:p>
      </xdr:txBody>
    </xdr:sp>
    <xdr:clientData/>
  </xdr:twoCellAnchor>
  <xdr:absoluteAnchor>
    <xdr:pos x="2349500" y="184150"/>
    <xdr:ext cx="9042400" cy="628650"/>
    <xdr:sp macro="" textlink="">
      <xdr:nvSpPr>
        <xdr:cNvPr id="9" name="Rectangle 1">
          <a:extLst>
            <a:ext uri="{FF2B5EF4-FFF2-40B4-BE49-F238E27FC236}">
              <a16:creationId xmlns:a16="http://schemas.microsoft.com/office/drawing/2014/main" id="{C2F56510-5B5E-443C-9202-C3B6BFAE5003}"/>
            </a:ext>
          </a:extLst>
        </xdr:cNvPr>
        <xdr:cNvSpPr/>
      </xdr:nvSpPr>
      <xdr:spPr>
        <a:xfrm>
          <a:off x="2349500" y="184150"/>
          <a:ext cx="90424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6"/>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hubnet</a:t>
          </a:r>
        </a:p>
      </xdr:txBody>
    </xdr:sp>
    <xdr:clientData/>
  </xdr:absoluteAnchor>
  <xdr:twoCellAnchor editAs="oneCell">
    <xdr:from>
      <xdr:col>3</xdr:col>
      <xdr:colOff>165100</xdr:colOff>
      <xdr:row>5</xdr:row>
      <xdr:rowOff>107950</xdr:rowOff>
    </xdr:from>
    <xdr:to>
      <xdr:col>5</xdr:col>
      <xdr:colOff>444500</xdr:colOff>
      <xdr:row>12</xdr:row>
      <xdr:rowOff>107950</xdr:rowOff>
    </xdr:to>
    <xdr:pic>
      <xdr:nvPicPr>
        <xdr:cNvPr id="22" name="Picture 21">
          <a:extLst>
            <a:ext uri="{FF2B5EF4-FFF2-40B4-BE49-F238E27FC236}">
              <a16:creationId xmlns:a16="http://schemas.microsoft.com/office/drawing/2014/main" id="{8CEB7BDD-152C-A057-42CE-0D610C9F0199}"/>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backgroundRemoval t="6557" b="96175" l="9455" r="89455">
                      <a14:foregroundMark x1="90545" y1="90164" x2="50182" y2="96721"/>
                      <a14:foregroundMark x1="50182" y1="96721" x2="46182" y2="90164"/>
                      <a14:foregroundMark x1="65455" y1="6557" x2="55636" y2="30601"/>
                      <a14:foregroundMark x1="89455" y1="91257" x2="72000" y2="95628"/>
                    </a14:backgroundRemoval>
                  </a14:imgEffect>
                </a14:imgLayer>
              </a14:imgProps>
            </a:ext>
            <a:ext uri="{28A0092B-C50C-407E-A947-70E740481C1C}">
              <a14:useLocalDpi xmlns:a14="http://schemas.microsoft.com/office/drawing/2010/main" val="0"/>
            </a:ext>
          </a:extLst>
        </a:blip>
        <a:stretch>
          <a:fillRect/>
        </a:stretch>
      </xdr:blipFill>
      <xdr:spPr>
        <a:xfrm flipH="1">
          <a:off x="2533650" y="1028700"/>
          <a:ext cx="1498600" cy="1543050"/>
        </a:xfrm>
        <a:prstGeom prst="rect">
          <a:avLst/>
        </a:prstGeom>
        <a:solidFill>
          <a:schemeClr val="accent1">
            <a:lumMod val="40000"/>
            <a:lumOff val="60000"/>
          </a:schemeClr>
        </a:solidFill>
        <a:ln w="12700">
          <a:solidFill>
            <a:schemeClr val="tx1"/>
          </a:solidFill>
        </a:ln>
      </xdr:spPr>
    </xdr:pic>
    <xdr:clientData/>
  </xdr:twoCellAnchor>
  <xdr:twoCellAnchor>
    <xdr:from>
      <xdr:col>5</xdr:col>
      <xdr:colOff>546100</xdr:colOff>
      <xdr:row>5</xdr:row>
      <xdr:rowOff>38100</xdr:rowOff>
    </xdr:from>
    <xdr:to>
      <xdr:col>9</xdr:col>
      <xdr:colOff>95250</xdr:colOff>
      <xdr:row>6</xdr:row>
      <xdr:rowOff>165100</xdr:rowOff>
    </xdr:to>
    <xdr:sp macro="" textlink="">
      <xdr:nvSpPr>
        <xdr:cNvPr id="23" name="Rectangle 22">
          <a:extLst>
            <a:ext uri="{FF2B5EF4-FFF2-40B4-BE49-F238E27FC236}">
              <a16:creationId xmlns:a16="http://schemas.microsoft.com/office/drawing/2014/main" id="{290D73B8-EF72-6201-1038-04FF31FB0230}"/>
            </a:ext>
          </a:extLst>
        </xdr:cNvPr>
        <xdr:cNvSpPr/>
      </xdr:nvSpPr>
      <xdr:spPr>
        <a:xfrm>
          <a:off x="4133850" y="958850"/>
          <a:ext cx="2120900" cy="317500"/>
        </a:xfrm>
        <a:prstGeom prst="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cap="none" spc="0">
              <a:ln w="10160">
                <a:solidFill>
                  <a:sysClr val="windowText" lastClr="000000"/>
                </a:solidFill>
                <a:prstDash val="solid"/>
              </a:ln>
              <a:solidFill>
                <a:srgbClr val="FFFFFF"/>
              </a:solidFill>
              <a:effectLst>
                <a:outerShdw blurRad="38100" dist="22860" dir="5400000" algn="tl" rotWithShape="0">
                  <a:srgbClr val="000000">
                    <a:alpha val="30000"/>
                  </a:srgbClr>
                </a:outerShdw>
              </a:effectLst>
            </a:rPr>
            <a:t>BASIC COURSE</a:t>
          </a:r>
        </a:p>
      </xdr:txBody>
    </xdr:sp>
    <xdr:clientData/>
  </xdr:twoCellAnchor>
  <xdr:twoCellAnchor>
    <xdr:from>
      <xdr:col>5</xdr:col>
      <xdr:colOff>571500</xdr:colOff>
      <xdr:row>12</xdr:row>
      <xdr:rowOff>184150</xdr:rowOff>
    </xdr:from>
    <xdr:to>
      <xdr:col>9</xdr:col>
      <xdr:colOff>298450</xdr:colOff>
      <xdr:row>14</xdr:row>
      <xdr:rowOff>114300</xdr:rowOff>
    </xdr:to>
    <xdr:sp macro="" textlink="">
      <xdr:nvSpPr>
        <xdr:cNvPr id="24" name="Rectangle 23">
          <a:extLst>
            <a:ext uri="{FF2B5EF4-FFF2-40B4-BE49-F238E27FC236}">
              <a16:creationId xmlns:a16="http://schemas.microsoft.com/office/drawing/2014/main" id="{457C50B7-88C2-94B0-D719-5FB8448EEEC4}"/>
            </a:ext>
          </a:extLst>
        </xdr:cNvPr>
        <xdr:cNvSpPr/>
      </xdr:nvSpPr>
      <xdr:spPr>
        <a:xfrm>
          <a:off x="4159250" y="2647950"/>
          <a:ext cx="2546350" cy="336550"/>
        </a:xfrm>
        <a:prstGeom prst="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cap="none" spc="0">
              <a:ln w="10160">
                <a:solidFill>
                  <a:sysClr val="windowText" lastClr="000000"/>
                </a:solidFill>
                <a:prstDash val="solid"/>
              </a:ln>
              <a:solidFill>
                <a:srgbClr val="FFFFFF"/>
              </a:solidFill>
              <a:effectLst>
                <a:outerShdw blurRad="38100" dist="22860" dir="5400000" algn="tl" rotWithShape="0">
                  <a:srgbClr val="000000">
                    <a:alpha val="30000"/>
                  </a:srgbClr>
                </a:outerShdw>
              </a:effectLst>
            </a:rPr>
            <a:t>ADVANCE</a:t>
          </a:r>
          <a:r>
            <a:rPr lang="en-IN" sz="2000" b="1" cap="none" spc="0" baseline="0">
              <a:ln w="10160">
                <a:solidFill>
                  <a:sysClr val="windowText" lastClr="000000"/>
                </a:solidFill>
                <a:prstDash val="solid"/>
              </a:ln>
              <a:solidFill>
                <a:srgbClr val="FFFFFF"/>
              </a:solidFill>
              <a:effectLst>
                <a:outerShdw blurRad="38100" dist="22860" dir="5400000" algn="tl" rotWithShape="0">
                  <a:srgbClr val="000000">
                    <a:alpha val="30000"/>
                  </a:srgbClr>
                </a:outerShdw>
              </a:effectLst>
            </a:rPr>
            <a:t> COURSE</a:t>
          </a:r>
          <a:endParaRPr lang="en-IN" sz="2000" b="1" cap="none" spc="0">
            <a:ln w="10160">
              <a:solidFill>
                <a:sysClr val="windowText" lastClr="000000"/>
              </a:solidFill>
              <a:prstDash val="solid"/>
            </a:ln>
            <a:solidFill>
              <a:srgbClr val="FFFFFF"/>
            </a:solidFill>
            <a:effectLst>
              <a:outerShdw blurRad="38100" dist="22860" dir="5400000" algn="tl" rotWithShape="0">
                <a:srgbClr val="000000">
                  <a:alpha val="30000"/>
                </a:srgbClr>
              </a:outerShdw>
            </a:effectLst>
          </a:endParaRPr>
        </a:p>
      </xdr:txBody>
    </xdr:sp>
    <xdr:clientData/>
  </xdr:twoCellAnchor>
  <xdr:twoCellAnchor editAs="oneCell">
    <xdr:from>
      <xdr:col>3</xdr:col>
      <xdr:colOff>184150</xdr:colOff>
      <xdr:row>13</xdr:row>
      <xdr:rowOff>50800</xdr:rowOff>
    </xdr:from>
    <xdr:to>
      <xdr:col>5</xdr:col>
      <xdr:colOff>444500</xdr:colOff>
      <xdr:row>21</xdr:row>
      <xdr:rowOff>82550</xdr:rowOff>
    </xdr:to>
    <xdr:pic>
      <xdr:nvPicPr>
        <xdr:cNvPr id="26" name="Picture 25">
          <a:extLst>
            <a:ext uri="{FF2B5EF4-FFF2-40B4-BE49-F238E27FC236}">
              <a16:creationId xmlns:a16="http://schemas.microsoft.com/office/drawing/2014/main" id="{3CF3EF03-45E8-00DA-092A-BE7F79D263B4}"/>
            </a:ext>
          </a:extLst>
        </xdr:cNvPr>
        <xdr:cNvPicPr>
          <a:picLocks noChangeAspect="1"/>
        </xdr:cNvPicPr>
      </xdr:nvPicPr>
      <xdr:blipFill>
        <a:blip xmlns:r="http://schemas.openxmlformats.org/officeDocument/2006/relationships" r:embed="rId9">
          <a:extLst>
            <a:ext uri="{BEBA8EAE-BF5A-486C-A8C5-ECC9F3942E4B}">
              <a14:imgProps xmlns:a14="http://schemas.microsoft.com/office/drawing/2010/main">
                <a14:imgLayer r:embed="rId10">
                  <a14:imgEffect>
                    <a14:backgroundRemoval t="8152" b="98370" l="9524" r="89744">
                      <a14:foregroundMark x1="40736" y1="49096" x2="35897" y2="78261"/>
                      <a14:foregroundMark x1="41848" y1="42391" x2="40843" y2="48447"/>
                      <a14:foregroundMark x1="42119" y1="40761" x2="41848" y2="42391"/>
                      <a14:foregroundMark x1="42750" y1="36957" x2="42119" y2="40761"/>
                      <a14:foregroundMark x1="47619" y1="7609" x2="43291" y2="33696"/>
                      <a14:foregroundMark x1="35897" y1="78261" x2="67033" y2="96739"/>
                      <a14:foregroundMark x1="67033" y1="96739" x2="50916" y2="90761"/>
                      <a14:foregroundMark x1="40659" y1="76630" x2="29304" y2="83152"/>
                      <a14:foregroundMark x1="29304" y1="83152" x2="29304" y2="83152"/>
                      <a14:foregroundMark x1="24176" y1="89674" x2="23077" y2="97283"/>
                      <a14:foregroundMark x1="24908" y1="63043" x2="20147" y2="98370"/>
                      <a14:foregroundMark x1="40255" y1="36957" x2="39560" y2="39674"/>
                      <a14:foregroundMark x1="47619" y1="8152" x2="41088" y2="33696"/>
                      <a14:backgroundMark x1="39927" y1="41848" x2="40293" y2="31522"/>
                      <a14:backgroundMark x1="41392" y1="33696" x2="41392" y2="36957"/>
                      <a14:backgroundMark x1="38828" y1="42391" x2="38828" y2="42391"/>
                      <a14:backgroundMark x1="38828" y1="40761" x2="38828" y2="40761"/>
                      <a14:backgroundMark x1="38828" y1="40761" x2="38462" y2="38043"/>
                    </a14:backgroundRemoval>
                  </a14:imgEffect>
                </a14:imgLayer>
              </a14:imgProps>
            </a:ext>
            <a:ext uri="{28A0092B-C50C-407E-A947-70E740481C1C}">
              <a14:useLocalDpi xmlns:a14="http://schemas.microsoft.com/office/drawing/2010/main" val="0"/>
            </a:ext>
          </a:extLst>
        </a:blip>
        <a:stretch>
          <a:fillRect/>
        </a:stretch>
      </xdr:blipFill>
      <xdr:spPr>
        <a:xfrm>
          <a:off x="2552700" y="2717800"/>
          <a:ext cx="1479550" cy="1536700"/>
        </a:xfrm>
        <a:prstGeom prst="rect">
          <a:avLst/>
        </a:prstGeom>
        <a:solidFill>
          <a:schemeClr val="accent1">
            <a:lumMod val="40000"/>
            <a:lumOff val="60000"/>
          </a:schemeClr>
        </a:solidFill>
        <a:ln w="12700">
          <a:solidFill>
            <a:schemeClr val="tx1"/>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19050</xdr:colOff>
      <xdr:row>6</xdr:row>
      <xdr:rowOff>50800</xdr:rowOff>
    </xdr:from>
    <xdr:to>
      <xdr:col>1</xdr:col>
      <xdr:colOff>2254250</xdr:colOff>
      <xdr:row>8</xdr:row>
      <xdr:rowOff>127000</xdr:rowOff>
    </xdr:to>
    <xdr:sp macro="" textlink="">
      <xdr:nvSpPr>
        <xdr:cNvPr id="2" name="Rectangle 1">
          <a:extLst>
            <a:ext uri="{FF2B5EF4-FFF2-40B4-BE49-F238E27FC236}">
              <a16:creationId xmlns:a16="http://schemas.microsoft.com/office/drawing/2014/main" id="{BF351A84-EEC2-4248-9EA5-5089510C72B3}"/>
            </a:ext>
          </a:extLst>
        </xdr:cNvPr>
        <xdr:cNvSpPr/>
      </xdr:nvSpPr>
      <xdr:spPr>
        <a:xfrm>
          <a:off x="133350" y="1130300"/>
          <a:ext cx="2120900" cy="584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xdr:from>
      <xdr:col>1</xdr:col>
      <xdr:colOff>495300</xdr:colOff>
      <xdr:row>11</xdr:row>
      <xdr:rowOff>107950</xdr:rowOff>
    </xdr:from>
    <xdr:to>
      <xdr:col>1</xdr:col>
      <xdr:colOff>2044700</xdr:colOff>
      <xdr:row>13</xdr:row>
      <xdr:rowOff>98426</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235B5D0-DFDF-444C-BE29-18AB105DB1C9}"/>
            </a:ext>
          </a:extLst>
        </xdr:cNvPr>
        <xdr:cNvSpPr/>
      </xdr:nvSpPr>
      <xdr:spPr>
        <a:xfrm>
          <a:off x="609600" y="2216150"/>
          <a:ext cx="1549400" cy="2952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EMPLOYEES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xdr:from>
      <xdr:col>1</xdr:col>
      <xdr:colOff>501650</xdr:colOff>
      <xdr:row>14</xdr:row>
      <xdr:rowOff>69850</xdr:rowOff>
    </xdr:from>
    <xdr:to>
      <xdr:col>1</xdr:col>
      <xdr:colOff>2044700</xdr:colOff>
      <xdr:row>15</xdr:row>
      <xdr:rowOff>209550</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67B584D4-7E60-47C2-9C7B-D03AE9AB4922}"/>
            </a:ext>
          </a:extLst>
        </xdr:cNvPr>
        <xdr:cNvSpPr/>
      </xdr:nvSpPr>
      <xdr:spPr>
        <a:xfrm>
          <a:off x="615950" y="2705100"/>
          <a:ext cx="1543050" cy="355600"/>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STUDENTS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xdr:from>
      <xdr:col>1</xdr:col>
      <xdr:colOff>25400</xdr:colOff>
      <xdr:row>21</xdr:row>
      <xdr:rowOff>38100</xdr:rowOff>
    </xdr:from>
    <xdr:to>
      <xdr:col>1</xdr:col>
      <xdr:colOff>2082800</xdr:colOff>
      <xdr:row>23</xdr:row>
      <xdr:rowOff>146050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C69C2348-4A60-431F-A967-3E60B2232E49}"/>
            </a:ext>
          </a:extLst>
        </xdr:cNvPr>
        <xdr:cNvSpPr/>
      </xdr:nvSpPr>
      <xdr:spPr>
        <a:xfrm>
          <a:off x="139700" y="3867150"/>
          <a:ext cx="2057400" cy="50165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twoCellAnchor>
    <xdr:from>
      <xdr:col>1</xdr:col>
      <xdr:colOff>476250</xdr:colOff>
      <xdr:row>17</xdr:row>
      <xdr:rowOff>0</xdr:rowOff>
    </xdr:from>
    <xdr:to>
      <xdr:col>1</xdr:col>
      <xdr:colOff>2038350</xdr:colOff>
      <xdr:row>19</xdr:row>
      <xdr:rowOff>88900</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B422463E-B03A-45E2-B7C1-CE4B13573F18}"/>
            </a:ext>
          </a:extLst>
        </xdr:cNvPr>
        <xdr:cNvSpPr/>
      </xdr:nvSpPr>
      <xdr:spPr>
        <a:xfrm>
          <a:off x="590550" y="3200400"/>
          <a:ext cx="1562100" cy="400050"/>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STAFFS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oneCellAnchor>
    <xdr:from>
      <xdr:col>1</xdr:col>
      <xdr:colOff>184150</xdr:colOff>
      <xdr:row>1</xdr:row>
      <xdr:rowOff>88900</xdr:rowOff>
    </xdr:from>
    <xdr:ext cx="1720850" cy="1136650"/>
    <xdr:pic>
      <xdr:nvPicPr>
        <xdr:cNvPr id="7" name="Picture 6">
          <a:extLst>
            <a:ext uri="{FF2B5EF4-FFF2-40B4-BE49-F238E27FC236}">
              <a16:creationId xmlns:a16="http://schemas.microsoft.com/office/drawing/2014/main" id="{F83F4C60-E711-4D13-9F27-B6ABB2C6E89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8450" y="27305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xdr:from>
      <xdr:col>1</xdr:col>
      <xdr:colOff>38100</xdr:colOff>
      <xdr:row>7</xdr:row>
      <xdr:rowOff>171450</xdr:rowOff>
    </xdr:from>
    <xdr:to>
      <xdr:col>1</xdr:col>
      <xdr:colOff>2057400</xdr:colOff>
      <xdr:row>11</xdr:row>
      <xdr:rowOff>31750</xdr:rowOff>
    </xdr:to>
    <xdr:sp macro="" textlink="">
      <xdr:nvSpPr>
        <xdr:cNvPr id="8" name="Rectangle 7">
          <a:extLst>
            <a:ext uri="{FF2B5EF4-FFF2-40B4-BE49-F238E27FC236}">
              <a16:creationId xmlns:a16="http://schemas.microsoft.com/office/drawing/2014/main" id="{510BFFCE-B517-4A91-89C9-17911585736F}"/>
            </a:ext>
          </a:extLst>
        </xdr:cNvPr>
        <xdr:cNvSpPr/>
      </xdr:nvSpPr>
      <xdr:spPr>
        <a:xfrm>
          <a:off x="152400" y="1543050"/>
          <a:ext cx="2019300" cy="762000"/>
        </a:xfrm>
        <a:prstGeom prst="rect">
          <a:avLst/>
        </a:prstGeom>
        <a:solidFill>
          <a:srgbClr val="002060"/>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latin typeface="Arial Black" panose="020B0A04020102020204" pitchFamily="34" charset="0"/>
            </a:rPr>
            <a:t>REGISTRATION</a:t>
          </a:r>
          <a:endParaRPr lang="en-IN" sz="1400" b="1">
            <a:latin typeface="Arial Black" panose="020B0A04020102020204" pitchFamily="34" charset="0"/>
          </a:endParaRPr>
        </a:p>
        <a:p>
          <a:pPr algn="l"/>
          <a:r>
            <a:rPr lang="en-IN" sz="1400" b="1">
              <a:latin typeface="Arial Black" panose="020B0A04020102020204" pitchFamily="34" charset="0"/>
            </a:rPr>
            <a:t>        </a:t>
          </a:r>
          <a:r>
            <a:rPr lang="en-IN" sz="1600" b="1">
              <a:latin typeface="Arial Black" panose="020B0A04020102020204" pitchFamily="34" charset="0"/>
            </a:rPr>
            <a:t>FORMS</a:t>
          </a:r>
          <a:endParaRPr lang="en-IN" sz="1400" b="1">
            <a:latin typeface="Arial Black" panose="020B0A04020102020204" pitchFamily="34" charset="0"/>
          </a:endParaRPr>
        </a:p>
        <a:p>
          <a:pPr algn="l"/>
          <a:endParaRPr lang="en-IN" sz="1400" b="1">
            <a:latin typeface="Arial Black" panose="020B0A04020102020204" pitchFamily="34" charset="0"/>
          </a:endParaRPr>
        </a:p>
        <a:p>
          <a:pPr algn="l"/>
          <a:endParaRPr lang="en-IN" sz="1600" b="1">
            <a:latin typeface="Arial Black" panose="020B0A04020102020204" pitchFamily="34" charset="0"/>
          </a:endParaRPr>
        </a:p>
      </xdr:txBody>
    </xdr:sp>
    <xdr:clientData/>
  </xdr:twoCellAnchor>
  <xdr:absoluteAnchor>
    <xdr:pos x="2349500" y="184150"/>
    <xdr:ext cx="9042400" cy="628650"/>
    <xdr:sp macro="" textlink="">
      <xdr:nvSpPr>
        <xdr:cNvPr id="9" name="Rectangle 1">
          <a:extLst>
            <a:ext uri="{FF2B5EF4-FFF2-40B4-BE49-F238E27FC236}">
              <a16:creationId xmlns:a16="http://schemas.microsoft.com/office/drawing/2014/main" id="{D418FE6D-AB55-441D-8EDB-7BEFB54AD7EF}"/>
            </a:ext>
          </a:extLst>
        </xdr:cNvPr>
        <xdr:cNvSpPr/>
      </xdr:nvSpPr>
      <xdr:spPr>
        <a:xfrm>
          <a:off x="2349500" y="184150"/>
          <a:ext cx="90424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6"/>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hubnet</a:t>
          </a:r>
        </a:p>
      </xdr:txBody>
    </xdr:sp>
    <xdr:clientData/>
  </xdr:absoluteAnchor>
  <xdr:twoCellAnchor editAs="oneCell">
    <xdr:from>
      <xdr:col>5</xdr:col>
      <xdr:colOff>355600</xdr:colOff>
      <xdr:row>5</xdr:row>
      <xdr:rowOff>107950</xdr:rowOff>
    </xdr:from>
    <xdr:to>
      <xdr:col>6</xdr:col>
      <xdr:colOff>477583</xdr:colOff>
      <xdr:row>8</xdr:row>
      <xdr:rowOff>82550</xdr:rowOff>
    </xdr:to>
    <xdr:pic>
      <xdr:nvPicPr>
        <xdr:cNvPr id="11" name="Picture 10">
          <a:extLst>
            <a:ext uri="{FF2B5EF4-FFF2-40B4-BE49-F238E27FC236}">
              <a16:creationId xmlns:a16="http://schemas.microsoft.com/office/drawing/2014/main" id="{1882674C-D4EC-CED1-7FA1-E450CE0FD50D}"/>
            </a:ext>
          </a:extLst>
        </xdr:cNvPr>
        <xdr:cNvPicPr>
          <a:picLocks noChangeAspect="1"/>
        </xdr:cNvPicPr>
      </xdr:nvPicPr>
      <xdr:blipFill>
        <a:blip xmlns:r="http://schemas.openxmlformats.org/officeDocument/2006/relationships" r:embed="rId7"/>
        <a:stretch>
          <a:fillRect/>
        </a:stretch>
      </xdr:blipFill>
      <xdr:spPr>
        <a:xfrm>
          <a:off x="3371850" y="1028700"/>
          <a:ext cx="731583" cy="641350"/>
        </a:xfrm>
        <a:prstGeom prst="rect">
          <a:avLst/>
        </a:prstGeom>
      </xdr:spPr>
    </xdr:pic>
    <xdr:clientData/>
  </xdr:twoCellAnchor>
  <xdr:twoCellAnchor editAs="oneCell">
    <xdr:from>
      <xdr:col>17</xdr:col>
      <xdr:colOff>539750</xdr:colOff>
      <xdr:row>29</xdr:row>
      <xdr:rowOff>25400</xdr:rowOff>
    </xdr:from>
    <xdr:to>
      <xdr:col>19</xdr:col>
      <xdr:colOff>546100</xdr:colOff>
      <xdr:row>31</xdr:row>
      <xdr:rowOff>31750</xdr:rowOff>
    </xdr:to>
    <xdr:pic macro="[0]!Macro10">
      <xdr:nvPicPr>
        <xdr:cNvPr id="12" name="Picture 11">
          <a:extLst>
            <a:ext uri="{FF2B5EF4-FFF2-40B4-BE49-F238E27FC236}">
              <a16:creationId xmlns:a16="http://schemas.microsoft.com/office/drawing/2014/main" id="{740648EB-DBFD-B6D6-9DC4-ECD898A7EF82}"/>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909050" y="5245100"/>
          <a:ext cx="1225550" cy="387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19050</xdr:colOff>
      <xdr:row>6</xdr:row>
      <xdr:rowOff>50800</xdr:rowOff>
    </xdr:from>
    <xdr:to>
      <xdr:col>1</xdr:col>
      <xdr:colOff>2254250</xdr:colOff>
      <xdr:row>8</xdr:row>
      <xdr:rowOff>127000</xdr:rowOff>
    </xdr:to>
    <xdr:sp macro="" textlink="">
      <xdr:nvSpPr>
        <xdr:cNvPr id="2" name="Rectangle 1">
          <a:extLst>
            <a:ext uri="{FF2B5EF4-FFF2-40B4-BE49-F238E27FC236}">
              <a16:creationId xmlns:a16="http://schemas.microsoft.com/office/drawing/2014/main" id="{C0371021-F332-42BA-9FA7-615A6CCFE476}"/>
            </a:ext>
          </a:extLst>
        </xdr:cNvPr>
        <xdr:cNvSpPr/>
      </xdr:nvSpPr>
      <xdr:spPr>
        <a:xfrm>
          <a:off x="133350" y="1130300"/>
          <a:ext cx="2120900" cy="4889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editAs="absolute">
    <xdr:from>
      <xdr:col>1</xdr:col>
      <xdr:colOff>495300</xdr:colOff>
      <xdr:row>12</xdr:row>
      <xdr:rowOff>25400</xdr:rowOff>
    </xdr:from>
    <xdr:to>
      <xdr:col>1</xdr:col>
      <xdr:colOff>2044700</xdr:colOff>
      <xdr:row>13</xdr:row>
      <xdr:rowOff>168276</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41A019E6-B879-4D7E-B7C1-D1A8D9940428}"/>
            </a:ext>
          </a:extLst>
        </xdr:cNvPr>
        <xdr:cNvSpPr/>
      </xdr:nvSpPr>
      <xdr:spPr>
        <a:xfrm>
          <a:off x="609600" y="2476500"/>
          <a:ext cx="1549400" cy="3460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EMPLOYEES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editAs="absolute">
    <xdr:from>
      <xdr:col>1</xdr:col>
      <xdr:colOff>501650</xdr:colOff>
      <xdr:row>14</xdr:row>
      <xdr:rowOff>133350</xdr:rowOff>
    </xdr:from>
    <xdr:to>
      <xdr:col>1</xdr:col>
      <xdr:colOff>2044700</xdr:colOff>
      <xdr:row>16</xdr:row>
      <xdr:rowOff>79376</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4104B0B1-1297-4535-A617-69970C78E4A6}"/>
            </a:ext>
          </a:extLst>
        </xdr:cNvPr>
        <xdr:cNvSpPr/>
      </xdr:nvSpPr>
      <xdr:spPr>
        <a:xfrm>
          <a:off x="615950" y="3009900"/>
          <a:ext cx="1543050" cy="31432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STUDENTS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editAs="absolute">
    <xdr:from>
      <xdr:col>1</xdr:col>
      <xdr:colOff>38100</xdr:colOff>
      <xdr:row>19</xdr:row>
      <xdr:rowOff>88900</xdr:rowOff>
    </xdr:from>
    <xdr:to>
      <xdr:col>1</xdr:col>
      <xdr:colOff>2095500</xdr:colOff>
      <xdr:row>22</xdr:row>
      <xdr:rowOff>31750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5004BE94-2DEB-45E6-8C57-1E5932F978A2}"/>
            </a:ext>
          </a:extLst>
        </xdr:cNvPr>
        <xdr:cNvSpPr/>
      </xdr:nvSpPr>
      <xdr:spPr>
        <a:xfrm>
          <a:off x="152400" y="399415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twoCellAnchor editAs="absolute">
    <xdr:from>
      <xdr:col>1</xdr:col>
      <xdr:colOff>476250</xdr:colOff>
      <xdr:row>17</xdr:row>
      <xdr:rowOff>95250</xdr:rowOff>
    </xdr:from>
    <xdr:to>
      <xdr:col>1</xdr:col>
      <xdr:colOff>2038350</xdr:colOff>
      <xdr:row>18</xdr:row>
      <xdr:rowOff>215900</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812D6FFD-629C-4E1B-B01B-9087E9D423B6}"/>
            </a:ext>
          </a:extLst>
        </xdr:cNvPr>
        <xdr:cNvSpPr/>
      </xdr:nvSpPr>
      <xdr:spPr>
        <a:xfrm>
          <a:off x="590550" y="3556000"/>
          <a:ext cx="1562100" cy="342900"/>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STAFFS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oneCellAnchor>
    <xdr:from>
      <xdr:col>1</xdr:col>
      <xdr:colOff>184150</xdr:colOff>
      <xdr:row>1</xdr:row>
      <xdr:rowOff>88900</xdr:rowOff>
    </xdr:from>
    <xdr:ext cx="1720850" cy="1136650"/>
    <xdr:pic>
      <xdr:nvPicPr>
        <xdr:cNvPr id="7" name="Picture 6">
          <a:extLst>
            <a:ext uri="{FF2B5EF4-FFF2-40B4-BE49-F238E27FC236}">
              <a16:creationId xmlns:a16="http://schemas.microsoft.com/office/drawing/2014/main" id="{4C76F963-2996-4C9A-B35D-C1DC5C533F3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8450" y="27305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editAs="absolute">
    <xdr:from>
      <xdr:col>1</xdr:col>
      <xdr:colOff>38100</xdr:colOff>
      <xdr:row>7</xdr:row>
      <xdr:rowOff>266700</xdr:rowOff>
    </xdr:from>
    <xdr:to>
      <xdr:col>1</xdr:col>
      <xdr:colOff>2057400</xdr:colOff>
      <xdr:row>11</xdr:row>
      <xdr:rowOff>69850</xdr:rowOff>
    </xdr:to>
    <xdr:sp macro="" textlink="">
      <xdr:nvSpPr>
        <xdr:cNvPr id="8" name="Rectangle 7">
          <a:extLst>
            <a:ext uri="{FF2B5EF4-FFF2-40B4-BE49-F238E27FC236}">
              <a16:creationId xmlns:a16="http://schemas.microsoft.com/office/drawing/2014/main" id="{F87CE121-2B42-40F1-A0C1-15FC2225307F}"/>
            </a:ext>
          </a:extLst>
        </xdr:cNvPr>
        <xdr:cNvSpPr/>
      </xdr:nvSpPr>
      <xdr:spPr>
        <a:xfrm>
          <a:off x="152400" y="1543050"/>
          <a:ext cx="2019300" cy="762000"/>
        </a:xfrm>
        <a:prstGeom prst="rect">
          <a:avLst/>
        </a:prstGeom>
        <a:solidFill>
          <a:srgbClr val="002060"/>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latin typeface="Arial Black" panose="020B0A04020102020204" pitchFamily="34" charset="0"/>
            </a:rPr>
            <a:t>REGISTRATION</a:t>
          </a:r>
          <a:endParaRPr lang="en-IN" sz="1400" b="1">
            <a:latin typeface="Arial Black" panose="020B0A04020102020204" pitchFamily="34" charset="0"/>
          </a:endParaRPr>
        </a:p>
        <a:p>
          <a:pPr algn="l"/>
          <a:r>
            <a:rPr lang="en-IN" sz="1400" b="1">
              <a:latin typeface="Arial Black" panose="020B0A04020102020204" pitchFamily="34" charset="0"/>
            </a:rPr>
            <a:t>        </a:t>
          </a:r>
          <a:r>
            <a:rPr lang="en-IN" sz="1600" b="1">
              <a:latin typeface="Arial Black" panose="020B0A04020102020204" pitchFamily="34" charset="0"/>
            </a:rPr>
            <a:t>FORMS</a:t>
          </a:r>
          <a:endParaRPr lang="en-IN" sz="1400" b="1">
            <a:latin typeface="Arial Black" panose="020B0A04020102020204" pitchFamily="34" charset="0"/>
          </a:endParaRPr>
        </a:p>
        <a:p>
          <a:pPr algn="l"/>
          <a:endParaRPr lang="en-IN" sz="1400" b="1">
            <a:latin typeface="Arial Black" panose="020B0A04020102020204" pitchFamily="34" charset="0"/>
          </a:endParaRPr>
        </a:p>
        <a:p>
          <a:pPr algn="l"/>
          <a:endParaRPr lang="en-IN" sz="1600" b="1">
            <a:latin typeface="Arial Black" panose="020B0A04020102020204" pitchFamily="34" charset="0"/>
          </a:endParaRPr>
        </a:p>
      </xdr:txBody>
    </xdr:sp>
    <xdr:clientData/>
  </xdr:twoCellAnchor>
  <xdr:absoluteAnchor>
    <xdr:pos x="2349500" y="184150"/>
    <xdr:ext cx="9042400" cy="628650"/>
    <xdr:sp macro="" textlink="">
      <xdr:nvSpPr>
        <xdr:cNvPr id="9" name="Rectangle 1">
          <a:extLst>
            <a:ext uri="{FF2B5EF4-FFF2-40B4-BE49-F238E27FC236}">
              <a16:creationId xmlns:a16="http://schemas.microsoft.com/office/drawing/2014/main" id="{90DF8FBF-791B-4C27-B7E3-EE2AC25B89D8}"/>
            </a:ext>
          </a:extLst>
        </xdr:cNvPr>
        <xdr:cNvSpPr/>
      </xdr:nvSpPr>
      <xdr:spPr>
        <a:xfrm>
          <a:off x="2349500" y="184150"/>
          <a:ext cx="90424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6"/>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hubnet</a:t>
          </a:r>
        </a:p>
      </xdr:txBody>
    </xdr:sp>
    <xdr:clientData/>
  </xdr:absoluteAnchor>
  <xdr:twoCellAnchor editAs="oneCell">
    <xdr:from>
      <xdr:col>5</xdr:col>
      <xdr:colOff>171450</xdr:colOff>
      <xdr:row>5</xdr:row>
      <xdr:rowOff>133350</xdr:rowOff>
    </xdr:from>
    <xdr:to>
      <xdr:col>7</xdr:col>
      <xdr:colOff>52133</xdr:colOff>
      <xdr:row>8</xdr:row>
      <xdr:rowOff>38100</xdr:rowOff>
    </xdr:to>
    <xdr:pic>
      <xdr:nvPicPr>
        <xdr:cNvPr id="11" name="Picture 10">
          <a:extLst>
            <a:ext uri="{FF2B5EF4-FFF2-40B4-BE49-F238E27FC236}">
              <a16:creationId xmlns:a16="http://schemas.microsoft.com/office/drawing/2014/main" id="{D63B59E7-4DDA-4A9A-B435-8C88330E1624}"/>
            </a:ext>
          </a:extLst>
        </xdr:cNvPr>
        <xdr:cNvPicPr>
          <a:picLocks noChangeAspect="1"/>
        </xdr:cNvPicPr>
      </xdr:nvPicPr>
      <xdr:blipFill>
        <a:blip xmlns:r="http://schemas.openxmlformats.org/officeDocument/2006/relationships" r:embed="rId7"/>
        <a:stretch>
          <a:fillRect/>
        </a:stretch>
      </xdr:blipFill>
      <xdr:spPr>
        <a:xfrm>
          <a:off x="3225800" y="1054100"/>
          <a:ext cx="731583" cy="539750"/>
        </a:xfrm>
        <a:prstGeom prst="rect">
          <a:avLst/>
        </a:prstGeom>
      </xdr:spPr>
    </xdr:pic>
    <xdr:clientData/>
  </xdr:twoCellAnchor>
  <xdr:twoCellAnchor editAs="oneCell">
    <xdr:from>
      <xdr:col>15</xdr:col>
      <xdr:colOff>114300</xdr:colOff>
      <xdr:row>19</xdr:row>
      <xdr:rowOff>152400</xdr:rowOff>
    </xdr:from>
    <xdr:to>
      <xdr:col>17</xdr:col>
      <xdr:colOff>38100</xdr:colOff>
      <xdr:row>21</xdr:row>
      <xdr:rowOff>107950</xdr:rowOff>
    </xdr:to>
    <xdr:pic macro="[0]!Macro12">
      <xdr:nvPicPr>
        <xdr:cNvPr id="12" name="Picture 11">
          <a:extLst>
            <a:ext uri="{FF2B5EF4-FFF2-40B4-BE49-F238E27FC236}">
              <a16:creationId xmlns:a16="http://schemas.microsoft.com/office/drawing/2014/main" id="{451AEBC8-B2D1-418B-9614-7A44F4144D8B}"/>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34400" y="4057650"/>
          <a:ext cx="1225550" cy="387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19050</xdr:colOff>
      <xdr:row>6</xdr:row>
      <xdr:rowOff>50800</xdr:rowOff>
    </xdr:from>
    <xdr:to>
      <xdr:col>1</xdr:col>
      <xdr:colOff>2254250</xdr:colOff>
      <xdr:row>8</xdr:row>
      <xdr:rowOff>127000</xdr:rowOff>
    </xdr:to>
    <xdr:sp macro="" textlink="">
      <xdr:nvSpPr>
        <xdr:cNvPr id="2" name="Rectangle 1">
          <a:extLst>
            <a:ext uri="{FF2B5EF4-FFF2-40B4-BE49-F238E27FC236}">
              <a16:creationId xmlns:a16="http://schemas.microsoft.com/office/drawing/2014/main" id="{C0573E3F-C412-44C8-84F7-EC41A4F7AEE5}"/>
            </a:ext>
          </a:extLst>
        </xdr:cNvPr>
        <xdr:cNvSpPr/>
      </xdr:nvSpPr>
      <xdr:spPr>
        <a:xfrm>
          <a:off x="133350" y="1130300"/>
          <a:ext cx="2120900" cy="4889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editAs="absolute">
    <xdr:from>
      <xdr:col>1</xdr:col>
      <xdr:colOff>495300</xdr:colOff>
      <xdr:row>13</xdr:row>
      <xdr:rowOff>114300</xdr:rowOff>
    </xdr:from>
    <xdr:to>
      <xdr:col>1</xdr:col>
      <xdr:colOff>2044700</xdr:colOff>
      <xdr:row>15</xdr:row>
      <xdr:rowOff>117476</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E919585C-A502-4FDB-B2AC-9F9B66B6143D}"/>
            </a:ext>
          </a:extLst>
        </xdr:cNvPr>
        <xdr:cNvSpPr/>
      </xdr:nvSpPr>
      <xdr:spPr>
        <a:xfrm>
          <a:off x="609600" y="2476500"/>
          <a:ext cx="1549400" cy="3460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EMPLOYEES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editAs="absolute">
    <xdr:from>
      <xdr:col>1</xdr:col>
      <xdr:colOff>501650</xdr:colOff>
      <xdr:row>16</xdr:row>
      <xdr:rowOff>88900</xdr:rowOff>
    </xdr:from>
    <xdr:to>
      <xdr:col>1</xdr:col>
      <xdr:colOff>2044700</xdr:colOff>
      <xdr:row>17</xdr:row>
      <xdr:rowOff>187326</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DEE7EBC1-13B1-491C-96F1-1EFA994B229A}"/>
            </a:ext>
          </a:extLst>
        </xdr:cNvPr>
        <xdr:cNvSpPr/>
      </xdr:nvSpPr>
      <xdr:spPr>
        <a:xfrm>
          <a:off x="615950" y="3009900"/>
          <a:ext cx="1543050" cy="31432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STUDENTS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editAs="absolute">
    <xdr:from>
      <xdr:col>1</xdr:col>
      <xdr:colOff>38100</xdr:colOff>
      <xdr:row>20</xdr:row>
      <xdr:rowOff>196850</xdr:rowOff>
    </xdr:from>
    <xdr:to>
      <xdr:col>1</xdr:col>
      <xdr:colOff>2095500</xdr:colOff>
      <xdr:row>24</xdr:row>
      <xdr:rowOff>63500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5A64731B-EA2C-48BC-892A-18A0E79B0F50}"/>
            </a:ext>
          </a:extLst>
        </xdr:cNvPr>
        <xdr:cNvSpPr/>
      </xdr:nvSpPr>
      <xdr:spPr>
        <a:xfrm>
          <a:off x="152400" y="399415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twoCellAnchor editAs="absolute">
    <xdr:from>
      <xdr:col>1</xdr:col>
      <xdr:colOff>476250</xdr:colOff>
      <xdr:row>18</xdr:row>
      <xdr:rowOff>196850</xdr:rowOff>
    </xdr:from>
    <xdr:to>
      <xdr:col>1</xdr:col>
      <xdr:colOff>2038350</xdr:colOff>
      <xdr:row>20</xdr:row>
      <xdr:rowOff>101600</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3365A5CA-297B-43C4-BFF6-46CA5AD374E9}"/>
            </a:ext>
          </a:extLst>
        </xdr:cNvPr>
        <xdr:cNvSpPr/>
      </xdr:nvSpPr>
      <xdr:spPr>
        <a:xfrm>
          <a:off x="590550" y="3556000"/>
          <a:ext cx="1562100" cy="342900"/>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STAFFS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oneCellAnchor>
    <xdr:from>
      <xdr:col>1</xdr:col>
      <xdr:colOff>152400</xdr:colOff>
      <xdr:row>0</xdr:row>
      <xdr:rowOff>165100</xdr:rowOff>
    </xdr:from>
    <xdr:ext cx="1720850" cy="1136650"/>
    <xdr:pic>
      <xdr:nvPicPr>
        <xdr:cNvPr id="7" name="Picture 6">
          <a:extLst>
            <a:ext uri="{FF2B5EF4-FFF2-40B4-BE49-F238E27FC236}">
              <a16:creationId xmlns:a16="http://schemas.microsoft.com/office/drawing/2014/main" id="{007D5363-335A-42CA-A34C-68C7016C28B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66700" y="16510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editAs="absolute">
    <xdr:from>
      <xdr:col>1</xdr:col>
      <xdr:colOff>38100</xdr:colOff>
      <xdr:row>8</xdr:row>
      <xdr:rowOff>50800</xdr:rowOff>
    </xdr:from>
    <xdr:to>
      <xdr:col>1</xdr:col>
      <xdr:colOff>2057400</xdr:colOff>
      <xdr:row>12</xdr:row>
      <xdr:rowOff>38100</xdr:rowOff>
    </xdr:to>
    <xdr:sp macro="" textlink="">
      <xdr:nvSpPr>
        <xdr:cNvPr id="8" name="Rectangle 7">
          <a:extLst>
            <a:ext uri="{FF2B5EF4-FFF2-40B4-BE49-F238E27FC236}">
              <a16:creationId xmlns:a16="http://schemas.microsoft.com/office/drawing/2014/main" id="{38F949DA-6335-4068-85A1-AAA4343DEB98}"/>
            </a:ext>
          </a:extLst>
        </xdr:cNvPr>
        <xdr:cNvSpPr/>
      </xdr:nvSpPr>
      <xdr:spPr>
        <a:xfrm>
          <a:off x="152400" y="1543050"/>
          <a:ext cx="2019300" cy="762000"/>
        </a:xfrm>
        <a:prstGeom prst="rect">
          <a:avLst/>
        </a:prstGeom>
        <a:solidFill>
          <a:srgbClr val="002060"/>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latin typeface="Arial Black" panose="020B0A04020102020204" pitchFamily="34" charset="0"/>
            </a:rPr>
            <a:t>REGISTRATION</a:t>
          </a:r>
          <a:endParaRPr lang="en-IN" sz="1400" b="1">
            <a:latin typeface="Arial Black" panose="020B0A04020102020204" pitchFamily="34" charset="0"/>
          </a:endParaRPr>
        </a:p>
        <a:p>
          <a:pPr algn="l"/>
          <a:r>
            <a:rPr lang="en-IN" sz="1400" b="1">
              <a:latin typeface="Arial Black" panose="020B0A04020102020204" pitchFamily="34" charset="0"/>
            </a:rPr>
            <a:t>        </a:t>
          </a:r>
          <a:r>
            <a:rPr lang="en-IN" sz="1600" b="1">
              <a:latin typeface="Arial Black" panose="020B0A04020102020204" pitchFamily="34" charset="0"/>
            </a:rPr>
            <a:t>FORMS</a:t>
          </a:r>
          <a:endParaRPr lang="en-IN" sz="1400" b="1">
            <a:latin typeface="Arial Black" panose="020B0A04020102020204" pitchFamily="34" charset="0"/>
          </a:endParaRPr>
        </a:p>
        <a:p>
          <a:pPr algn="l"/>
          <a:endParaRPr lang="en-IN" sz="1400" b="1">
            <a:latin typeface="Arial Black" panose="020B0A04020102020204" pitchFamily="34" charset="0"/>
          </a:endParaRPr>
        </a:p>
        <a:p>
          <a:pPr algn="l"/>
          <a:endParaRPr lang="en-IN" sz="1600" b="1">
            <a:latin typeface="Arial Black" panose="020B0A04020102020204" pitchFamily="34" charset="0"/>
          </a:endParaRPr>
        </a:p>
      </xdr:txBody>
    </xdr:sp>
    <xdr:clientData/>
  </xdr:twoCellAnchor>
  <xdr:twoCellAnchor editAs="oneCell">
    <xdr:from>
      <xdr:col>4</xdr:col>
      <xdr:colOff>165100</xdr:colOff>
      <xdr:row>5</xdr:row>
      <xdr:rowOff>107950</xdr:rowOff>
    </xdr:from>
    <xdr:to>
      <xdr:col>6</xdr:col>
      <xdr:colOff>229933</xdr:colOff>
      <xdr:row>7</xdr:row>
      <xdr:rowOff>209550</xdr:rowOff>
    </xdr:to>
    <xdr:pic>
      <xdr:nvPicPr>
        <xdr:cNvPr id="10" name="Picture 9">
          <a:extLst>
            <a:ext uri="{FF2B5EF4-FFF2-40B4-BE49-F238E27FC236}">
              <a16:creationId xmlns:a16="http://schemas.microsoft.com/office/drawing/2014/main" id="{6F48DC4A-769B-4AB3-BFC2-D187F88686E6}"/>
            </a:ext>
          </a:extLst>
        </xdr:cNvPr>
        <xdr:cNvPicPr>
          <a:picLocks noChangeAspect="1"/>
        </xdr:cNvPicPr>
      </xdr:nvPicPr>
      <xdr:blipFill rotWithShape="1">
        <a:blip xmlns:r="http://schemas.openxmlformats.org/officeDocument/2006/relationships" r:embed="rId6"/>
        <a:srcRect b="15294"/>
        <a:stretch>
          <a:fillRect/>
        </a:stretch>
      </xdr:blipFill>
      <xdr:spPr>
        <a:xfrm>
          <a:off x="3219450" y="1028700"/>
          <a:ext cx="731583" cy="457200"/>
        </a:xfrm>
        <a:prstGeom prst="rect">
          <a:avLst/>
        </a:prstGeom>
      </xdr:spPr>
    </xdr:pic>
    <xdr:clientData/>
  </xdr:twoCellAnchor>
  <xdr:twoCellAnchor editAs="oneCell">
    <xdr:from>
      <xdr:col>14</xdr:col>
      <xdr:colOff>234950</xdr:colOff>
      <xdr:row>37</xdr:row>
      <xdr:rowOff>38100</xdr:rowOff>
    </xdr:from>
    <xdr:to>
      <xdr:col>16</xdr:col>
      <xdr:colOff>0</xdr:colOff>
      <xdr:row>39</xdr:row>
      <xdr:rowOff>57150</xdr:rowOff>
    </xdr:to>
    <xdr:pic macro="[0]!Macro11">
      <xdr:nvPicPr>
        <xdr:cNvPr id="11" name="Picture 10">
          <a:extLst>
            <a:ext uri="{FF2B5EF4-FFF2-40B4-BE49-F238E27FC236}">
              <a16:creationId xmlns:a16="http://schemas.microsoft.com/office/drawing/2014/main" id="{D1BE0BDB-BE83-4489-B926-4875B76BFF7E}"/>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10550" y="6800850"/>
          <a:ext cx="1225550" cy="387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absoluteAnchor>
    <xdr:pos x="2349500" y="184150"/>
    <xdr:ext cx="9042400" cy="628650"/>
    <xdr:sp macro="" textlink="">
      <xdr:nvSpPr>
        <xdr:cNvPr id="9" name="Rectangle 1">
          <a:extLst>
            <a:ext uri="{FF2B5EF4-FFF2-40B4-BE49-F238E27FC236}">
              <a16:creationId xmlns:a16="http://schemas.microsoft.com/office/drawing/2014/main" id="{F3A62FD7-EC4A-4869-B4D8-DCFE58FDCC5A}"/>
            </a:ext>
          </a:extLst>
        </xdr:cNvPr>
        <xdr:cNvSpPr/>
      </xdr:nvSpPr>
      <xdr:spPr>
        <a:xfrm>
          <a:off x="2349500" y="184150"/>
          <a:ext cx="90424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8"/>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hubnet</a:t>
          </a:r>
        </a:p>
      </xdr:txBody>
    </xdr:sp>
    <xdr:clientData/>
  </xdr:absoluteAnchor>
</xdr:wsDr>
</file>

<file path=xl/drawings/drawing12.xml><?xml version="1.0" encoding="utf-8"?>
<xdr:wsDr xmlns:xdr="http://schemas.openxmlformats.org/drawingml/2006/spreadsheetDrawing" xmlns:a="http://schemas.openxmlformats.org/drawingml/2006/main">
  <xdr:twoCellAnchor>
    <xdr:from>
      <xdr:col>1</xdr:col>
      <xdr:colOff>19050</xdr:colOff>
      <xdr:row>6</xdr:row>
      <xdr:rowOff>50800</xdr:rowOff>
    </xdr:from>
    <xdr:to>
      <xdr:col>1</xdr:col>
      <xdr:colOff>2254250</xdr:colOff>
      <xdr:row>8</xdr:row>
      <xdr:rowOff>127000</xdr:rowOff>
    </xdr:to>
    <xdr:sp macro="" textlink="">
      <xdr:nvSpPr>
        <xdr:cNvPr id="2" name="Rectangle 1">
          <a:extLst>
            <a:ext uri="{FF2B5EF4-FFF2-40B4-BE49-F238E27FC236}">
              <a16:creationId xmlns:a16="http://schemas.microsoft.com/office/drawing/2014/main" id="{EB0D9446-7528-4166-9560-1BAD06227A99}"/>
            </a:ext>
          </a:extLst>
        </xdr:cNvPr>
        <xdr:cNvSpPr/>
      </xdr:nvSpPr>
      <xdr:spPr>
        <a:xfrm>
          <a:off x="133350" y="1130300"/>
          <a:ext cx="2120900" cy="584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xdr:from>
      <xdr:col>1</xdr:col>
      <xdr:colOff>495300</xdr:colOff>
      <xdr:row>11</xdr:row>
      <xdr:rowOff>203200</xdr:rowOff>
    </xdr:from>
    <xdr:to>
      <xdr:col>1</xdr:col>
      <xdr:colOff>2044700</xdr:colOff>
      <xdr:row>13</xdr:row>
      <xdr:rowOff>98426</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47454BAD-F146-4F1E-9CF8-0D5BC2752937}"/>
            </a:ext>
          </a:extLst>
        </xdr:cNvPr>
        <xdr:cNvSpPr/>
      </xdr:nvSpPr>
      <xdr:spPr>
        <a:xfrm>
          <a:off x="609600" y="2476500"/>
          <a:ext cx="1549400" cy="3460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EMPLOYEES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xdr:from>
      <xdr:col>1</xdr:col>
      <xdr:colOff>501650</xdr:colOff>
      <xdr:row>14</xdr:row>
      <xdr:rowOff>69850</xdr:rowOff>
    </xdr:from>
    <xdr:to>
      <xdr:col>1</xdr:col>
      <xdr:colOff>2044700</xdr:colOff>
      <xdr:row>15</xdr:row>
      <xdr:rowOff>149226</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DCB7EA92-0BF0-486B-89AF-4AB778A6FC32}"/>
            </a:ext>
          </a:extLst>
        </xdr:cNvPr>
        <xdr:cNvSpPr/>
      </xdr:nvSpPr>
      <xdr:spPr>
        <a:xfrm>
          <a:off x="615950" y="3009900"/>
          <a:ext cx="1543050" cy="31432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STUDENTS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xdr:from>
      <xdr:col>1</xdr:col>
      <xdr:colOff>38100</xdr:colOff>
      <xdr:row>19</xdr:row>
      <xdr:rowOff>95250</xdr:rowOff>
    </xdr:from>
    <xdr:to>
      <xdr:col>1</xdr:col>
      <xdr:colOff>2095500</xdr:colOff>
      <xdr:row>22</xdr:row>
      <xdr:rowOff>152400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AB519B3D-CFEE-4201-B7A9-E55EEDBAE0BA}"/>
            </a:ext>
          </a:extLst>
        </xdr:cNvPr>
        <xdr:cNvSpPr/>
      </xdr:nvSpPr>
      <xdr:spPr>
        <a:xfrm>
          <a:off x="152400" y="414655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twoCellAnchor>
    <xdr:from>
      <xdr:col>1</xdr:col>
      <xdr:colOff>476250</xdr:colOff>
      <xdr:row>16</xdr:row>
      <xdr:rowOff>228600</xdr:rowOff>
    </xdr:from>
    <xdr:to>
      <xdr:col>1</xdr:col>
      <xdr:colOff>2038350</xdr:colOff>
      <xdr:row>18</xdr:row>
      <xdr:rowOff>15876</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F951E077-236C-4690-AFFA-DE2705DCD6B2}"/>
            </a:ext>
          </a:extLst>
        </xdr:cNvPr>
        <xdr:cNvSpPr/>
      </xdr:nvSpPr>
      <xdr:spPr>
        <a:xfrm>
          <a:off x="590550" y="3556000"/>
          <a:ext cx="1562100" cy="2952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STAFFS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oneCellAnchor>
    <xdr:from>
      <xdr:col>1</xdr:col>
      <xdr:colOff>184150</xdr:colOff>
      <xdr:row>1</xdr:row>
      <xdr:rowOff>88900</xdr:rowOff>
    </xdr:from>
    <xdr:ext cx="1720850" cy="1136650"/>
    <xdr:pic>
      <xdr:nvPicPr>
        <xdr:cNvPr id="7" name="Picture 6">
          <a:extLst>
            <a:ext uri="{FF2B5EF4-FFF2-40B4-BE49-F238E27FC236}">
              <a16:creationId xmlns:a16="http://schemas.microsoft.com/office/drawing/2014/main" id="{C7AF2880-CB8D-458C-8C67-66D8281A07C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8450" y="27305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xdr:from>
      <xdr:col>1</xdr:col>
      <xdr:colOff>63500</xdr:colOff>
      <xdr:row>7</xdr:row>
      <xdr:rowOff>177800</xdr:rowOff>
    </xdr:from>
    <xdr:to>
      <xdr:col>1</xdr:col>
      <xdr:colOff>2082800</xdr:colOff>
      <xdr:row>11</xdr:row>
      <xdr:rowOff>38100</xdr:rowOff>
    </xdr:to>
    <xdr:sp macro="" textlink="">
      <xdr:nvSpPr>
        <xdr:cNvPr id="8" name="Rectangle 7">
          <a:extLst>
            <a:ext uri="{FF2B5EF4-FFF2-40B4-BE49-F238E27FC236}">
              <a16:creationId xmlns:a16="http://schemas.microsoft.com/office/drawing/2014/main" id="{078E3EC3-7BF9-4FD4-9223-302FC38D3DAB}"/>
            </a:ext>
          </a:extLst>
        </xdr:cNvPr>
        <xdr:cNvSpPr/>
      </xdr:nvSpPr>
      <xdr:spPr>
        <a:xfrm>
          <a:off x="177800" y="1555750"/>
          <a:ext cx="2019300" cy="742950"/>
        </a:xfrm>
        <a:prstGeom prst="rect">
          <a:avLst/>
        </a:prstGeom>
        <a:solidFill>
          <a:srgbClr val="002060"/>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latin typeface="Arial Black" panose="020B0A04020102020204" pitchFamily="34" charset="0"/>
            </a:rPr>
            <a:t>REGISTRATION</a:t>
          </a:r>
          <a:endParaRPr lang="en-IN" sz="1400" b="1">
            <a:latin typeface="Arial Black" panose="020B0A04020102020204" pitchFamily="34" charset="0"/>
          </a:endParaRPr>
        </a:p>
        <a:p>
          <a:pPr algn="l"/>
          <a:r>
            <a:rPr lang="en-IN" sz="1400" b="1">
              <a:latin typeface="Arial Black" panose="020B0A04020102020204" pitchFamily="34" charset="0"/>
            </a:rPr>
            <a:t>        </a:t>
          </a:r>
          <a:r>
            <a:rPr lang="en-IN" sz="1600" b="1">
              <a:latin typeface="Arial Black" panose="020B0A04020102020204" pitchFamily="34" charset="0"/>
            </a:rPr>
            <a:t>FORMS</a:t>
          </a:r>
          <a:endParaRPr lang="en-IN" sz="1400" b="1">
            <a:latin typeface="Arial Black" panose="020B0A04020102020204" pitchFamily="34" charset="0"/>
          </a:endParaRPr>
        </a:p>
        <a:p>
          <a:pPr algn="l"/>
          <a:endParaRPr lang="en-IN" sz="1400" b="1">
            <a:latin typeface="Arial Black" panose="020B0A04020102020204" pitchFamily="34" charset="0"/>
          </a:endParaRPr>
        </a:p>
        <a:p>
          <a:pPr algn="l"/>
          <a:endParaRPr lang="en-IN" sz="1600" b="1">
            <a:latin typeface="Arial Black" panose="020B0A04020102020204" pitchFamily="34" charset="0"/>
          </a:endParaRPr>
        </a:p>
      </xdr:txBody>
    </xdr:sp>
    <xdr:clientData/>
  </xdr:twoCellAnchor>
  <xdr:absoluteAnchor>
    <xdr:pos x="2349500" y="184150"/>
    <xdr:ext cx="9042400" cy="628650"/>
    <xdr:sp macro="" textlink="">
      <xdr:nvSpPr>
        <xdr:cNvPr id="9" name="Rectangle 1">
          <a:extLst>
            <a:ext uri="{FF2B5EF4-FFF2-40B4-BE49-F238E27FC236}">
              <a16:creationId xmlns:a16="http://schemas.microsoft.com/office/drawing/2014/main" id="{9D4B252D-285D-42F0-B8A7-DD173BFF28C8}"/>
            </a:ext>
          </a:extLst>
        </xdr:cNvPr>
        <xdr:cNvSpPr/>
      </xdr:nvSpPr>
      <xdr:spPr>
        <a:xfrm>
          <a:off x="2349500" y="184150"/>
          <a:ext cx="90424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6"/>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hubnet</a:t>
          </a:r>
        </a:p>
      </xdr:txBody>
    </xdr:sp>
    <xdr:clientData/>
  </xdr:absoluteAnchor>
  <xdr:twoCellAnchor editAs="oneCell">
    <xdr:from>
      <xdr:col>6</xdr:col>
      <xdr:colOff>196850</xdr:colOff>
      <xdr:row>7</xdr:row>
      <xdr:rowOff>57150</xdr:rowOff>
    </xdr:from>
    <xdr:to>
      <xdr:col>7</xdr:col>
      <xdr:colOff>317500</xdr:colOff>
      <xdr:row>9</xdr:row>
      <xdr:rowOff>114300</xdr:rowOff>
    </xdr:to>
    <xdr:pic>
      <xdr:nvPicPr>
        <xdr:cNvPr id="10" name="Picture 9">
          <a:extLst>
            <a:ext uri="{FF2B5EF4-FFF2-40B4-BE49-F238E27FC236}">
              <a16:creationId xmlns:a16="http://schemas.microsoft.com/office/drawing/2014/main" id="{98CD2C69-E7F4-43EB-9308-F254BA6EA26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006850" y="1428750"/>
          <a:ext cx="730250" cy="508000"/>
        </a:xfrm>
        <a:prstGeom prst="rect">
          <a:avLst/>
        </a:prstGeom>
      </xdr:spPr>
    </xdr:pic>
    <xdr:clientData/>
  </xdr:twoCellAnchor>
  <xdr:twoCellAnchor editAs="oneCell">
    <xdr:from>
      <xdr:col>6</xdr:col>
      <xdr:colOff>63240</xdr:colOff>
      <xdr:row>7</xdr:row>
      <xdr:rowOff>63240</xdr:rowOff>
    </xdr:from>
    <xdr:to>
      <xdr:col>6</xdr:col>
      <xdr:colOff>63600</xdr:colOff>
      <xdr:row>7</xdr:row>
      <xdr:rowOff>63600</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15" name="Ink 14">
              <a:extLst>
                <a:ext uri="{FF2B5EF4-FFF2-40B4-BE49-F238E27FC236}">
                  <a16:creationId xmlns:a16="http://schemas.microsoft.com/office/drawing/2014/main" id="{AF91A378-E247-3B0E-454E-C00B5FA770D0}"/>
                </a:ext>
              </a:extLst>
            </xdr14:cNvPr>
            <xdr14:cNvContentPartPr/>
          </xdr14:nvContentPartPr>
          <xdr14:nvPr macro=""/>
          <xdr14:xfrm>
            <a:off x="3873240" y="1434840"/>
            <a:ext cx="360" cy="360"/>
          </xdr14:xfrm>
        </xdr:contentPart>
      </mc:Choice>
      <mc:Fallback xmlns="">
        <xdr:pic>
          <xdr:nvPicPr>
            <xdr:cNvPr id="15" name="Ink 14">
              <a:extLst>
                <a:ext uri="{FF2B5EF4-FFF2-40B4-BE49-F238E27FC236}">
                  <a16:creationId xmlns:a16="http://schemas.microsoft.com/office/drawing/2014/main" id="{AF91A378-E247-3B0E-454E-C00B5FA770D0}"/>
                </a:ext>
              </a:extLst>
            </xdr:cNvPr>
            <xdr:cNvPicPr/>
          </xdr:nvPicPr>
          <xdr:blipFill>
            <a:blip xmlns:r="http://schemas.openxmlformats.org/officeDocument/2006/relationships" r:embed="rId9"/>
            <a:stretch>
              <a:fillRect/>
            </a:stretch>
          </xdr:blipFill>
          <xdr:spPr>
            <a:xfrm>
              <a:off x="3867120" y="1428720"/>
              <a:ext cx="12600" cy="12600"/>
            </a:xfrm>
            <a:prstGeom prst="rect">
              <a:avLst/>
            </a:prstGeom>
          </xdr:spPr>
        </xdr:pic>
      </mc:Fallback>
    </mc:AlternateContent>
    <xdr:clientData/>
  </xdr:twoCellAnchor>
  <xdr:twoCellAnchor editAs="oneCell">
    <xdr:from>
      <xdr:col>7</xdr:col>
      <xdr:colOff>723720</xdr:colOff>
      <xdr:row>7</xdr:row>
      <xdr:rowOff>44160</xdr:rowOff>
    </xdr:from>
    <xdr:to>
      <xdr:col>7</xdr:col>
      <xdr:colOff>724080</xdr:colOff>
      <xdr:row>7</xdr:row>
      <xdr:rowOff>44520</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18" name="Ink 17">
              <a:extLst>
                <a:ext uri="{FF2B5EF4-FFF2-40B4-BE49-F238E27FC236}">
                  <a16:creationId xmlns:a16="http://schemas.microsoft.com/office/drawing/2014/main" id="{06F8FBCF-2B56-51D3-52F8-6D8C0858AB3E}"/>
                </a:ext>
              </a:extLst>
            </xdr14:cNvPr>
            <xdr14:cNvContentPartPr/>
          </xdr14:nvContentPartPr>
          <xdr14:nvPr macro=""/>
          <xdr14:xfrm>
            <a:off x="5143320" y="1415760"/>
            <a:ext cx="360" cy="360"/>
          </xdr14:xfrm>
        </xdr:contentPart>
      </mc:Choice>
      <mc:Fallback xmlns="">
        <xdr:pic>
          <xdr:nvPicPr>
            <xdr:cNvPr id="18" name="Ink 17">
              <a:extLst>
                <a:ext uri="{FF2B5EF4-FFF2-40B4-BE49-F238E27FC236}">
                  <a16:creationId xmlns:a16="http://schemas.microsoft.com/office/drawing/2014/main" id="{06F8FBCF-2B56-51D3-52F8-6D8C0858AB3E}"/>
                </a:ext>
              </a:extLst>
            </xdr:cNvPr>
            <xdr:cNvPicPr/>
          </xdr:nvPicPr>
          <xdr:blipFill>
            <a:blip xmlns:r="http://schemas.openxmlformats.org/officeDocument/2006/relationships" r:embed="rId9"/>
            <a:stretch>
              <a:fillRect/>
            </a:stretch>
          </xdr:blipFill>
          <xdr:spPr>
            <a:xfrm>
              <a:off x="5137200" y="1409640"/>
              <a:ext cx="12600" cy="12600"/>
            </a:xfrm>
            <a:prstGeom prst="rect">
              <a:avLst/>
            </a:prstGeom>
          </xdr:spPr>
        </xdr:pic>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19050</xdr:colOff>
      <xdr:row>6</xdr:row>
      <xdr:rowOff>50800</xdr:rowOff>
    </xdr:from>
    <xdr:to>
      <xdr:col>1</xdr:col>
      <xdr:colOff>2254250</xdr:colOff>
      <xdr:row>8</xdr:row>
      <xdr:rowOff>127000</xdr:rowOff>
    </xdr:to>
    <xdr:sp macro="" textlink="">
      <xdr:nvSpPr>
        <xdr:cNvPr id="2" name="Rectangle 1">
          <a:extLst>
            <a:ext uri="{FF2B5EF4-FFF2-40B4-BE49-F238E27FC236}">
              <a16:creationId xmlns:a16="http://schemas.microsoft.com/office/drawing/2014/main" id="{006903B3-8E30-4004-B589-CEE9F5FC2763}"/>
            </a:ext>
          </a:extLst>
        </xdr:cNvPr>
        <xdr:cNvSpPr/>
      </xdr:nvSpPr>
      <xdr:spPr>
        <a:xfrm>
          <a:off x="133350" y="1130300"/>
          <a:ext cx="2120900" cy="584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xdr:from>
      <xdr:col>1</xdr:col>
      <xdr:colOff>495300</xdr:colOff>
      <xdr:row>11</xdr:row>
      <xdr:rowOff>203200</xdr:rowOff>
    </xdr:from>
    <xdr:to>
      <xdr:col>1</xdr:col>
      <xdr:colOff>2044700</xdr:colOff>
      <xdr:row>13</xdr:row>
      <xdr:rowOff>98426</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84F17104-4C61-4336-9D3A-CF669BEFB1ED}"/>
            </a:ext>
          </a:extLst>
        </xdr:cNvPr>
        <xdr:cNvSpPr/>
      </xdr:nvSpPr>
      <xdr:spPr>
        <a:xfrm>
          <a:off x="609600" y="2476500"/>
          <a:ext cx="1549400" cy="3460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EMPLOYEES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xdr:from>
      <xdr:col>1</xdr:col>
      <xdr:colOff>501650</xdr:colOff>
      <xdr:row>14</xdr:row>
      <xdr:rowOff>69850</xdr:rowOff>
    </xdr:from>
    <xdr:to>
      <xdr:col>1</xdr:col>
      <xdr:colOff>2044700</xdr:colOff>
      <xdr:row>15</xdr:row>
      <xdr:rowOff>149226</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CD13EA88-0DEF-435D-8592-74B24402A784}"/>
            </a:ext>
          </a:extLst>
        </xdr:cNvPr>
        <xdr:cNvSpPr/>
      </xdr:nvSpPr>
      <xdr:spPr>
        <a:xfrm>
          <a:off x="615950" y="3009900"/>
          <a:ext cx="1543050" cy="31432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STUDENTS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xdr:from>
      <xdr:col>1</xdr:col>
      <xdr:colOff>38100</xdr:colOff>
      <xdr:row>19</xdr:row>
      <xdr:rowOff>95250</xdr:rowOff>
    </xdr:from>
    <xdr:to>
      <xdr:col>1</xdr:col>
      <xdr:colOff>2095500</xdr:colOff>
      <xdr:row>22</xdr:row>
      <xdr:rowOff>152400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65D0AEFB-938F-49B5-8064-700BB375CA02}"/>
            </a:ext>
          </a:extLst>
        </xdr:cNvPr>
        <xdr:cNvSpPr/>
      </xdr:nvSpPr>
      <xdr:spPr>
        <a:xfrm>
          <a:off x="152400" y="414655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twoCellAnchor>
    <xdr:from>
      <xdr:col>1</xdr:col>
      <xdr:colOff>476250</xdr:colOff>
      <xdr:row>16</xdr:row>
      <xdr:rowOff>228600</xdr:rowOff>
    </xdr:from>
    <xdr:to>
      <xdr:col>1</xdr:col>
      <xdr:colOff>2038350</xdr:colOff>
      <xdr:row>18</xdr:row>
      <xdr:rowOff>15876</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D48374BC-4A6A-4A61-880E-F3F73A74B151}"/>
            </a:ext>
          </a:extLst>
        </xdr:cNvPr>
        <xdr:cNvSpPr/>
      </xdr:nvSpPr>
      <xdr:spPr>
        <a:xfrm>
          <a:off x="590550" y="3556000"/>
          <a:ext cx="1562100" cy="2952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STAFFS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oneCellAnchor>
    <xdr:from>
      <xdr:col>1</xdr:col>
      <xdr:colOff>234950</xdr:colOff>
      <xdr:row>1</xdr:row>
      <xdr:rowOff>88900</xdr:rowOff>
    </xdr:from>
    <xdr:ext cx="1720850" cy="1136650"/>
    <xdr:pic>
      <xdr:nvPicPr>
        <xdr:cNvPr id="7" name="Picture 6">
          <a:extLst>
            <a:ext uri="{FF2B5EF4-FFF2-40B4-BE49-F238E27FC236}">
              <a16:creationId xmlns:a16="http://schemas.microsoft.com/office/drawing/2014/main" id="{C20E15FF-B86B-45FE-8EB8-E538E5B95D7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49250" y="27305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xdr:from>
      <xdr:col>1</xdr:col>
      <xdr:colOff>38100</xdr:colOff>
      <xdr:row>7</xdr:row>
      <xdr:rowOff>171450</xdr:rowOff>
    </xdr:from>
    <xdr:to>
      <xdr:col>1</xdr:col>
      <xdr:colOff>2057400</xdr:colOff>
      <xdr:row>11</xdr:row>
      <xdr:rowOff>31750</xdr:rowOff>
    </xdr:to>
    <xdr:sp macro="" textlink="">
      <xdr:nvSpPr>
        <xdr:cNvPr id="8" name="Rectangle 7">
          <a:extLst>
            <a:ext uri="{FF2B5EF4-FFF2-40B4-BE49-F238E27FC236}">
              <a16:creationId xmlns:a16="http://schemas.microsoft.com/office/drawing/2014/main" id="{38C70446-11EE-4491-837A-E2353331DDCE}"/>
            </a:ext>
          </a:extLst>
        </xdr:cNvPr>
        <xdr:cNvSpPr/>
      </xdr:nvSpPr>
      <xdr:spPr>
        <a:xfrm>
          <a:off x="152400" y="1543050"/>
          <a:ext cx="2019300" cy="762000"/>
        </a:xfrm>
        <a:prstGeom prst="rect">
          <a:avLst/>
        </a:prstGeom>
        <a:solidFill>
          <a:srgbClr val="002060"/>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latin typeface="Arial Black" panose="020B0A04020102020204" pitchFamily="34" charset="0"/>
            </a:rPr>
            <a:t>REGISTRATION</a:t>
          </a:r>
          <a:endParaRPr lang="en-IN" sz="1400" b="1">
            <a:latin typeface="Arial Black" panose="020B0A04020102020204" pitchFamily="34" charset="0"/>
          </a:endParaRPr>
        </a:p>
        <a:p>
          <a:pPr algn="l"/>
          <a:r>
            <a:rPr lang="en-IN" sz="1400" b="1">
              <a:latin typeface="Arial Black" panose="020B0A04020102020204" pitchFamily="34" charset="0"/>
            </a:rPr>
            <a:t>        </a:t>
          </a:r>
          <a:r>
            <a:rPr lang="en-IN" sz="1600" b="1">
              <a:latin typeface="Arial Black" panose="020B0A04020102020204" pitchFamily="34" charset="0"/>
            </a:rPr>
            <a:t>FORMS</a:t>
          </a:r>
          <a:endParaRPr lang="en-IN" sz="1400" b="1">
            <a:latin typeface="Arial Black" panose="020B0A04020102020204" pitchFamily="34" charset="0"/>
          </a:endParaRPr>
        </a:p>
        <a:p>
          <a:pPr algn="l"/>
          <a:endParaRPr lang="en-IN" sz="1400" b="1">
            <a:latin typeface="Arial Black" panose="020B0A04020102020204" pitchFamily="34" charset="0"/>
          </a:endParaRPr>
        </a:p>
        <a:p>
          <a:pPr algn="l"/>
          <a:endParaRPr lang="en-IN" sz="1600" b="1">
            <a:latin typeface="Arial Black" panose="020B0A04020102020204" pitchFamily="34" charset="0"/>
          </a:endParaRPr>
        </a:p>
      </xdr:txBody>
    </xdr:sp>
    <xdr:clientData/>
  </xdr:twoCellAnchor>
  <xdr:absoluteAnchor>
    <xdr:pos x="2362200" y="146050"/>
    <xdr:ext cx="9042400" cy="628650"/>
    <xdr:sp macro="" textlink="">
      <xdr:nvSpPr>
        <xdr:cNvPr id="9" name="Rectangle 1">
          <a:extLst>
            <a:ext uri="{FF2B5EF4-FFF2-40B4-BE49-F238E27FC236}">
              <a16:creationId xmlns:a16="http://schemas.microsoft.com/office/drawing/2014/main" id="{9D98F8A1-AB6C-4E7D-95D9-49914D859FB4}"/>
            </a:ext>
          </a:extLst>
        </xdr:cNvPr>
        <xdr:cNvSpPr/>
      </xdr:nvSpPr>
      <xdr:spPr>
        <a:xfrm>
          <a:off x="2362200" y="146050"/>
          <a:ext cx="90424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6"/>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admin pannel</a:t>
          </a:r>
        </a:p>
      </xdr:txBody>
    </xdr:sp>
    <xdr:clientData/>
  </xdr:absoluteAnchor>
  <xdr:twoCellAnchor editAs="oneCell">
    <xdr:from>
      <xdr:col>4</xdr:col>
      <xdr:colOff>393700</xdr:colOff>
      <xdr:row>6</xdr:row>
      <xdr:rowOff>241300</xdr:rowOff>
    </xdr:from>
    <xdr:to>
      <xdr:col>7</xdr:col>
      <xdr:colOff>374650</xdr:colOff>
      <xdr:row>12</xdr:row>
      <xdr:rowOff>25400</xdr:rowOff>
    </xdr:to>
    <xdr:pic>
      <xdr:nvPicPr>
        <xdr:cNvPr id="27" name="Graphic 26" descr="User with solid fill">
          <a:extLst>
            <a:ext uri="{FF2B5EF4-FFF2-40B4-BE49-F238E27FC236}">
              <a16:creationId xmlns:a16="http://schemas.microsoft.com/office/drawing/2014/main" id="{560FC18D-A6D8-E8FE-C75D-4AC9AEDF982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30550" y="1320800"/>
          <a:ext cx="1619250" cy="1231900"/>
        </a:xfrm>
        <a:prstGeom prst="rect">
          <a:avLst/>
        </a:prstGeom>
      </xdr:spPr>
    </xdr:pic>
    <xdr:clientData/>
  </xdr:twoCellAnchor>
  <xdr:twoCellAnchor>
    <xdr:from>
      <xdr:col>6</xdr:col>
      <xdr:colOff>127000</xdr:colOff>
      <xdr:row>11</xdr:row>
      <xdr:rowOff>139700</xdr:rowOff>
    </xdr:from>
    <xdr:to>
      <xdr:col>8</xdr:col>
      <xdr:colOff>457200</xdr:colOff>
      <xdr:row>12</xdr:row>
      <xdr:rowOff>254000</xdr:rowOff>
    </xdr:to>
    <xdr:sp macro="" textlink="">
      <xdr:nvSpPr>
        <xdr:cNvPr id="30" name="Rectangle: Rounded Corners 29">
          <a:hlinkClick xmlns:r="http://schemas.openxmlformats.org/officeDocument/2006/relationships" r:id="rId9"/>
          <a:extLst>
            <a:ext uri="{FF2B5EF4-FFF2-40B4-BE49-F238E27FC236}">
              <a16:creationId xmlns:a16="http://schemas.microsoft.com/office/drawing/2014/main" id="{0E7D1EBA-1DEF-7212-6CC4-BEAC667FB7DC}"/>
            </a:ext>
          </a:extLst>
        </xdr:cNvPr>
        <xdr:cNvSpPr/>
      </xdr:nvSpPr>
      <xdr:spPr>
        <a:xfrm>
          <a:off x="3937000" y="2451100"/>
          <a:ext cx="1454150" cy="330200"/>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latin typeface="Algerian" panose="04020705040A02060702" pitchFamily="82" charset="0"/>
            </a:rPr>
            <a:t>More info..</a:t>
          </a:r>
        </a:p>
      </xdr:txBody>
    </xdr:sp>
    <xdr:clientData/>
  </xdr:twoCellAnchor>
  <xdr:twoCellAnchor>
    <xdr:from>
      <xdr:col>13</xdr:col>
      <xdr:colOff>69850</xdr:colOff>
      <xdr:row>11</xdr:row>
      <xdr:rowOff>146050</xdr:rowOff>
    </xdr:from>
    <xdr:to>
      <xdr:col>15</xdr:col>
      <xdr:colOff>412750</xdr:colOff>
      <xdr:row>12</xdr:row>
      <xdr:rowOff>260350</xdr:rowOff>
    </xdr:to>
    <xdr:sp macro="" textlink="">
      <xdr:nvSpPr>
        <xdr:cNvPr id="42" name="Rectangle: Rounded Corners 41">
          <a:hlinkClick xmlns:r="http://schemas.openxmlformats.org/officeDocument/2006/relationships" r:id="rId10"/>
          <a:extLst>
            <a:ext uri="{FF2B5EF4-FFF2-40B4-BE49-F238E27FC236}">
              <a16:creationId xmlns:a16="http://schemas.microsoft.com/office/drawing/2014/main" id="{9220D074-EF61-A7F5-92B1-4D62310E9842}"/>
            </a:ext>
          </a:extLst>
        </xdr:cNvPr>
        <xdr:cNvSpPr/>
      </xdr:nvSpPr>
      <xdr:spPr>
        <a:xfrm>
          <a:off x="7239000" y="2457450"/>
          <a:ext cx="1454150" cy="330200"/>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latin typeface="Algerian" panose="04020705040A02060702" pitchFamily="82" charset="0"/>
            </a:rPr>
            <a:t>More info..</a:t>
          </a:r>
        </a:p>
      </xdr:txBody>
    </xdr:sp>
    <xdr:clientData/>
  </xdr:twoCellAnchor>
  <xdr:twoCellAnchor editAs="oneCell">
    <xdr:from>
      <xdr:col>12</xdr:col>
      <xdr:colOff>76200</xdr:colOff>
      <xdr:row>7</xdr:row>
      <xdr:rowOff>44450</xdr:rowOff>
    </xdr:from>
    <xdr:to>
      <xdr:col>14</xdr:col>
      <xdr:colOff>171450</xdr:colOff>
      <xdr:row>11</xdr:row>
      <xdr:rowOff>57150</xdr:rowOff>
    </xdr:to>
    <xdr:pic>
      <xdr:nvPicPr>
        <xdr:cNvPr id="44" name="Graphic 43" descr="Customer review with solid fill">
          <a:extLst>
            <a:ext uri="{FF2B5EF4-FFF2-40B4-BE49-F238E27FC236}">
              <a16:creationId xmlns:a16="http://schemas.microsoft.com/office/drawing/2014/main" id="{9C0B3013-DCBC-2A09-AD21-7308DF9C6C6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686550" y="1454150"/>
          <a:ext cx="1193800" cy="914400"/>
        </a:xfrm>
        <a:prstGeom prst="rect">
          <a:avLst/>
        </a:prstGeom>
      </xdr:spPr>
    </xdr:pic>
    <xdr:clientData/>
  </xdr:twoCellAnchor>
  <xdr:twoCellAnchor>
    <xdr:from>
      <xdr:col>20</xdr:col>
      <xdr:colOff>69850</xdr:colOff>
      <xdr:row>11</xdr:row>
      <xdr:rowOff>146050</xdr:rowOff>
    </xdr:from>
    <xdr:to>
      <xdr:col>22</xdr:col>
      <xdr:colOff>412750</xdr:colOff>
      <xdr:row>12</xdr:row>
      <xdr:rowOff>260350</xdr:rowOff>
    </xdr:to>
    <xdr:sp macro="" textlink="">
      <xdr:nvSpPr>
        <xdr:cNvPr id="45" name="Rectangle: Rounded Corners 44">
          <a:hlinkClick xmlns:r="http://schemas.openxmlformats.org/officeDocument/2006/relationships" r:id="rId13"/>
          <a:extLst>
            <a:ext uri="{FF2B5EF4-FFF2-40B4-BE49-F238E27FC236}">
              <a16:creationId xmlns:a16="http://schemas.microsoft.com/office/drawing/2014/main" id="{51E89B37-7764-45AF-8F80-FA35289D80E8}"/>
            </a:ext>
          </a:extLst>
        </xdr:cNvPr>
        <xdr:cNvSpPr/>
      </xdr:nvSpPr>
      <xdr:spPr>
        <a:xfrm>
          <a:off x="7175500" y="2457450"/>
          <a:ext cx="1454150" cy="330200"/>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latin typeface="Algerian" panose="04020705040A02060702" pitchFamily="82" charset="0"/>
            </a:rPr>
            <a:t>More info..</a:t>
          </a:r>
        </a:p>
      </xdr:txBody>
    </xdr:sp>
    <xdr:clientData/>
  </xdr:twoCellAnchor>
  <xdr:twoCellAnchor editAs="oneCell">
    <xdr:from>
      <xdr:col>19</xdr:col>
      <xdr:colOff>196850</xdr:colOff>
      <xdr:row>7</xdr:row>
      <xdr:rowOff>50800</xdr:rowOff>
    </xdr:from>
    <xdr:to>
      <xdr:col>21</xdr:col>
      <xdr:colOff>215900</xdr:colOff>
      <xdr:row>11</xdr:row>
      <xdr:rowOff>63500</xdr:rowOff>
    </xdr:to>
    <xdr:pic>
      <xdr:nvPicPr>
        <xdr:cNvPr id="48" name="Graphic 47" descr="List with solid fill">
          <a:extLst>
            <a:ext uri="{FF2B5EF4-FFF2-40B4-BE49-F238E27FC236}">
              <a16:creationId xmlns:a16="http://schemas.microsoft.com/office/drawing/2014/main" id="{2E6A2FE3-03C2-999D-762E-E74852844BF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671050" y="1460500"/>
          <a:ext cx="1060450" cy="914400"/>
        </a:xfrm>
        <a:prstGeom prst="rect">
          <a:avLst/>
        </a:prstGeom>
      </xdr:spPr>
    </xdr:pic>
    <xdr:clientData/>
  </xdr:twoCellAnchor>
  <xdr:twoCellAnchor>
    <xdr:from>
      <xdr:col>6</xdr:col>
      <xdr:colOff>127000</xdr:colOff>
      <xdr:row>19</xdr:row>
      <xdr:rowOff>88900</xdr:rowOff>
    </xdr:from>
    <xdr:to>
      <xdr:col>8</xdr:col>
      <xdr:colOff>457200</xdr:colOff>
      <xdr:row>20</xdr:row>
      <xdr:rowOff>177800</xdr:rowOff>
    </xdr:to>
    <xdr:sp macro="" textlink="">
      <xdr:nvSpPr>
        <xdr:cNvPr id="50" name="Rectangle: Rounded Corners 49">
          <a:hlinkClick xmlns:r="http://schemas.openxmlformats.org/officeDocument/2006/relationships" r:id="rId16"/>
          <a:extLst>
            <a:ext uri="{FF2B5EF4-FFF2-40B4-BE49-F238E27FC236}">
              <a16:creationId xmlns:a16="http://schemas.microsoft.com/office/drawing/2014/main" id="{A25244C8-9736-41CF-AB1B-76EDD866E714}"/>
            </a:ext>
          </a:extLst>
        </xdr:cNvPr>
        <xdr:cNvSpPr/>
      </xdr:nvSpPr>
      <xdr:spPr>
        <a:xfrm>
          <a:off x="3829050" y="4248150"/>
          <a:ext cx="1454150" cy="304800"/>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latin typeface="Algerian" panose="04020705040A02060702" pitchFamily="82" charset="0"/>
            </a:rPr>
            <a:t>More info..</a:t>
          </a:r>
        </a:p>
      </xdr:txBody>
    </xdr:sp>
    <xdr:clientData/>
  </xdr:twoCellAnchor>
  <xdr:twoCellAnchor editAs="oneCell">
    <xdr:from>
      <xdr:col>5</xdr:col>
      <xdr:colOff>219850</xdr:colOff>
      <xdr:row>15</xdr:row>
      <xdr:rowOff>42050</xdr:rowOff>
    </xdr:from>
    <xdr:to>
      <xdr:col>7</xdr:col>
      <xdr:colOff>42050</xdr:colOff>
      <xdr:row>19</xdr:row>
      <xdr:rowOff>63500</xdr:rowOff>
    </xdr:to>
    <xdr:pic>
      <xdr:nvPicPr>
        <xdr:cNvPr id="54" name="Graphic 53" descr="Open book with solid fill">
          <a:extLst>
            <a:ext uri="{FF2B5EF4-FFF2-40B4-BE49-F238E27FC236}">
              <a16:creationId xmlns:a16="http://schemas.microsoft.com/office/drawing/2014/main" id="{0A91E26C-EF28-5387-AF63-66F86BE436A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394850" y="3375800"/>
          <a:ext cx="914400" cy="846950"/>
        </a:xfrm>
        <a:prstGeom prst="rect">
          <a:avLst/>
        </a:prstGeom>
      </xdr:spPr>
    </xdr:pic>
    <xdr:clientData/>
  </xdr:twoCellAnchor>
  <xdr:twoCellAnchor>
    <xdr:from>
      <xdr:col>13</xdr:col>
      <xdr:colOff>88900</xdr:colOff>
      <xdr:row>19</xdr:row>
      <xdr:rowOff>88900</xdr:rowOff>
    </xdr:from>
    <xdr:to>
      <xdr:col>15</xdr:col>
      <xdr:colOff>419100</xdr:colOff>
      <xdr:row>20</xdr:row>
      <xdr:rowOff>177800</xdr:rowOff>
    </xdr:to>
    <xdr:sp macro="" textlink="">
      <xdr:nvSpPr>
        <xdr:cNvPr id="55" name="Rectangle: Rounded Corners 54">
          <a:hlinkClick xmlns:r="http://schemas.openxmlformats.org/officeDocument/2006/relationships" r:id="rId19"/>
          <a:extLst>
            <a:ext uri="{FF2B5EF4-FFF2-40B4-BE49-F238E27FC236}">
              <a16:creationId xmlns:a16="http://schemas.microsoft.com/office/drawing/2014/main" id="{0D2BE77B-3A47-40A2-9886-55F6FD9EBAD6}"/>
            </a:ext>
          </a:extLst>
        </xdr:cNvPr>
        <xdr:cNvSpPr/>
      </xdr:nvSpPr>
      <xdr:spPr>
        <a:xfrm>
          <a:off x="6997700" y="4248150"/>
          <a:ext cx="1441450" cy="304800"/>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latin typeface="Algerian" panose="04020705040A02060702" pitchFamily="82" charset="0"/>
            </a:rPr>
            <a:t>More info..</a:t>
          </a:r>
        </a:p>
      </xdr:txBody>
    </xdr:sp>
    <xdr:clientData/>
  </xdr:twoCellAnchor>
  <xdr:twoCellAnchor editAs="oneCell">
    <xdr:from>
      <xdr:col>12</xdr:col>
      <xdr:colOff>171450</xdr:colOff>
      <xdr:row>15</xdr:row>
      <xdr:rowOff>57150</xdr:rowOff>
    </xdr:from>
    <xdr:to>
      <xdr:col>13</xdr:col>
      <xdr:colOff>527050</xdr:colOff>
      <xdr:row>19</xdr:row>
      <xdr:rowOff>69850</xdr:rowOff>
    </xdr:to>
    <xdr:pic>
      <xdr:nvPicPr>
        <xdr:cNvPr id="58" name="Graphic 57" descr="Database with solid fill">
          <a:extLst>
            <a:ext uri="{FF2B5EF4-FFF2-40B4-BE49-F238E27FC236}">
              <a16:creationId xmlns:a16="http://schemas.microsoft.com/office/drawing/2014/main" id="{32305651-BB67-13D9-0168-5355D4D2E52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521450" y="3390900"/>
          <a:ext cx="914400" cy="8382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19050</xdr:colOff>
      <xdr:row>6</xdr:row>
      <xdr:rowOff>50800</xdr:rowOff>
    </xdr:from>
    <xdr:to>
      <xdr:col>1</xdr:col>
      <xdr:colOff>2254250</xdr:colOff>
      <xdr:row>8</xdr:row>
      <xdr:rowOff>127000</xdr:rowOff>
    </xdr:to>
    <xdr:sp macro="" textlink="">
      <xdr:nvSpPr>
        <xdr:cNvPr id="2" name="Rectangle 1">
          <a:extLst>
            <a:ext uri="{FF2B5EF4-FFF2-40B4-BE49-F238E27FC236}">
              <a16:creationId xmlns:a16="http://schemas.microsoft.com/office/drawing/2014/main" id="{BCF9D10C-A649-4B4D-B0B3-D8EC0F301933}"/>
            </a:ext>
          </a:extLst>
        </xdr:cNvPr>
        <xdr:cNvSpPr/>
      </xdr:nvSpPr>
      <xdr:spPr>
        <a:xfrm>
          <a:off x="133350" y="1130300"/>
          <a:ext cx="2120900" cy="4889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editAs="absolute">
    <xdr:from>
      <xdr:col>1</xdr:col>
      <xdr:colOff>120650</xdr:colOff>
      <xdr:row>9</xdr:row>
      <xdr:rowOff>120650</xdr:rowOff>
    </xdr:from>
    <xdr:to>
      <xdr:col>1</xdr:col>
      <xdr:colOff>2178050</xdr:colOff>
      <xdr:row>12</xdr:row>
      <xdr:rowOff>12700</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C8F9C486-EB2B-4468-B343-20B3D8719EA5}"/>
            </a:ext>
          </a:extLst>
        </xdr:cNvPr>
        <xdr:cNvSpPr/>
      </xdr:nvSpPr>
      <xdr:spPr>
        <a:xfrm>
          <a:off x="234950" y="188595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oneCellAnchor>
    <xdr:from>
      <xdr:col>1</xdr:col>
      <xdr:colOff>279400</xdr:colOff>
      <xdr:row>1</xdr:row>
      <xdr:rowOff>146050</xdr:rowOff>
    </xdr:from>
    <xdr:ext cx="1720850" cy="1136650"/>
    <xdr:pic>
      <xdr:nvPicPr>
        <xdr:cNvPr id="7" name="Picture 6">
          <a:extLst>
            <a:ext uri="{FF2B5EF4-FFF2-40B4-BE49-F238E27FC236}">
              <a16:creationId xmlns:a16="http://schemas.microsoft.com/office/drawing/2014/main" id="{BBE094C2-8CDD-4548-B882-495E0FC5BE6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3700" y="33020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editAs="absolute">
    <xdr:from>
      <xdr:col>1</xdr:col>
      <xdr:colOff>533400</xdr:colOff>
      <xdr:row>13</xdr:row>
      <xdr:rowOff>196850</xdr:rowOff>
    </xdr:from>
    <xdr:to>
      <xdr:col>1</xdr:col>
      <xdr:colOff>2139950</xdr:colOff>
      <xdr:row>16</xdr:row>
      <xdr:rowOff>25400</xdr:rowOff>
    </xdr:to>
    <xdr:sp macro="" textlink="">
      <xdr:nvSpPr>
        <xdr:cNvPr id="8" name="Rectangle 7">
          <a:hlinkClick xmlns:r="http://schemas.openxmlformats.org/officeDocument/2006/relationships" r:id="rId3"/>
          <a:extLst>
            <a:ext uri="{FF2B5EF4-FFF2-40B4-BE49-F238E27FC236}">
              <a16:creationId xmlns:a16="http://schemas.microsoft.com/office/drawing/2014/main" id="{2632A4EF-C7AB-4C6E-B01C-619EC097E901}"/>
            </a:ext>
          </a:extLst>
        </xdr:cNvPr>
        <xdr:cNvSpPr/>
      </xdr:nvSpPr>
      <xdr:spPr>
        <a:xfrm>
          <a:off x="647700" y="2882900"/>
          <a:ext cx="1606550" cy="501650"/>
        </a:xfrm>
        <a:prstGeom prst="rect">
          <a:avLst/>
        </a:prstGeom>
        <a:solidFill>
          <a:srgbClr val="B96784"/>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Bernard MT Condensed" panose="02050806060905020404" pitchFamily="18" charset="0"/>
            </a:rPr>
            <a:t>Admin Pannel</a:t>
          </a:r>
          <a:endParaRPr lang="en-IN" sz="18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Bernard MT Condensed" panose="02050806060905020404" pitchFamily="18" charset="0"/>
          </a:endParaRPr>
        </a:p>
        <a:p>
          <a:pPr algn="ctr"/>
          <a:endParaRPr lang="en-IN" sz="18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Bernard MT Condensed" panose="02050806060905020404" pitchFamily="18" charset="0"/>
          </a:endParaRPr>
        </a:p>
        <a:p>
          <a:pPr algn="ctr"/>
          <a:endParaRPr lang="en-IN" sz="20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Bernard MT Condensed" panose="02050806060905020404" pitchFamily="18" charset="0"/>
          </a:endParaRPr>
        </a:p>
      </xdr:txBody>
    </xdr:sp>
    <xdr:clientData/>
  </xdr:twoCellAnchor>
  <xdr:absoluteAnchor>
    <xdr:pos x="2628900" y="171450"/>
    <xdr:ext cx="8686800" cy="628650"/>
    <xdr:sp macro="" textlink="">
      <xdr:nvSpPr>
        <xdr:cNvPr id="9" name="Rectangle 1">
          <a:extLst>
            <a:ext uri="{FF2B5EF4-FFF2-40B4-BE49-F238E27FC236}">
              <a16:creationId xmlns:a16="http://schemas.microsoft.com/office/drawing/2014/main" id="{8C8DAC15-43BD-4F2E-8378-E2B05A17FC9B}"/>
            </a:ext>
          </a:extLst>
        </xdr:cNvPr>
        <xdr:cNvSpPr/>
      </xdr:nvSpPr>
      <xdr:spPr>
        <a:xfrm>
          <a:off x="2628900" y="171450"/>
          <a:ext cx="86868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4"/>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student</a:t>
          </a:r>
          <a:r>
            <a:rPr lang="en-IN" sz="4400" b="1" u="sng" cap="none" spc="50" baseline="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 management</a:t>
          </a:r>
          <a:endPar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endParaRPr>
        </a:p>
      </xdr:txBody>
    </xdr:sp>
    <xdr:clientData/>
  </xdr:absoluteAnchor>
  <xdr:twoCellAnchor editAs="oneCell">
    <xdr:from>
      <xdr:col>0</xdr:col>
      <xdr:colOff>76200</xdr:colOff>
      <xdr:row>13</xdr:row>
      <xdr:rowOff>114300</xdr:rowOff>
    </xdr:from>
    <xdr:to>
      <xdr:col>1</xdr:col>
      <xdr:colOff>533400</xdr:colOff>
      <xdr:row>16</xdr:row>
      <xdr:rowOff>6350</xdr:rowOff>
    </xdr:to>
    <xdr:pic>
      <xdr:nvPicPr>
        <xdr:cNvPr id="10" name="Graphic 9" descr="User with solid fill">
          <a:extLst>
            <a:ext uri="{FF2B5EF4-FFF2-40B4-BE49-F238E27FC236}">
              <a16:creationId xmlns:a16="http://schemas.microsoft.com/office/drawing/2014/main" id="{FD150892-9A24-42E2-B7EA-14330F11083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6200" y="2800350"/>
          <a:ext cx="571500" cy="565150"/>
        </a:xfrm>
        <a:prstGeom prst="rect">
          <a:avLst/>
        </a:prstGeom>
      </xdr:spPr>
    </xdr:pic>
    <xdr:clientData/>
  </xdr:twoCellAnchor>
  <xdr:twoCellAnchor editAs="oneCell">
    <xdr:from>
      <xdr:col>6</xdr:col>
      <xdr:colOff>533401</xdr:colOff>
      <xdr:row>6</xdr:row>
      <xdr:rowOff>146050</xdr:rowOff>
    </xdr:from>
    <xdr:to>
      <xdr:col>7</xdr:col>
      <xdr:colOff>495300</xdr:colOff>
      <xdr:row>8</xdr:row>
      <xdr:rowOff>171450</xdr:rowOff>
    </xdr:to>
    <xdr:pic>
      <xdr:nvPicPr>
        <xdr:cNvPr id="16" name="Picture 15">
          <a:extLst>
            <a:ext uri="{FF2B5EF4-FFF2-40B4-BE49-F238E27FC236}">
              <a16:creationId xmlns:a16="http://schemas.microsoft.com/office/drawing/2014/main" id="{A43B1927-66FF-7009-D31D-112B40F75F45}"/>
            </a:ext>
          </a:extLst>
        </xdr:cNvPr>
        <xdr:cNvPicPr>
          <a:picLocks noChangeAspect="1"/>
        </xdr:cNvPicPr>
      </xdr:nvPicPr>
      <xdr:blipFill>
        <a:blip xmlns:r="http://schemas.openxmlformats.org/officeDocument/2006/relationships" r:embed="rId7" cstate="print">
          <a:duotone>
            <a:schemeClr val="accent6">
              <a:shade val="45000"/>
              <a:satMod val="135000"/>
            </a:schemeClr>
            <a:prstClr val="white"/>
          </a:duotone>
          <a:extLst>
            <a:ext uri="{BEBA8EAE-BF5A-486C-A8C5-ECC9F3942E4B}">
              <a14:imgProps xmlns:a14="http://schemas.microsoft.com/office/drawing/2010/main">
                <a14:imgLayer r:embed="rId8">
                  <a14:imgEffect>
                    <a14:backgroundRemoval t="9778" b="89778" l="4889" r="92444">
                      <a14:foregroundMark x1="4889" y1="37778" x2="20000" y2="69333"/>
                      <a14:foregroundMark x1="20000" y1="69333" x2="6667" y2="44444"/>
                      <a14:foregroundMark x1="6667" y1="44444" x2="5333" y2="66667"/>
                      <a14:foregroundMark x1="5333" y1="66667" x2="11111" y2="62667"/>
                      <a14:foregroundMark x1="24889" y1="42667" x2="44000" y2="20889"/>
                      <a14:foregroundMark x1="25333" y1="74222" x2="49333" y2="80444"/>
                      <a14:foregroundMark x1="63636" y1="63822" x2="65778" y2="61333"/>
                      <a14:foregroundMark x1="49333" y1="80444" x2="53909" y2="75127"/>
                      <a14:foregroundMark x1="86587" y1="49822" x2="86667" y2="49778"/>
                      <a14:foregroundMark x1="84859" y1="50778" x2="86342" y2="49958"/>
                      <a14:foregroundMark x1="80931" y1="52951" x2="81429" y2="52676"/>
                      <a14:foregroundMark x1="71402" y1="58222" x2="72013" y2="57884"/>
                      <a14:foregroundMark x1="65778" y1="61333" x2="67385" y2="60444"/>
                      <a14:foregroundMark x1="89833" y1="41229" x2="91111" y2="37778"/>
                      <a14:foregroundMark x1="86667" y1="49778" x2="88270" y2="45451"/>
                      <a14:foregroundMark x1="91733" y1="45067" x2="91111" y2="50667"/>
                      <a14:foregroundMark x1="92444" y1="38667" x2="92188" y2="40968"/>
                      <a14:backgroundMark x1="58222" y1="72444" x2="58222" y2="72444"/>
                      <a14:backgroundMark x1="55556" y1="73333" x2="61778" y2="67111"/>
                      <a14:backgroundMark x1="55111" y1="74222" x2="53333" y2="74222"/>
                      <a14:backgroundMark x1="73778" y1="55111" x2="79556" y2="55111"/>
                      <a14:backgroundMark x1="72444" y1="58222" x2="72444" y2="60444"/>
                      <a14:backgroundMark x1="88000" y1="45778" x2="88889" y2="42667"/>
                      <a14:backgroundMark x1="88889" y1="41333" x2="89333" y2="45333"/>
                      <a14:backgroundMark x1="63111" y1="63556" x2="60889" y2="67556"/>
                      <a14:backgroundMark x1="54222" y1="75111" x2="57333" y2="73333"/>
                      <a14:backgroundMark x1="80444" y1="54222" x2="82667" y2="54222"/>
                    </a14:backgroundRemoval>
                  </a14:imgEffect>
                  <a14:imgEffect>
                    <a14:saturation sat="0"/>
                  </a14:imgEffect>
                </a14:imgLayer>
              </a14:imgProps>
            </a:ext>
            <a:ext uri="{28A0092B-C50C-407E-A947-70E740481C1C}">
              <a14:useLocalDpi xmlns:a14="http://schemas.microsoft.com/office/drawing/2010/main" val="0"/>
            </a:ext>
          </a:extLst>
        </a:blip>
        <a:stretch>
          <a:fillRect/>
        </a:stretch>
      </xdr:blipFill>
      <xdr:spPr>
        <a:xfrm>
          <a:off x="4819651" y="1225550"/>
          <a:ext cx="571499" cy="508000"/>
        </a:xfrm>
        <a:prstGeom prst="rect">
          <a:avLst/>
        </a:prstGeom>
      </xdr:spPr>
    </xdr:pic>
    <xdr:clientData/>
  </xdr:twoCellAnchor>
  <xdr:twoCellAnchor editAs="oneCell">
    <xdr:from>
      <xdr:col>6</xdr:col>
      <xdr:colOff>520701</xdr:colOff>
      <xdr:row>9</xdr:row>
      <xdr:rowOff>101600</xdr:rowOff>
    </xdr:from>
    <xdr:to>
      <xdr:col>7</xdr:col>
      <xdr:colOff>482600</xdr:colOff>
      <xdr:row>11</xdr:row>
      <xdr:rowOff>107950</xdr:rowOff>
    </xdr:to>
    <xdr:pic>
      <xdr:nvPicPr>
        <xdr:cNvPr id="18" name="Picture 17">
          <a:extLst>
            <a:ext uri="{FF2B5EF4-FFF2-40B4-BE49-F238E27FC236}">
              <a16:creationId xmlns:a16="http://schemas.microsoft.com/office/drawing/2014/main" id="{97D72BC8-6798-0508-1437-468FFB717A44}"/>
            </a:ext>
          </a:extLst>
        </xdr:cNvPr>
        <xdr:cNvPicPr>
          <a:picLocks noChangeAspect="1"/>
        </xdr:cNvPicPr>
      </xdr:nvPicPr>
      <xdr:blipFill>
        <a:blip xmlns:r="http://schemas.openxmlformats.org/officeDocument/2006/relationships" r:embed="rId7" cstate="print">
          <a:duotone>
            <a:schemeClr val="accent6">
              <a:shade val="45000"/>
              <a:satMod val="135000"/>
            </a:schemeClr>
            <a:prstClr val="white"/>
          </a:duotone>
          <a:extLst>
            <a:ext uri="{BEBA8EAE-BF5A-486C-A8C5-ECC9F3942E4B}">
              <a14:imgProps xmlns:a14="http://schemas.microsoft.com/office/drawing/2010/main">
                <a14:imgLayer r:embed="rId8">
                  <a14:imgEffect>
                    <a14:backgroundRemoval t="9778" b="89778" l="4889" r="92444">
                      <a14:foregroundMark x1="4889" y1="37778" x2="20000" y2="69333"/>
                      <a14:foregroundMark x1="20000" y1="69333" x2="6667" y2="44444"/>
                      <a14:foregroundMark x1="6667" y1="44444" x2="5333" y2="66667"/>
                      <a14:foregroundMark x1="5333" y1="66667" x2="11111" y2="62667"/>
                      <a14:foregroundMark x1="24889" y1="42667" x2="44000" y2="20889"/>
                      <a14:foregroundMark x1="25333" y1="74222" x2="49333" y2="80444"/>
                      <a14:foregroundMark x1="63636" y1="63822" x2="65778" y2="61333"/>
                      <a14:foregroundMark x1="49333" y1="80444" x2="53909" y2="75127"/>
                      <a14:foregroundMark x1="86587" y1="49822" x2="86667" y2="49778"/>
                      <a14:foregroundMark x1="84859" y1="50778" x2="86342" y2="49958"/>
                      <a14:foregroundMark x1="80931" y1="52951" x2="81429" y2="52676"/>
                      <a14:foregroundMark x1="71402" y1="58222" x2="72013" y2="57884"/>
                      <a14:foregroundMark x1="65778" y1="61333" x2="67385" y2="60444"/>
                      <a14:foregroundMark x1="89833" y1="41229" x2="91111" y2="37778"/>
                      <a14:foregroundMark x1="86667" y1="49778" x2="88270" y2="45451"/>
                      <a14:foregroundMark x1="91733" y1="45067" x2="91111" y2="50667"/>
                      <a14:foregroundMark x1="92444" y1="38667" x2="92188" y2="40968"/>
                      <a14:backgroundMark x1="58222" y1="72444" x2="58222" y2="72444"/>
                      <a14:backgroundMark x1="55556" y1="73333" x2="61778" y2="67111"/>
                      <a14:backgroundMark x1="55111" y1="74222" x2="53333" y2="74222"/>
                      <a14:backgroundMark x1="73778" y1="55111" x2="79556" y2="55111"/>
                      <a14:backgroundMark x1="72444" y1="58222" x2="72444" y2="60444"/>
                      <a14:backgroundMark x1="88000" y1="45778" x2="88889" y2="42667"/>
                      <a14:backgroundMark x1="88889" y1="41333" x2="89333" y2="45333"/>
                      <a14:backgroundMark x1="63111" y1="63556" x2="60889" y2="67556"/>
                      <a14:backgroundMark x1="54222" y1="75111" x2="57333" y2="73333"/>
                      <a14:backgroundMark x1="80444" y1="54222" x2="82667" y2="54222"/>
                    </a14:backgroundRemoval>
                  </a14:imgEffect>
                  <a14:imgEffect>
                    <a14:saturation sat="0"/>
                  </a14:imgEffect>
                </a14:imgLayer>
              </a14:imgProps>
            </a:ext>
            <a:ext uri="{28A0092B-C50C-407E-A947-70E740481C1C}">
              <a14:useLocalDpi xmlns:a14="http://schemas.microsoft.com/office/drawing/2010/main" val="0"/>
            </a:ext>
          </a:extLst>
        </a:blip>
        <a:stretch>
          <a:fillRect/>
        </a:stretch>
      </xdr:blipFill>
      <xdr:spPr>
        <a:xfrm>
          <a:off x="4806951" y="1866900"/>
          <a:ext cx="571499" cy="508000"/>
        </a:xfrm>
        <a:prstGeom prst="rect">
          <a:avLst/>
        </a:prstGeom>
      </xdr:spPr>
    </xdr:pic>
    <xdr:clientData/>
  </xdr:twoCellAnchor>
  <xdr:twoCellAnchor editAs="oneCell">
    <xdr:from>
      <xdr:col>6</xdr:col>
      <xdr:colOff>514351</xdr:colOff>
      <xdr:row>12</xdr:row>
      <xdr:rowOff>76200</xdr:rowOff>
    </xdr:from>
    <xdr:to>
      <xdr:col>7</xdr:col>
      <xdr:colOff>476250</xdr:colOff>
      <xdr:row>14</xdr:row>
      <xdr:rowOff>95250</xdr:rowOff>
    </xdr:to>
    <xdr:pic>
      <xdr:nvPicPr>
        <xdr:cNvPr id="19" name="Picture 18">
          <a:extLst>
            <a:ext uri="{FF2B5EF4-FFF2-40B4-BE49-F238E27FC236}">
              <a16:creationId xmlns:a16="http://schemas.microsoft.com/office/drawing/2014/main" id="{73005DEE-913D-EBDC-882B-203AF25FD698}"/>
            </a:ext>
          </a:extLst>
        </xdr:cNvPr>
        <xdr:cNvPicPr>
          <a:picLocks noChangeAspect="1"/>
        </xdr:cNvPicPr>
      </xdr:nvPicPr>
      <xdr:blipFill>
        <a:blip xmlns:r="http://schemas.openxmlformats.org/officeDocument/2006/relationships" r:embed="rId7" cstate="print">
          <a:duotone>
            <a:schemeClr val="accent6">
              <a:shade val="45000"/>
              <a:satMod val="135000"/>
            </a:schemeClr>
            <a:prstClr val="white"/>
          </a:duotone>
          <a:extLst>
            <a:ext uri="{BEBA8EAE-BF5A-486C-A8C5-ECC9F3942E4B}">
              <a14:imgProps xmlns:a14="http://schemas.microsoft.com/office/drawing/2010/main">
                <a14:imgLayer r:embed="rId8">
                  <a14:imgEffect>
                    <a14:backgroundRemoval t="9778" b="89778" l="4889" r="92444">
                      <a14:foregroundMark x1="4889" y1="37778" x2="20000" y2="69333"/>
                      <a14:foregroundMark x1="20000" y1="69333" x2="6667" y2="44444"/>
                      <a14:foregroundMark x1="6667" y1="44444" x2="5333" y2="66667"/>
                      <a14:foregroundMark x1="5333" y1="66667" x2="11111" y2="62667"/>
                      <a14:foregroundMark x1="24889" y1="42667" x2="44000" y2="20889"/>
                      <a14:foregroundMark x1="25333" y1="74222" x2="49333" y2="80444"/>
                      <a14:foregroundMark x1="63636" y1="63822" x2="65778" y2="61333"/>
                      <a14:foregroundMark x1="49333" y1="80444" x2="53909" y2="75127"/>
                      <a14:foregroundMark x1="86587" y1="49822" x2="86667" y2="49778"/>
                      <a14:foregroundMark x1="84859" y1="50778" x2="86342" y2="49958"/>
                      <a14:foregroundMark x1="80931" y1="52951" x2="81429" y2="52676"/>
                      <a14:foregroundMark x1="71402" y1="58222" x2="72013" y2="57884"/>
                      <a14:foregroundMark x1="65778" y1="61333" x2="67385" y2="60444"/>
                      <a14:foregroundMark x1="89833" y1="41229" x2="91111" y2="37778"/>
                      <a14:foregroundMark x1="86667" y1="49778" x2="88270" y2="45451"/>
                      <a14:foregroundMark x1="91733" y1="45067" x2="91111" y2="50667"/>
                      <a14:foregroundMark x1="92444" y1="38667" x2="92188" y2="40968"/>
                      <a14:backgroundMark x1="58222" y1="72444" x2="58222" y2="72444"/>
                      <a14:backgroundMark x1="55556" y1="73333" x2="61778" y2="67111"/>
                      <a14:backgroundMark x1="55111" y1="74222" x2="53333" y2="74222"/>
                      <a14:backgroundMark x1="73778" y1="55111" x2="79556" y2="55111"/>
                      <a14:backgroundMark x1="72444" y1="58222" x2="72444" y2="60444"/>
                      <a14:backgroundMark x1="88000" y1="45778" x2="88889" y2="42667"/>
                      <a14:backgroundMark x1="88889" y1="41333" x2="89333" y2="45333"/>
                      <a14:backgroundMark x1="63111" y1="63556" x2="60889" y2="67556"/>
                      <a14:backgroundMark x1="54222" y1="75111" x2="57333" y2="73333"/>
                      <a14:backgroundMark x1="80444" y1="54222" x2="82667" y2="54222"/>
                    </a14:backgroundRemoval>
                  </a14:imgEffect>
                  <a14:imgEffect>
                    <a14:saturation sat="0"/>
                  </a14:imgEffect>
                </a14:imgLayer>
              </a14:imgProps>
            </a:ext>
            <a:ext uri="{28A0092B-C50C-407E-A947-70E740481C1C}">
              <a14:useLocalDpi xmlns:a14="http://schemas.microsoft.com/office/drawing/2010/main" val="0"/>
            </a:ext>
          </a:extLst>
        </a:blip>
        <a:stretch>
          <a:fillRect/>
        </a:stretch>
      </xdr:blipFill>
      <xdr:spPr>
        <a:xfrm>
          <a:off x="4800601" y="2559050"/>
          <a:ext cx="571499" cy="508000"/>
        </a:xfrm>
        <a:prstGeom prst="rect">
          <a:avLst/>
        </a:prstGeom>
      </xdr:spPr>
    </xdr:pic>
    <xdr:clientData/>
  </xdr:twoCellAnchor>
  <xdr:twoCellAnchor editAs="oneCell">
    <xdr:from>
      <xdr:col>6</xdr:col>
      <xdr:colOff>514351</xdr:colOff>
      <xdr:row>15</xdr:row>
      <xdr:rowOff>6350</xdr:rowOff>
    </xdr:from>
    <xdr:to>
      <xdr:col>7</xdr:col>
      <xdr:colOff>476250</xdr:colOff>
      <xdr:row>17</xdr:row>
      <xdr:rowOff>146050</xdr:rowOff>
    </xdr:to>
    <xdr:pic>
      <xdr:nvPicPr>
        <xdr:cNvPr id="20" name="Picture 19">
          <a:extLst>
            <a:ext uri="{FF2B5EF4-FFF2-40B4-BE49-F238E27FC236}">
              <a16:creationId xmlns:a16="http://schemas.microsoft.com/office/drawing/2014/main" id="{F4AC8EA5-9168-9A7E-769E-87F8C49C5770}"/>
            </a:ext>
          </a:extLst>
        </xdr:cNvPr>
        <xdr:cNvPicPr>
          <a:picLocks noChangeAspect="1"/>
        </xdr:cNvPicPr>
      </xdr:nvPicPr>
      <xdr:blipFill>
        <a:blip xmlns:r="http://schemas.openxmlformats.org/officeDocument/2006/relationships" r:embed="rId7" cstate="print">
          <a:duotone>
            <a:schemeClr val="accent6">
              <a:shade val="45000"/>
              <a:satMod val="135000"/>
            </a:schemeClr>
            <a:prstClr val="white"/>
          </a:duotone>
          <a:extLst>
            <a:ext uri="{BEBA8EAE-BF5A-486C-A8C5-ECC9F3942E4B}">
              <a14:imgProps xmlns:a14="http://schemas.microsoft.com/office/drawing/2010/main">
                <a14:imgLayer r:embed="rId8">
                  <a14:imgEffect>
                    <a14:backgroundRemoval t="9778" b="89778" l="4889" r="92444">
                      <a14:foregroundMark x1="4889" y1="37778" x2="20000" y2="69333"/>
                      <a14:foregroundMark x1="20000" y1="69333" x2="6667" y2="44444"/>
                      <a14:foregroundMark x1="6667" y1="44444" x2="5333" y2="66667"/>
                      <a14:foregroundMark x1="5333" y1="66667" x2="11111" y2="62667"/>
                      <a14:foregroundMark x1="24889" y1="42667" x2="44000" y2="20889"/>
                      <a14:foregroundMark x1="25333" y1="74222" x2="49333" y2="80444"/>
                      <a14:foregroundMark x1="63636" y1="63822" x2="65778" y2="61333"/>
                      <a14:foregroundMark x1="49333" y1="80444" x2="53909" y2="75127"/>
                      <a14:foregroundMark x1="86587" y1="49822" x2="86667" y2="49778"/>
                      <a14:foregroundMark x1="84859" y1="50778" x2="86342" y2="49958"/>
                      <a14:foregroundMark x1="80931" y1="52951" x2="81429" y2="52676"/>
                      <a14:foregroundMark x1="71402" y1="58222" x2="72013" y2="57884"/>
                      <a14:foregroundMark x1="65778" y1="61333" x2="67385" y2="60444"/>
                      <a14:foregroundMark x1="89833" y1="41229" x2="91111" y2="37778"/>
                      <a14:foregroundMark x1="86667" y1="49778" x2="88270" y2="45451"/>
                      <a14:foregroundMark x1="91733" y1="45067" x2="91111" y2="50667"/>
                      <a14:foregroundMark x1="92444" y1="38667" x2="92188" y2="40968"/>
                      <a14:backgroundMark x1="58222" y1="72444" x2="58222" y2="72444"/>
                      <a14:backgroundMark x1="55556" y1="73333" x2="61778" y2="67111"/>
                      <a14:backgroundMark x1="55111" y1="74222" x2="53333" y2="74222"/>
                      <a14:backgroundMark x1="73778" y1="55111" x2="79556" y2="55111"/>
                      <a14:backgroundMark x1="72444" y1="58222" x2="72444" y2="60444"/>
                      <a14:backgroundMark x1="88000" y1="45778" x2="88889" y2="42667"/>
                      <a14:backgroundMark x1="88889" y1="41333" x2="89333" y2="45333"/>
                      <a14:backgroundMark x1="63111" y1="63556" x2="60889" y2="67556"/>
                      <a14:backgroundMark x1="54222" y1="75111" x2="57333" y2="73333"/>
                      <a14:backgroundMark x1="80444" y1="54222" x2="82667" y2="54222"/>
                    </a14:backgroundRemoval>
                  </a14:imgEffect>
                  <a14:imgEffect>
                    <a14:saturation sat="0"/>
                  </a14:imgEffect>
                </a14:imgLayer>
              </a14:imgProps>
            </a:ext>
            <a:ext uri="{28A0092B-C50C-407E-A947-70E740481C1C}">
              <a14:useLocalDpi xmlns:a14="http://schemas.microsoft.com/office/drawing/2010/main" val="0"/>
            </a:ext>
          </a:extLst>
        </a:blip>
        <a:stretch>
          <a:fillRect/>
        </a:stretch>
      </xdr:blipFill>
      <xdr:spPr>
        <a:xfrm>
          <a:off x="4800601" y="3213100"/>
          <a:ext cx="571499" cy="508000"/>
        </a:xfrm>
        <a:prstGeom prst="rect">
          <a:avLst/>
        </a:prstGeom>
      </xdr:spPr>
    </xdr:pic>
    <xdr:clientData/>
  </xdr:twoCellAnchor>
  <xdr:twoCellAnchor editAs="absolute">
    <xdr:from>
      <xdr:col>1</xdr:col>
      <xdr:colOff>31750</xdr:colOff>
      <xdr:row>17</xdr:row>
      <xdr:rowOff>0</xdr:rowOff>
    </xdr:from>
    <xdr:to>
      <xdr:col>1</xdr:col>
      <xdr:colOff>2127250</xdr:colOff>
      <xdr:row>19</xdr:row>
      <xdr:rowOff>12700</xdr:rowOff>
    </xdr:to>
    <xdr:sp macro="" textlink="">
      <xdr:nvSpPr>
        <xdr:cNvPr id="3" name="Rectangle 2">
          <a:hlinkClick xmlns:r="http://schemas.openxmlformats.org/officeDocument/2006/relationships" r:id="rId9"/>
          <a:extLst>
            <a:ext uri="{FF2B5EF4-FFF2-40B4-BE49-F238E27FC236}">
              <a16:creationId xmlns:a16="http://schemas.microsoft.com/office/drawing/2014/main" id="{32A6A91B-6E15-42E7-B337-1F75439061A4}"/>
            </a:ext>
          </a:extLst>
        </xdr:cNvPr>
        <xdr:cNvSpPr/>
      </xdr:nvSpPr>
      <xdr:spPr>
        <a:xfrm>
          <a:off x="146050" y="3575050"/>
          <a:ext cx="2095500" cy="444500"/>
        </a:xfrm>
        <a:prstGeom prst="rect">
          <a:avLst/>
        </a:prstGeom>
        <a:solidFill>
          <a:schemeClr val="accent5">
            <a:lumMod val="50000"/>
          </a:schemeClr>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bg1"/>
              </a:solidFill>
              <a:effectLst>
                <a:outerShdw blurRad="38100" dist="19050" dir="2700000" algn="tl" rotWithShape="0">
                  <a:schemeClr val="dk1">
                    <a:alpha val="40000"/>
                  </a:schemeClr>
                </a:outerShdw>
              </a:effectLst>
              <a:latin typeface="Bernard MT Condensed" panose="02050806060905020404" pitchFamily="18" charset="0"/>
            </a:rPr>
            <a:t>Student Managemant</a:t>
          </a:r>
          <a:endParaRPr lang="en-IN" sz="1400" b="0" cap="none" spc="0">
            <a:ln w="0"/>
            <a:solidFill>
              <a:schemeClr val="bg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bg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absolute">
    <xdr:from>
      <xdr:col>1</xdr:col>
      <xdr:colOff>0</xdr:colOff>
      <xdr:row>19</xdr:row>
      <xdr:rowOff>76200</xdr:rowOff>
    </xdr:from>
    <xdr:to>
      <xdr:col>1</xdr:col>
      <xdr:colOff>2159000</xdr:colOff>
      <xdr:row>21</xdr:row>
      <xdr:rowOff>152400</xdr:rowOff>
    </xdr:to>
    <xdr:sp macro="" textlink="">
      <xdr:nvSpPr>
        <xdr:cNvPr id="4" name="Rectangle 3">
          <a:hlinkClick xmlns:r="http://schemas.openxmlformats.org/officeDocument/2006/relationships" r:id="rId10"/>
          <a:extLst>
            <a:ext uri="{FF2B5EF4-FFF2-40B4-BE49-F238E27FC236}">
              <a16:creationId xmlns:a16="http://schemas.microsoft.com/office/drawing/2014/main" id="{C1960474-78EA-41E0-9F84-D08B8ED4A6E8}"/>
            </a:ext>
          </a:extLst>
        </xdr:cNvPr>
        <xdr:cNvSpPr/>
      </xdr:nvSpPr>
      <xdr:spPr>
        <a:xfrm>
          <a:off x="114300" y="4083050"/>
          <a:ext cx="2159000" cy="444500"/>
        </a:xfrm>
        <a:prstGeom prst="rect">
          <a:avLst/>
        </a:prstGeom>
        <a:solidFill>
          <a:srgbClr val="B96784"/>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Employee Managemant</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absolute">
    <xdr:from>
      <xdr:col>1</xdr:col>
      <xdr:colOff>25400</xdr:colOff>
      <xdr:row>22</xdr:row>
      <xdr:rowOff>44450</xdr:rowOff>
    </xdr:from>
    <xdr:to>
      <xdr:col>1</xdr:col>
      <xdr:colOff>2120900</xdr:colOff>
      <xdr:row>24</xdr:row>
      <xdr:rowOff>120650</xdr:rowOff>
    </xdr:to>
    <xdr:sp macro="" textlink="">
      <xdr:nvSpPr>
        <xdr:cNvPr id="6" name="Rectangle 5">
          <a:hlinkClick xmlns:r="http://schemas.openxmlformats.org/officeDocument/2006/relationships" r:id="rId11"/>
          <a:extLst>
            <a:ext uri="{FF2B5EF4-FFF2-40B4-BE49-F238E27FC236}">
              <a16:creationId xmlns:a16="http://schemas.microsoft.com/office/drawing/2014/main" id="{8833E6D2-76EE-4F10-A559-739E3A495A93}"/>
            </a:ext>
          </a:extLst>
        </xdr:cNvPr>
        <xdr:cNvSpPr/>
      </xdr:nvSpPr>
      <xdr:spPr>
        <a:xfrm>
          <a:off x="139700" y="4603750"/>
          <a:ext cx="2095500" cy="444500"/>
        </a:xfrm>
        <a:prstGeom prst="rect">
          <a:avLst/>
        </a:prstGeom>
        <a:solidFill>
          <a:srgbClr val="B96784"/>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Attendence Managemant</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absolute">
    <xdr:from>
      <xdr:col>1</xdr:col>
      <xdr:colOff>12700</xdr:colOff>
      <xdr:row>25</xdr:row>
      <xdr:rowOff>25400</xdr:rowOff>
    </xdr:from>
    <xdr:to>
      <xdr:col>1</xdr:col>
      <xdr:colOff>2108200</xdr:colOff>
      <xdr:row>27</xdr:row>
      <xdr:rowOff>101600</xdr:rowOff>
    </xdr:to>
    <xdr:sp macro="" textlink="">
      <xdr:nvSpPr>
        <xdr:cNvPr id="11" name="Rectangle 10">
          <a:hlinkClick xmlns:r="http://schemas.openxmlformats.org/officeDocument/2006/relationships" r:id="rId12"/>
          <a:extLst>
            <a:ext uri="{FF2B5EF4-FFF2-40B4-BE49-F238E27FC236}">
              <a16:creationId xmlns:a16="http://schemas.microsoft.com/office/drawing/2014/main" id="{87150EF2-B77F-43D4-B751-B83A0201629A}"/>
            </a:ext>
          </a:extLst>
        </xdr:cNvPr>
        <xdr:cNvSpPr/>
      </xdr:nvSpPr>
      <xdr:spPr>
        <a:xfrm>
          <a:off x="127000" y="5137150"/>
          <a:ext cx="2095500" cy="444500"/>
        </a:xfrm>
        <a:prstGeom prst="rect">
          <a:avLst/>
        </a:prstGeom>
        <a:solidFill>
          <a:srgbClr val="B96784"/>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Course Managemant</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absolute">
    <xdr:from>
      <xdr:col>1</xdr:col>
      <xdr:colOff>12700</xdr:colOff>
      <xdr:row>28</xdr:row>
      <xdr:rowOff>0</xdr:rowOff>
    </xdr:from>
    <xdr:to>
      <xdr:col>1</xdr:col>
      <xdr:colOff>2108200</xdr:colOff>
      <xdr:row>30</xdr:row>
      <xdr:rowOff>76200</xdr:rowOff>
    </xdr:to>
    <xdr:sp macro="" textlink="">
      <xdr:nvSpPr>
        <xdr:cNvPr id="12" name="Rectangle 11">
          <a:hlinkClick xmlns:r="http://schemas.openxmlformats.org/officeDocument/2006/relationships" r:id="rId13"/>
          <a:extLst>
            <a:ext uri="{FF2B5EF4-FFF2-40B4-BE49-F238E27FC236}">
              <a16:creationId xmlns:a16="http://schemas.microsoft.com/office/drawing/2014/main" id="{48D29FE8-E9D4-4592-8A9D-D8C36DE99AA8}"/>
            </a:ext>
          </a:extLst>
        </xdr:cNvPr>
        <xdr:cNvSpPr/>
      </xdr:nvSpPr>
      <xdr:spPr>
        <a:xfrm>
          <a:off x="127000" y="5664200"/>
          <a:ext cx="2095500" cy="444500"/>
        </a:xfrm>
        <a:prstGeom prst="rect">
          <a:avLst/>
        </a:prstGeom>
        <a:solidFill>
          <a:srgbClr val="B96784"/>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Dashboard</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19050</xdr:colOff>
      <xdr:row>6</xdr:row>
      <xdr:rowOff>50800</xdr:rowOff>
    </xdr:from>
    <xdr:to>
      <xdr:col>1</xdr:col>
      <xdr:colOff>2254250</xdr:colOff>
      <xdr:row>8</xdr:row>
      <xdr:rowOff>127000</xdr:rowOff>
    </xdr:to>
    <xdr:sp macro="" textlink="">
      <xdr:nvSpPr>
        <xdr:cNvPr id="2" name="Rectangle 1">
          <a:extLst>
            <a:ext uri="{FF2B5EF4-FFF2-40B4-BE49-F238E27FC236}">
              <a16:creationId xmlns:a16="http://schemas.microsoft.com/office/drawing/2014/main" id="{542F36DC-D00D-4D5E-8E4A-9DDF0B0564AA}"/>
            </a:ext>
          </a:extLst>
        </xdr:cNvPr>
        <xdr:cNvSpPr/>
      </xdr:nvSpPr>
      <xdr:spPr>
        <a:xfrm>
          <a:off x="133350" y="1130300"/>
          <a:ext cx="2235200" cy="457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editAs="absolute">
    <xdr:from>
      <xdr:col>1</xdr:col>
      <xdr:colOff>107950</xdr:colOff>
      <xdr:row>8</xdr:row>
      <xdr:rowOff>31750</xdr:rowOff>
    </xdr:from>
    <xdr:to>
      <xdr:col>1</xdr:col>
      <xdr:colOff>2165350</xdr:colOff>
      <xdr:row>10</xdr:row>
      <xdr:rowOff>158750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C8489DA7-1A80-4E41-898C-641AD4649BD3}"/>
            </a:ext>
          </a:extLst>
        </xdr:cNvPr>
        <xdr:cNvSpPr/>
      </xdr:nvSpPr>
      <xdr:spPr>
        <a:xfrm>
          <a:off x="222250" y="149225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oneCellAnchor>
    <xdr:from>
      <xdr:col>1</xdr:col>
      <xdr:colOff>273050</xdr:colOff>
      <xdr:row>1</xdr:row>
      <xdr:rowOff>63500</xdr:rowOff>
    </xdr:from>
    <xdr:ext cx="1720850" cy="1136650"/>
    <xdr:pic>
      <xdr:nvPicPr>
        <xdr:cNvPr id="4" name="Picture 3">
          <a:extLst>
            <a:ext uri="{FF2B5EF4-FFF2-40B4-BE49-F238E27FC236}">
              <a16:creationId xmlns:a16="http://schemas.microsoft.com/office/drawing/2014/main" id="{A16BF3C4-EE87-4F97-A0E6-E7C2EB7943A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7350" y="24765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editAs="absolute">
    <xdr:from>
      <xdr:col>1</xdr:col>
      <xdr:colOff>514350</xdr:colOff>
      <xdr:row>11</xdr:row>
      <xdr:rowOff>101600</xdr:rowOff>
    </xdr:from>
    <xdr:to>
      <xdr:col>1</xdr:col>
      <xdr:colOff>2120900</xdr:colOff>
      <xdr:row>13</xdr:row>
      <xdr:rowOff>158750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FE641108-8F20-41BB-A3D3-DD37A864ED5A}"/>
            </a:ext>
          </a:extLst>
        </xdr:cNvPr>
        <xdr:cNvSpPr/>
      </xdr:nvSpPr>
      <xdr:spPr>
        <a:xfrm>
          <a:off x="628650" y="2228850"/>
          <a:ext cx="1606550" cy="501650"/>
        </a:xfrm>
        <a:prstGeom prst="rect">
          <a:avLst/>
        </a:prstGeom>
        <a:solidFill>
          <a:srgbClr val="B96784"/>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Admin</a:t>
          </a:r>
          <a:r>
            <a:rPr lang="en-IN" sz="2000" b="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Bernard MT Condensed" panose="02050806060905020404" pitchFamily="18" charset="0"/>
            </a:rPr>
            <a:t> </a:t>
          </a:r>
          <a:r>
            <a:rPr lang="en-IN" sz="20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Pannel</a:t>
          </a:r>
          <a:endParaRPr lang="en-IN" sz="18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Bernard MT Condensed" panose="02050806060905020404" pitchFamily="18" charset="0"/>
          </a:endParaRPr>
        </a:p>
        <a:p>
          <a:pPr algn="ctr"/>
          <a:endParaRPr lang="en-IN" sz="18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Bernard MT Condensed" panose="02050806060905020404" pitchFamily="18" charset="0"/>
          </a:endParaRPr>
        </a:p>
        <a:p>
          <a:pPr algn="ctr"/>
          <a:endParaRPr lang="en-IN" sz="20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Bernard MT Condensed" panose="02050806060905020404" pitchFamily="18" charset="0"/>
          </a:endParaRPr>
        </a:p>
      </xdr:txBody>
    </xdr:sp>
    <xdr:clientData/>
  </xdr:twoCellAnchor>
  <xdr:absoluteAnchor>
    <xdr:pos x="2628900" y="171450"/>
    <xdr:ext cx="8686800" cy="628650"/>
    <xdr:sp macro="" textlink="">
      <xdr:nvSpPr>
        <xdr:cNvPr id="6" name="Rectangle 1">
          <a:extLst>
            <a:ext uri="{FF2B5EF4-FFF2-40B4-BE49-F238E27FC236}">
              <a16:creationId xmlns:a16="http://schemas.microsoft.com/office/drawing/2014/main" id="{8F3FCFF0-1B86-49E7-9207-1915DF8A1261}"/>
            </a:ext>
          </a:extLst>
        </xdr:cNvPr>
        <xdr:cNvSpPr/>
      </xdr:nvSpPr>
      <xdr:spPr>
        <a:xfrm>
          <a:off x="2628900" y="171450"/>
          <a:ext cx="86868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4"/>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employee</a:t>
          </a:r>
          <a:r>
            <a:rPr lang="en-IN" sz="4400" b="1" u="sng" cap="none" spc="50" baseline="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 management</a:t>
          </a:r>
          <a:endPar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endParaRPr>
        </a:p>
      </xdr:txBody>
    </xdr:sp>
    <xdr:clientData/>
  </xdr:absoluteAnchor>
  <xdr:twoCellAnchor editAs="oneCell">
    <xdr:from>
      <xdr:col>0</xdr:col>
      <xdr:colOff>88900</xdr:colOff>
      <xdr:row>11</xdr:row>
      <xdr:rowOff>139700</xdr:rowOff>
    </xdr:from>
    <xdr:to>
      <xdr:col>1</xdr:col>
      <xdr:colOff>546100</xdr:colOff>
      <xdr:row>14</xdr:row>
      <xdr:rowOff>76200</xdr:rowOff>
    </xdr:to>
    <xdr:pic>
      <xdr:nvPicPr>
        <xdr:cNvPr id="7" name="Graphic 6" descr="User with solid fill">
          <a:extLst>
            <a:ext uri="{FF2B5EF4-FFF2-40B4-BE49-F238E27FC236}">
              <a16:creationId xmlns:a16="http://schemas.microsoft.com/office/drawing/2014/main" id="{C1FF1EB7-D65B-437D-B877-896ABEDD9A4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8900" y="2171700"/>
          <a:ext cx="571500" cy="565150"/>
        </a:xfrm>
        <a:prstGeom prst="rect">
          <a:avLst/>
        </a:prstGeom>
      </xdr:spPr>
    </xdr:pic>
    <xdr:clientData/>
  </xdr:twoCellAnchor>
  <xdr:twoCellAnchor editAs="absolute">
    <xdr:from>
      <xdr:col>1</xdr:col>
      <xdr:colOff>95250</xdr:colOff>
      <xdr:row>14</xdr:row>
      <xdr:rowOff>95250</xdr:rowOff>
    </xdr:from>
    <xdr:to>
      <xdr:col>1</xdr:col>
      <xdr:colOff>2190750</xdr:colOff>
      <xdr:row>16</xdr:row>
      <xdr:rowOff>19050</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33CF1056-8207-4F64-A7F5-14909B8E8591}"/>
            </a:ext>
          </a:extLst>
        </xdr:cNvPr>
        <xdr:cNvSpPr/>
      </xdr:nvSpPr>
      <xdr:spPr>
        <a:xfrm>
          <a:off x="209550" y="2851150"/>
          <a:ext cx="2095500" cy="444500"/>
        </a:xfrm>
        <a:prstGeom prst="rect">
          <a:avLst/>
        </a:prstGeom>
        <a:solidFill>
          <a:srgbClr val="B96784"/>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Student Managemant</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absolute">
    <xdr:from>
      <xdr:col>1</xdr:col>
      <xdr:colOff>63500</xdr:colOff>
      <xdr:row>16</xdr:row>
      <xdr:rowOff>82550</xdr:rowOff>
    </xdr:from>
    <xdr:to>
      <xdr:col>1</xdr:col>
      <xdr:colOff>2222500</xdr:colOff>
      <xdr:row>18</xdr:row>
      <xdr:rowOff>19050</xdr:rowOff>
    </xdr:to>
    <xdr:sp macro="" textlink="">
      <xdr:nvSpPr>
        <xdr:cNvPr id="9" name="Rectangle 8">
          <a:hlinkClick xmlns:r="http://schemas.openxmlformats.org/officeDocument/2006/relationships" r:id="rId8"/>
          <a:extLst>
            <a:ext uri="{FF2B5EF4-FFF2-40B4-BE49-F238E27FC236}">
              <a16:creationId xmlns:a16="http://schemas.microsoft.com/office/drawing/2014/main" id="{B0A9D8AB-9F79-4874-98F6-8CF3A155F6AE}"/>
            </a:ext>
          </a:extLst>
        </xdr:cNvPr>
        <xdr:cNvSpPr/>
      </xdr:nvSpPr>
      <xdr:spPr>
        <a:xfrm>
          <a:off x="177800" y="3359150"/>
          <a:ext cx="2159000" cy="444500"/>
        </a:xfrm>
        <a:prstGeom prst="rect">
          <a:avLst/>
        </a:prstGeom>
        <a:solidFill>
          <a:schemeClr val="accent5">
            <a:lumMod val="50000"/>
          </a:schemeClr>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cap="none" spc="50" baseline="0">
              <a:ln w="0"/>
              <a:solidFill>
                <a:schemeClr val="bg2"/>
              </a:solidFill>
              <a:effectLst>
                <a:innerShdw blurRad="63500" dist="50800" dir="13500000">
                  <a:srgbClr val="000000">
                    <a:alpha val="50000"/>
                  </a:srgbClr>
                </a:innerShdw>
              </a:effectLst>
              <a:latin typeface="Bernard MT Condensed" panose="02050806060905020404" pitchFamily="18" charset="0"/>
            </a:rPr>
            <a:t>Employee</a:t>
          </a: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 </a:t>
          </a:r>
          <a:r>
            <a:rPr lang="en-IN" sz="1600" b="1" cap="none" spc="50" baseline="0">
              <a:ln w="0"/>
              <a:solidFill>
                <a:schemeClr val="bg2"/>
              </a:solidFill>
              <a:effectLst>
                <a:innerShdw blurRad="63500" dist="50800" dir="13500000">
                  <a:srgbClr val="000000">
                    <a:alpha val="50000"/>
                  </a:srgbClr>
                </a:innerShdw>
              </a:effectLst>
              <a:latin typeface="Bernard MT Condensed" panose="02050806060905020404" pitchFamily="18" charset="0"/>
            </a:rPr>
            <a:t>Managemant</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absolute">
    <xdr:from>
      <xdr:col>1</xdr:col>
      <xdr:colOff>88900</xdr:colOff>
      <xdr:row>18</xdr:row>
      <xdr:rowOff>95250</xdr:rowOff>
    </xdr:from>
    <xdr:to>
      <xdr:col>1</xdr:col>
      <xdr:colOff>2184400</xdr:colOff>
      <xdr:row>20</xdr:row>
      <xdr:rowOff>139700</xdr:rowOff>
    </xdr:to>
    <xdr:sp macro="" textlink="">
      <xdr:nvSpPr>
        <xdr:cNvPr id="10" name="Rectangle 9">
          <a:hlinkClick xmlns:r="http://schemas.openxmlformats.org/officeDocument/2006/relationships" r:id="rId9"/>
          <a:extLst>
            <a:ext uri="{FF2B5EF4-FFF2-40B4-BE49-F238E27FC236}">
              <a16:creationId xmlns:a16="http://schemas.microsoft.com/office/drawing/2014/main" id="{904B7EA9-76F2-4092-92E9-821BD4BF44F4}"/>
            </a:ext>
          </a:extLst>
        </xdr:cNvPr>
        <xdr:cNvSpPr/>
      </xdr:nvSpPr>
      <xdr:spPr>
        <a:xfrm>
          <a:off x="203200" y="3879850"/>
          <a:ext cx="2095500" cy="444500"/>
        </a:xfrm>
        <a:prstGeom prst="rect">
          <a:avLst/>
        </a:prstGeom>
        <a:solidFill>
          <a:srgbClr val="B96784"/>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Attendence Managemant</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absolute">
    <xdr:from>
      <xdr:col>1</xdr:col>
      <xdr:colOff>76200</xdr:colOff>
      <xdr:row>21</xdr:row>
      <xdr:rowOff>44450</xdr:rowOff>
    </xdr:from>
    <xdr:to>
      <xdr:col>1</xdr:col>
      <xdr:colOff>2171700</xdr:colOff>
      <xdr:row>23</xdr:row>
      <xdr:rowOff>120650</xdr:rowOff>
    </xdr:to>
    <xdr:sp macro="" textlink="">
      <xdr:nvSpPr>
        <xdr:cNvPr id="11" name="Rectangle 10">
          <a:hlinkClick xmlns:r="http://schemas.openxmlformats.org/officeDocument/2006/relationships" r:id="rId10"/>
          <a:extLst>
            <a:ext uri="{FF2B5EF4-FFF2-40B4-BE49-F238E27FC236}">
              <a16:creationId xmlns:a16="http://schemas.microsoft.com/office/drawing/2014/main" id="{8F25DC3A-7AE7-4E45-93BE-466F77DCB8F2}"/>
            </a:ext>
          </a:extLst>
        </xdr:cNvPr>
        <xdr:cNvSpPr/>
      </xdr:nvSpPr>
      <xdr:spPr>
        <a:xfrm>
          <a:off x="190500" y="4413250"/>
          <a:ext cx="2095500" cy="444500"/>
        </a:xfrm>
        <a:prstGeom prst="rect">
          <a:avLst/>
        </a:prstGeom>
        <a:solidFill>
          <a:srgbClr val="B96784"/>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Course Managemant</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absolute">
    <xdr:from>
      <xdr:col>1</xdr:col>
      <xdr:colOff>76200</xdr:colOff>
      <xdr:row>24</xdr:row>
      <xdr:rowOff>19050</xdr:rowOff>
    </xdr:from>
    <xdr:to>
      <xdr:col>1</xdr:col>
      <xdr:colOff>2171700</xdr:colOff>
      <xdr:row>26</xdr:row>
      <xdr:rowOff>95250</xdr:rowOff>
    </xdr:to>
    <xdr:sp macro="" textlink="">
      <xdr:nvSpPr>
        <xdr:cNvPr id="12" name="Rectangle 11">
          <a:hlinkClick xmlns:r="http://schemas.openxmlformats.org/officeDocument/2006/relationships" r:id="rId11"/>
          <a:extLst>
            <a:ext uri="{FF2B5EF4-FFF2-40B4-BE49-F238E27FC236}">
              <a16:creationId xmlns:a16="http://schemas.microsoft.com/office/drawing/2014/main" id="{7A652E3D-AF1E-46CB-83D2-9BB86D38576C}"/>
            </a:ext>
          </a:extLst>
        </xdr:cNvPr>
        <xdr:cNvSpPr/>
      </xdr:nvSpPr>
      <xdr:spPr>
        <a:xfrm>
          <a:off x="190500" y="4940300"/>
          <a:ext cx="2095500" cy="444500"/>
        </a:xfrm>
        <a:prstGeom prst="rect">
          <a:avLst/>
        </a:prstGeom>
        <a:solidFill>
          <a:srgbClr val="B96784"/>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Dashboard</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oneCell">
    <xdr:from>
      <xdr:col>6</xdr:col>
      <xdr:colOff>406400</xdr:colOff>
      <xdr:row>7</xdr:row>
      <xdr:rowOff>114300</xdr:rowOff>
    </xdr:from>
    <xdr:to>
      <xdr:col>7</xdr:col>
      <xdr:colOff>368299</xdr:colOff>
      <xdr:row>9</xdr:row>
      <xdr:rowOff>139700</xdr:rowOff>
    </xdr:to>
    <xdr:pic>
      <xdr:nvPicPr>
        <xdr:cNvPr id="14" name="Picture 13">
          <a:extLst>
            <a:ext uri="{FF2B5EF4-FFF2-40B4-BE49-F238E27FC236}">
              <a16:creationId xmlns:a16="http://schemas.microsoft.com/office/drawing/2014/main" id="{FA25EB89-F886-4723-A730-6EF355DD5229}"/>
            </a:ext>
          </a:extLst>
        </xdr:cNvPr>
        <xdr:cNvPicPr>
          <a:picLocks noChangeAspect="1"/>
        </xdr:cNvPicPr>
      </xdr:nvPicPr>
      <xdr:blipFill>
        <a:blip xmlns:r="http://schemas.openxmlformats.org/officeDocument/2006/relationships" r:embed="rId12" cstate="print">
          <a:duotone>
            <a:schemeClr val="accent6">
              <a:shade val="45000"/>
              <a:satMod val="135000"/>
            </a:schemeClr>
            <a:prstClr val="white"/>
          </a:duotone>
          <a:extLst>
            <a:ext uri="{BEBA8EAE-BF5A-486C-A8C5-ECC9F3942E4B}">
              <a14:imgProps xmlns:a14="http://schemas.microsoft.com/office/drawing/2010/main">
                <a14:imgLayer r:embed="rId13">
                  <a14:imgEffect>
                    <a14:backgroundRemoval t="9778" b="89778" l="4889" r="92444">
                      <a14:foregroundMark x1="4889" y1="37778" x2="20000" y2="69333"/>
                      <a14:foregroundMark x1="20000" y1="69333" x2="6667" y2="44444"/>
                      <a14:foregroundMark x1="6667" y1="44444" x2="5333" y2="66667"/>
                      <a14:foregroundMark x1="5333" y1="66667" x2="11111" y2="62667"/>
                      <a14:foregroundMark x1="24889" y1="42667" x2="44000" y2="20889"/>
                      <a14:foregroundMark x1="25333" y1="74222" x2="49333" y2="80444"/>
                      <a14:foregroundMark x1="63636" y1="63822" x2="65778" y2="61333"/>
                      <a14:foregroundMark x1="49333" y1="80444" x2="53909" y2="75127"/>
                      <a14:foregroundMark x1="86587" y1="49822" x2="86667" y2="49778"/>
                      <a14:foregroundMark x1="84859" y1="50778" x2="86342" y2="49958"/>
                      <a14:foregroundMark x1="80931" y1="52951" x2="81429" y2="52676"/>
                      <a14:foregroundMark x1="71402" y1="58222" x2="72013" y2="57884"/>
                      <a14:foregroundMark x1="65778" y1="61333" x2="67385" y2="60444"/>
                      <a14:foregroundMark x1="89833" y1="41229" x2="91111" y2="37778"/>
                      <a14:foregroundMark x1="86667" y1="49778" x2="88270" y2="45451"/>
                      <a14:foregroundMark x1="91733" y1="45067" x2="91111" y2="50667"/>
                      <a14:foregroundMark x1="92444" y1="38667" x2="92188" y2="40968"/>
                      <a14:backgroundMark x1="58222" y1="72444" x2="58222" y2="72444"/>
                      <a14:backgroundMark x1="55556" y1="73333" x2="61778" y2="67111"/>
                      <a14:backgroundMark x1="55111" y1="74222" x2="53333" y2="74222"/>
                      <a14:backgroundMark x1="73778" y1="55111" x2="79556" y2="55111"/>
                      <a14:backgroundMark x1="72444" y1="58222" x2="72444" y2="60444"/>
                      <a14:backgroundMark x1="88000" y1="45778" x2="88889" y2="42667"/>
                      <a14:backgroundMark x1="88889" y1="41333" x2="89333" y2="45333"/>
                      <a14:backgroundMark x1="63111" y1="63556" x2="60889" y2="67556"/>
                      <a14:backgroundMark x1="54222" y1="75111" x2="57333" y2="73333"/>
                      <a14:backgroundMark x1="80444" y1="54222" x2="82667" y2="54222"/>
                    </a14:backgroundRemoval>
                  </a14:imgEffect>
                  <a14:imgEffect>
                    <a14:saturation sat="0"/>
                  </a14:imgEffect>
                </a14:imgLayer>
              </a14:imgProps>
            </a:ext>
            <a:ext uri="{28A0092B-C50C-407E-A947-70E740481C1C}">
              <a14:useLocalDpi xmlns:a14="http://schemas.microsoft.com/office/drawing/2010/main" val="0"/>
            </a:ext>
          </a:extLst>
        </a:blip>
        <a:stretch>
          <a:fillRect/>
        </a:stretch>
      </xdr:blipFill>
      <xdr:spPr>
        <a:xfrm>
          <a:off x="4692650" y="1390650"/>
          <a:ext cx="571499" cy="508000"/>
        </a:xfrm>
        <a:prstGeom prst="rect">
          <a:avLst/>
        </a:prstGeom>
      </xdr:spPr>
    </xdr:pic>
    <xdr:clientData/>
  </xdr:twoCellAnchor>
  <xdr:twoCellAnchor editAs="oneCell">
    <xdr:from>
      <xdr:col>6</xdr:col>
      <xdr:colOff>400050</xdr:colOff>
      <xdr:row>10</xdr:row>
      <xdr:rowOff>88900</xdr:rowOff>
    </xdr:from>
    <xdr:to>
      <xdr:col>7</xdr:col>
      <xdr:colOff>361949</xdr:colOff>
      <xdr:row>12</xdr:row>
      <xdr:rowOff>171450</xdr:rowOff>
    </xdr:to>
    <xdr:pic>
      <xdr:nvPicPr>
        <xdr:cNvPr id="15" name="Picture 14">
          <a:extLst>
            <a:ext uri="{FF2B5EF4-FFF2-40B4-BE49-F238E27FC236}">
              <a16:creationId xmlns:a16="http://schemas.microsoft.com/office/drawing/2014/main" id="{4A435685-DA8C-6F3B-8B7A-910AC0BF6B81}"/>
            </a:ext>
          </a:extLst>
        </xdr:cNvPr>
        <xdr:cNvPicPr>
          <a:picLocks noChangeAspect="1"/>
        </xdr:cNvPicPr>
      </xdr:nvPicPr>
      <xdr:blipFill>
        <a:blip xmlns:r="http://schemas.openxmlformats.org/officeDocument/2006/relationships" r:embed="rId12" cstate="print">
          <a:duotone>
            <a:schemeClr val="accent6">
              <a:shade val="45000"/>
              <a:satMod val="135000"/>
            </a:schemeClr>
            <a:prstClr val="white"/>
          </a:duotone>
          <a:extLst>
            <a:ext uri="{BEBA8EAE-BF5A-486C-A8C5-ECC9F3942E4B}">
              <a14:imgProps xmlns:a14="http://schemas.microsoft.com/office/drawing/2010/main">
                <a14:imgLayer r:embed="rId13">
                  <a14:imgEffect>
                    <a14:backgroundRemoval t="9778" b="89778" l="4889" r="92444">
                      <a14:foregroundMark x1="4889" y1="37778" x2="20000" y2="69333"/>
                      <a14:foregroundMark x1="20000" y1="69333" x2="6667" y2="44444"/>
                      <a14:foregroundMark x1="6667" y1="44444" x2="5333" y2="66667"/>
                      <a14:foregroundMark x1="5333" y1="66667" x2="11111" y2="62667"/>
                      <a14:foregroundMark x1="24889" y1="42667" x2="44000" y2="20889"/>
                      <a14:foregroundMark x1="25333" y1="74222" x2="49333" y2="80444"/>
                      <a14:foregroundMark x1="63636" y1="63822" x2="65778" y2="61333"/>
                      <a14:foregroundMark x1="49333" y1="80444" x2="53909" y2="75127"/>
                      <a14:foregroundMark x1="86587" y1="49822" x2="86667" y2="49778"/>
                      <a14:foregroundMark x1="84859" y1="50778" x2="86342" y2="49958"/>
                      <a14:foregroundMark x1="80931" y1="52951" x2="81429" y2="52676"/>
                      <a14:foregroundMark x1="71402" y1="58222" x2="72013" y2="57884"/>
                      <a14:foregroundMark x1="65778" y1="61333" x2="67385" y2="60444"/>
                      <a14:foregroundMark x1="89833" y1="41229" x2="91111" y2="37778"/>
                      <a14:foregroundMark x1="86667" y1="49778" x2="88270" y2="45451"/>
                      <a14:foregroundMark x1="91733" y1="45067" x2="91111" y2="50667"/>
                      <a14:foregroundMark x1="92444" y1="38667" x2="92188" y2="40968"/>
                      <a14:backgroundMark x1="58222" y1="72444" x2="58222" y2="72444"/>
                      <a14:backgroundMark x1="55556" y1="73333" x2="61778" y2="67111"/>
                      <a14:backgroundMark x1="55111" y1="74222" x2="53333" y2="74222"/>
                      <a14:backgroundMark x1="73778" y1="55111" x2="79556" y2="55111"/>
                      <a14:backgroundMark x1="72444" y1="58222" x2="72444" y2="60444"/>
                      <a14:backgroundMark x1="88000" y1="45778" x2="88889" y2="42667"/>
                      <a14:backgroundMark x1="88889" y1="41333" x2="89333" y2="45333"/>
                      <a14:backgroundMark x1="63111" y1="63556" x2="60889" y2="67556"/>
                      <a14:backgroundMark x1="54222" y1="75111" x2="57333" y2="73333"/>
                      <a14:backgroundMark x1="80444" y1="54222" x2="82667" y2="54222"/>
                    </a14:backgroundRemoval>
                  </a14:imgEffect>
                  <a14:imgEffect>
                    <a14:saturation sat="0"/>
                  </a14:imgEffect>
                </a14:imgLayer>
              </a14:imgProps>
            </a:ext>
            <a:ext uri="{28A0092B-C50C-407E-A947-70E740481C1C}">
              <a14:useLocalDpi xmlns:a14="http://schemas.microsoft.com/office/drawing/2010/main" val="0"/>
            </a:ext>
          </a:extLst>
        </a:blip>
        <a:stretch>
          <a:fillRect/>
        </a:stretch>
      </xdr:blipFill>
      <xdr:spPr>
        <a:xfrm>
          <a:off x="4686300" y="2032000"/>
          <a:ext cx="571499" cy="508000"/>
        </a:xfrm>
        <a:prstGeom prst="rect">
          <a:avLst/>
        </a:prstGeom>
      </xdr:spPr>
    </xdr:pic>
    <xdr:clientData/>
  </xdr:twoCellAnchor>
  <xdr:twoCellAnchor editAs="oneCell">
    <xdr:from>
      <xdr:col>6</xdr:col>
      <xdr:colOff>412750</xdr:colOff>
      <xdr:row>13</xdr:row>
      <xdr:rowOff>120650</xdr:rowOff>
    </xdr:from>
    <xdr:to>
      <xdr:col>7</xdr:col>
      <xdr:colOff>374649</xdr:colOff>
      <xdr:row>15</xdr:row>
      <xdr:rowOff>158750</xdr:rowOff>
    </xdr:to>
    <xdr:pic>
      <xdr:nvPicPr>
        <xdr:cNvPr id="16" name="Picture 15">
          <a:extLst>
            <a:ext uri="{FF2B5EF4-FFF2-40B4-BE49-F238E27FC236}">
              <a16:creationId xmlns:a16="http://schemas.microsoft.com/office/drawing/2014/main" id="{28E09217-A132-0C47-A126-0B5294D78F24}"/>
            </a:ext>
          </a:extLst>
        </xdr:cNvPr>
        <xdr:cNvPicPr>
          <a:picLocks noChangeAspect="1"/>
        </xdr:cNvPicPr>
      </xdr:nvPicPr>
      <xdr:blipFill>
        <a:blip xmlns:r="http://schemas.openxmlformats.org/officeDocument/2006/relationships" r:embed="rId12" cstate="print">
          <a:duotone>
            <a:schemeClr val="accent6">
              <a:shade val="45000"/>
              <a:satMod val="135000"/>
            </a:schemeClr>
            <a:prstClr val="white"/>
          </a:duotone>
          <a:extLst>
            <a:ext uri="{BEBA8EAE-BF5A-486C-A8C5-ECC9F3942E4B}">
              <a14:imgProps xmlns:a14="http://schemas.microsoft.com/office/drawing/2010/main">
                <a14:imgLayer r:embed="rId13">
                  <a14:imgEffect>
                    <a14:backgroundRemoval t="9778" b="89778" l="4889" r="92444">
                      <a14:foregroundMark x1="4889" y1="37778" x2="20000" y2="69333"/>
                      <a14:foregroundMark x1="20000" y1="69333" x2="6667" y2="44444"/>
                      <a14:foregroundMark x1="6667" y1="44444" x2="5333" y2="66667"/>
                      <a14:foregroundMark x1="5333" y1="66667" x2="11111" y2="62667"/>
                      <a14:foregroundMark x1="24889" y1="42667" x2="44000" y2="20889"/>
                      <a14:foregroundMark x1="25333" y1="74222" x2="49333" y2="80444"/>
                      <a14:foregroundMark x1="63636" y1="63822" x2="65778" y2="61333"/>
                      <a14:foregroundMark x1="49333" y1="80444" x2="53909" y2="75127"/>
                      <a14:foregroundMark x1="86587" y1="49822" x2="86667" y2="49778"/>
                      <a14:foregroundMark x1="84859" y1="50778" x2="86342" y2="49958"/>
                      <a14:foregroundMark x1="80931" y1="52951" x2="81429" y2="52676"/>
                      <a14:foregroundMark x1="71402" y1="58222" x2="72013" y2="57884"/>
                      <a14:foregroundMark x1="65778" y1="61333" x2="67385" y2="60444"/>
                      <a14:foregroundMark x1="89833" y1="41229" x2="91111" y2="37778"/>
                      <a14:foregroundMark x1="86667" y1="49778" x2="88270" y2="45451"/>
                      <a14:foregroundMark x1="91733" y1="45067" x2="91111" y2="50667"/>
                      <a14:foregroundMark x1="92444" y1="38667" x2="92188" y2="40968"/>
                      <a14:backgroundMark x1="58222" y1="72444" x2="58222" y2="72444"/>
                      <a14:backgroundMark x1="55556" y1="73333" x2="61778" y2="67111"/>
                      <a14:backgroundMark x1="55111" y1="74222" x2="53333" y2="74222"/>
                      <a14:backgroundMark x1="73778" y1="55111" x2="79556" y2="55111"/>
                      <a14:backgroundMark x1="72444" y1="58222" x2="72444" y2="60444"/>
                      <a14:backgroundMark x1="88000" y1="45778" x2="88889" y2="42667"/>
                      <a14:backgroundMark x1="88889" y1="41333" x2="89333" y2="45333"/>
                      <a14:backgroundMark x1="63111" y1="63556" x2="60889" y2="67556"/>
                      <a14:backgroundMark x1="54222" y1="75111" x2="57333" y2="73333"/>
                      <a14:backgroundMark x1="80444" y1="54222" x2="82667" y2="54222"/>
                    </a14:backgroundRemoval>
                  </a14:imgEffect>
                  <a14:imgEffect>
                    <a14:saturation sat="0"/>
                  </a14:imgEffect>
                </a14:imgLayer>
              </a14:imgProps>
            </a:ext>
            <a:ext uri="{28A0092B-C50C-407E-A947-70E740481C1C}">
              <a14:useLocalDpi xmlns:a14="http://schemas.microsoft.com/office/drawing/2010/main" val="0"/>
            </a:ext>
          </a:extLst>
        </a:blip>
        <a:stretch>
          <a:fillRect/>
        </a:stretch>
      </xdr:blipFill>
      <xdr:spPr>
        <a:xfrm>
          <a:off x="4699000" y="2692400"/>
          <a:ext cx="571499" cy="508000"/>
        </a:xfrm>
        <a:prstGeom prst="rect">
          <a:avLst/>
        </a:prstGeom>
      </xdr:spPr>
    </xdr:pic>
    <xdr:clientData/>
  </xdr:twoCellAnchor>
  <xdr:twoCellAnchor editAs="oneCell">
    <xdr:from>
      <xdr:col>6</xdr:col>
      <xdr:colOff>374650</xdr:colOff>
      <xdr:row>16</xdr:row>
      <xdr:rowOff>44450</xdr:rowOff>
    </xdr:from>
    <xdr:to>
      <xdr:col>7</xdr:col>
      <xdr:colOff>336549</xdr:colOff>
      <xdr:row>18</xdr:row>
      <xdr:rowOff>44450</xdr:rowOff>
    </xdr:to>
    <xdr:pic>
      <xdr:nvPicPr>
        <xdr:cNvPr id="13" name="Picture 12">
          <a:extLst>
            <a:ext uri="{FF2B5EF4-FFF2-40B4-BE49-F238E27FC236}">
              <a16:creationId xmlns:a16="http://schemas.microsoft.com/office/drawing/2014/main" id="{64F9E52F-B5A7-839C-9349-0B1786BB90F8}"/>
            </a:ext>
          </a:extLst>
        </xdr:cNvPr>
        <xdr:cNvPicPr>
          <a:picLocks noChangeAspect="1"/>
        </xdr:cNvPicPr>
      </xdr:nvPicPr>
      <xdr:blipFill>
        <a:blip xmlns:r="http://schemas.openxmlformats.org/officeDocument/2006/relationships" r:embed="rId12" cstate="print">
          <a:duotone>
            <a:schemeClr val="accent6">
              <a:shade val="45000"/>
              <a:satMod val="135000"/>
            </a:schemeClr>
            <a:prstClr val="white"/>
          </a:duotone>
          <a:extLst>
            <a:ext uri="{BEBA8EAE-BF5A-486C-A8C5-ECC9F3942E4B}">
              <a14:imgProps xmlns:a14="http://schemas.microsoft.com/office/drawing/2010/main">
                <a14:imgLayer r:embed="rId13">
                  <a14:imgEffect>
                    <a14:backgroundRemoval t="9778" b="89778" l="4889" r="92444">
                      <a14:foregroundMark x1="4889" y1="37778" x2="20000" y2="69333"/>
                      <a14:foregroundMark x1="20000" y1="69333" x2="6667" y2="44444"/>
                      <a14:foregroundMark x1="6667" y1="44444" x2="5333" y2="66667"/>
                      <a14:foregroundMark x1="5333" y1="66667" x2="11111" y2="62667"/>
                      <a14:foregroundMark x1="24889" y1="42667" x2="44000" y2="20889"/>
                      <a14:foregroundMark x1="25333" y1="74222" x2="49333" y2="80444"/>
                      <a14:foregroundMark x1="63636" y1="63822" x2="65778" y2="61333"/>
                      <a14:foregroundMark x1="49333" y1="80444" x2="53909" y2="75127"/>
                      <a14:foregroundMark x1="86587" y1="49822" x2="86667" y2="49778"/>
                      <a14:foregroundMark x1="84859" y1="50778" x2="86342" y2="49958"/>
                      <a14:foregroundMark x1="80931" y1="52951" x2="81429" y2="52676"/>
                      <a14:foregroundMark x1="71402" y1="58222" x2="72013" y2="57884"/>
                      <a14:foregroundMark x1="65778" y1="61333" x2="67385" y2="60444"/>
                      <a14:foregroundMark x1="89833" y1="41229" x2="91111" y2="37778"/>
                      <a14:foregroundMark x1="86667" y1="49778" x2="88270" y2="45451"/>
                      <a14:foregroundMark x1="91733" y1="45067" x2="91111" y2="50667"/>
                      <a14:foregroundMark x1="92444" y1="38667" x2="92188" y2="40968"/>
                      <a14:backgroundMark x1="58222" y1="72444" x2="58222" y2="72444"/>
                      <a14:backgroundMark x1="55556" y1="73333" x2="61778" y2="67111"/>
                      <a14:backgroundMark x1="55111" y1="74222" x2="53333" y2="74222"/>
                      <a14:backgroundMark x1="73778" y1="55111" x2="79556" y2="55111"/>
                      <a14:backgroundMark x1="72444" y1="58222" x2="72444" y2="60444"/>
                      <a14:backgroundMark x1="88000" y1="45778" x2="88889" y2="42667"/>
                      <a14:backgroundMark x1="88889" y1="41333" x2="89333" y2="45333"/>
                      <a14:backgroundMark x1="63111" y1="63556" x2="60889" y2="67556"/>
                      <a14:backgroundMark x1="54222" y1="75111" x2="57333" y2="73333"/>
                      <a14:backgroundMark x1="80444" y1="54222" x2="82667" y2="54222"/>
                    </a14:backgroundRemoval>
                  </a14:imgEffect>
                  <a14:imgEffect>
                    <a14:saturation sat="0"/>
                  </a14:imgEffect>
                </a14:imgLayer>
              </a14:imgProps>
            </a:ext>
            <a:ext uri="{28A0092B-C50C-407E-A947-70E740481C1C}">
              <a14:useLocalDpi xmlns:a14="http://schemas.microsoft.com/office/drawing/2010/main" val="0"/>
            </a:ext>
          </a:extLst>
        </a:blip>
        <a:stretch>
          <a:fillRect/>
        </a:stretch>
      </xdr:blipFill>
      <xdr:spPr>
        <a:xfrm>
          <a:off x="4660900" y="3371850"/>
          <a:ext cx="571499" cy="5080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35</xdr:col>
      <xdr:colOff>120650</xdr:colOff>
      <xdr:row>1</xdr:row>
      <xdr:rowOff>101600</xdr:rowOff>
    </xdr:from>
    <xdr:to>
      <xdr:col>38</xdr:col>
      <xdr:colOff>146050</xdr:colOff>
      <xdr:row>3</xdr:row>
      <xdr:rowOff>165100</xdr:rowOff>
    </xdr:to>
    <xdr:pic>
      <xdr:nvPicPr>
        <xdr:cNvPr id="4" name="Graphic 3" descr="User with solid fill">
          <a:hlinkClick xmlns:r="http://schemas.openxmlformats.org/officeDocument/2006/relationships" r:id="rId1"/>
          <a:extLst>
            <a:ext uri="{FF2B5EF4-FFF2-40B4-BE49-F238E27FC236}">
              <a16:creationId xmlns:a16="http://schemas.microsoft.com/office/drawing/2014/main" id="{B3627023-4C46-486F-B952-34A6A5CCA45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02950" y="292100"/>
          <a:ext cx="546100" cy="5334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xdr:col>
      <xdr:colOff>19050</xdr:colOff>
      <xdr:row>6</xdr:row>
      <xdr:rowOff>50800</xdr:rowOff>
    </xdr:from>
    <xdr:to>
      <xdr:col>1</xdr:col>
      <xdr:colOff>2254250</xdr:colOff>
      <xdr:row>8</xdr:row>
      <xdr:rowOff>127000</xdr:rowOff>
    </xdr:to>
    <xdr:sp macro="" textlink="">
      <xdr:nvSpPr>
        <xdr:cNvPr id="2" name="Rectangle 1">
          <a:extLst>
            <a:ext uri="{FF2B5EF4-FFF2-40B4-BE49-F238E27FC236}">
              <a16:creationId xmlns:a16="http://schemas.microsoft.com/office/drawing/2014/main" id="{A9EE9AF8-054F-4A34-B738-A98A9511696F}"/>
            </a:ext>
          </a:extLst>
        </xdr:cNvPr>
        <xdr:cNvSpPr/>
      </xdr:nvSpPr>
      <xdr:spPr>
        <a:xfrm>
          <a:off x="133350" y="1130300"/>
          <a:ext cx="2235200" cy="457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editAs="absolute">
    <xdr:from>
      <xdr:col>1</xdr:col>
      <xdr:colOff>107950</xdr:colOff>
      <xdr:row>8</xdr:row>
      <xdr:rowOff>31750</xdr:rowOff>
    </xdr:from>
    <xdr:to>
      <xdr:col>1</xdr:col>
      <xdr:colOff>2165350</xdr:colOff>
      <xdr:row>10</xdr:row>
      <xdr:rowOff>158750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B1005969-47CE-443E-8AC3-03D4D98DF4EA}"/>
            </a:ext>
          </a:extLst>
        </xdr:cNvPr>
        <xdr:cNvSpPr/>
      </xdr:nvSpPr>
      <xdr:spPr>
        <a:xfrm>
          <a:off x="222250" y="149225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oneCellAnchor>
    <xdr:from>
      <xdr:col>1</xdr:col>
      <xdr:colOff>273050</xdr:colOff>
      <xdr:row>1</xdr:row>
      <xdr:rowOff>63500</xdr:rowOff>
    </xdr:from>
    <xdr:ext cx="1720850" cy="1136650"/>
    <xdr:pic>
      <xdr:nvPicPr>
        <xdr:cNvPr id="4" name="Picture 3">
          <a:extLst>
            <a:ext uri="{FF2B5EF4-FFF2-40B4-BE49-F238E27FC236}">
              <a16:creationId xmlns:a16="http://schemas.microsoft.com/office/drawing/2014/main" id="{EA332663-A49A-41C4-A306-B35D1E74451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7350" y="24765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editAs="absolute">
    <xdr:from>
      <xdr:col>1</xdr:col>
      <xdr:colOff>514350</xdr:colOff>
      <xdr:row>11</xdr:row>
      <xdr:rowOff>0</xdr:rowOff>
    </xdr:from>
    <xdr:to>
      <xdr:col>1</xdr:col>
      <xdr:colOff>2120900</xdr:colOff>
      <xdr:row>13</xdr:row>
      <xdr:rowOff>57150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8A6F6B97-3153-425C-B15F-B83516A23128}"/>
            </a:ext>
          </a:extLst>
        </xdr:cNvPr>
        <xdr:cNvSpPr/>
      </xdr:nvSpPr>
      <xdr:spPr>
        <a:xfrm>
          <a:off x="628650" y="2228850"/>
          <a:ext cx="1606550" cy="501650"/>
        </a:xfrm>
        <a:prstGeom prst="rect">
          <a:avLst/>
        </a:prstGeom>
        <a:solidFill>
          <a:srgbClr val="B96784"/>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Admin</a:t>
          </a:r>
          <a:r>
            <a:rPr lang="en-IN" sz="2000" b="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Bernard MT Condensed" panose="02050806060905020404" pitchFamily="18" charset="0"/>
            </a:rPr>
            <a:t> </a:t>
          </a:r>
          <a:r>
            <a:rPr lang="en-IN" sz="20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Pannel</a:t>
          </a:r>
          <a:endParaRPr lang="en-IN" sz="18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Bernard MT Condensed" panose="02050806060905020404" pitchFamily="18" charset="0"/>
          </a:endParaRPr>
        </a:p>
        <a:p>
          <a:pPr algn="ctr"/>
          <a:endParaRPr lang="en-IN" sz="18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Bernard MT Condensed" panose="02050806060905020404" pitchFamily="18" charset="0"/>
          </a:endParaRPr>
        </a:p>
        <a:p>
          <a:pPr algn="ctr"/>
          <a:endParaRPr lang="en-IN" sz="20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Bernard MT Condensed" panose="02050806060905020404" pitchFamily="18" charset="0"/>
          </a:endParaRPr>
        </a:p>
      </xdr:txBody>
    </xdr:sp>
    <xdr:clientData/>
  </xdr:twoCellAnchor>
  <xdr:absoluteAnchor>
    <xdr:pos x="2628900" y="171450"/>
    <xdr:ext cx="8686800" cy="628650"/>
    <xdr:sp macro="" textlink="">
      <xdr:nvSpPr>
        <xdr:cNvPr id="6" name="Rectangle 1">
          <a:extLst>
            <a:ext uri="{FF2B5EF4-FFF2-40B4-BE49-F238E27FC236}">
              <a16:creationId xmlns:a16="http://schemas.microsoft.com/office/drawing/2014/main" id="{153859EF-9938-4BF8-9E5E-787D6BD9937D}"/>
            </a:ext>
          </a:extLst>
        </xdr:cNvPr>
        <xdr:cNvSpPr/>
      </xdr:nvSpPr>
      <xdr:spPr>
        <a:xfrm>
          <a:off x="2628900" y="171450"/>
          <a:ext cx="86868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4"/>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course</a:t>
          </a:r>
          <a:r>
            <a:rPr lang="en-IN" sz="4400" b="1" u="sng" cap="none" spc="50" baseline="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 management</a:t>
          </a:r>
          <a:endPar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endParaRPr>
        </a:p>
      </xdr:txBody>
    </xdr:sp>
    <xdr:clientData/>
  </xdr:absoluteAnchor>
  <xdr:twoCellAnchor editAs="oneCell">
    <xdr:from>
      <xdr:col>0</xdr:col>
      <xdr:colOff>82550</xdr:colOff>
      <xdr:row>10</xdr:row>
      <xdr:rowOff>279400</xdr:rowOff>
    </xdr:from>
    <xdr:to>
      <xdr:col>1</xdr:col>
      <xdr:colOff>539750</xdr:colOff>
      <xdr:row>13</xdr:row>
      <xdr:rowOff>114300</xdr:rowOff>
    </xdr:to>
    <xdr:pic>
      <xdr:nvPicPr>
        <xdr:cNvPr id="7" name="Graphic 6" descr="User with solid fill">
          <a:extLst>
            <a:ext uri="{FF2B5EF4-FFF2-40B4-BE49-F238E27FC236}">
              <a16:creationId xmlns:a16="http://schemas.microsoft.com/office/drawing/2014/main" id="{FDC2E201-552F-4A08-A2E9-F4E25DCA435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2550" y="2222500"/>
          <a:ext cx="571500" cy="565150"/>
        </a:xfrm>
        <a:prstGeom prst="rect">
          <a:avLst/>
        </a:prstGeom>
      </xdr:spPr>
    </xdr:pic>
    <xdr:clientData/>
  </xdr:twoCellAnchor>
  <xdr:twoCellAnchor editAs="absolute">
    <xdr:from>
      <xdr:col>1</xdr:col>
      <xdr:colOff>95250</xdr:colOff>
      <xdr:row>13</xdr:row>
      <xdr:rowOff>177800</xdr:rowOff>
    </xdr:from>
    <xdr:to>
      <xdr:col>1</xdr:col>
      <xdr:colOff>2190750</xdr:colOff>
      <xdr:row>15</xdr:row>
      <xdr:rowOff>50800</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D84EFE4C-B0C0-4761-8212-642BD3831F91}"/>
            </a:ext>
          </a:extLst>
        </xdr:cNvPr>
        <xdr:cNvSpPr/>
      </xdr:nvSpPr>
      <xdr:spPr>
        <a:xfrm>
          <a:off x="209550" y="2851150"/>
          <a:ext cx="2095500" cy="444500"/>
        </a:xfrm>
        <a:prstGeom prst="rect">
          <a:avLst/>
        </a:prstGeom>
        <a:solidFill>
          <a:srgbClr val="B96784"/>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Student Managemant</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absolute">
    <xdr:from>
      <xdr:col>1</xdr:col>
      <xdr:colOff>63500</xdr:colOff>
      <xdr:row>15</xdr:row>
      <xdr:rowOff>114300</xdr:rowOff>
    </xdr:from>
    <xdr:to>
      <xdr:col>1</xdr:col>
      <xdr:colOff>2222500</xdr:colOff>
      <xdr:row>17</xdr:row>
      <xdr:rowOff>57150</xdr:rowOff>
    </xdr:to>
    <xdr:sp macro="" textlink="">
      <xdr:nvSpPr>
        <xdr:cNvPr id="9" name="Rectangle 8">
          <a:hlinkClick xmlns:r="http://schemas.openxmlformats.org/officeDocument/2006/relationships" r:id="rId8"/>
          <a:extLst>
            <a:ext uri="{FF2B5EF4-FFF2-40B4-BE49-F238E27FC236}">
              <a16:creationId xmlns:a16="http://schemas.microsoft.com/office/drawing/2014/main" id="{FA2B96C8-348E-45D6-8192-696B6B91A1A9}"/>
            </a:ext>
          </a:extLst>
        </xdr:cNvPr>
        <xdr:cNvSpPr/>
      </xdr:nvSpPr>
      <xdr:spPr>
        <a:xfrm>
          <a:off x="177800" y="3359150"/>
          <a:ext cx="2159000" cy="444500"/>
        </a:xfrm>
        <a:prstGeom prst="rect">
          <a:avLst/>
        </a:prstGeom>
        <a:solidFill>
          <a:srgbClr val="B96784"/>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Employee Managemant</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absolute">
    <xdr:from>
      <xdr:col>1</xdr:col>
      <xdr:colOff>88900</xdr:colOff>
      <xdr:row>17</xdr:row>
      <xdr:rowOff>133350</xdr:rowOff>
    </xdr:from>
    <xdr:to>
      <xdr:col>1</xdr:col>
      <xdr:colOff>2184400</xdr:colOff>
      <xdr:row>19</xdr:row>
      <xdr:rowOff>69850</xdr:rowOff>
    </xdr:to>
    <xdr:sp macro="" textlink="">
      <xdr:nvSpPr>
        <xdr:cNvPr id="10" name="Rectangle 9">
          <a:hlinkClick xmlns:r="http://schemas.openxmlformats.org/officeDocument/2006/relationships" r:id="rId9"/>
          <a:extLst>
            <a:ext uri="{FF2B5EF4-FFF2-40B4-BE49-F238E27FC236}">
              <a16:creationId xmlns:a16="http://schemas.microsoft.com/office/drawing/2014/main" id="{C5AC9A84-7ABF-4972-94C9-CE758264472C}"/>
            </a:ext>
          </a:extLst>
        </xdr:cNvPr>
        <xdr:cNvSpPr/>
      </xdr:nvSpPr>
      <xdr:spPr>
        <a:xfrm>
          <a:off x="203200" y="3879850"/>
          <a:ext cx="2095500" cy="444500"/>
        </a:xfrm>
        <a:prstGeom prst="rect">
          <a:avLst/>
        </a:prstGeom>
        <a:solidFill>
          <a:srgbClr val="B96784"/>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Attendence Managemant</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absolute">
    <xdr:from>
      <xdr:col>1</xdr:col>
      <xdr:colOff>76200</xdr:colOff>
      <xdr:row>19</xdr:row>
      <xdr:rowOff>158750</xdr:rowOff>
    </xdr:from>
    <xdr:to>
      <xdr:col>1</xdr:col>
      <xdr:colOff>2171700</xdr:colOff>
      <xdr:row>22</xdr:row>
      <xdr:rowOff>50800</xdr:rowOff>
    </xdr:to>
    <xdr:sp macro="" textlink="">
      <xdr:nvSpPr>
        <xdr:cNvPr id="11" name="Rectangle 10">
          <a:hlinkClick xmlns:r="http://schemas.openxmlformats.org/officeDocument/2006/relationships" r:id="rId7"/>
          <a:extLst>
            <a:ext uri="{FF2B5EF4-FFF2-40B4-BE49-F238E27FC236}">
              <a16:creationId xmlns:a16="http://schemas.microsoft.com/office/drawing/2014/main" id="{E8206AC5-B07B-4C82-A548-8314E1A0627A}"/>
            </a:ext>
          </a:extLst>
        </xdr:cNvPr>
        <xdr:cNvSpPr/>
      </xdr:nvSpPr>
      <xdr:spPr>
        <a:xfrm>
          <a:off x="190500" y="4413250"/>
          <a:ext cx="2095500" cy="444500"/>
        </a:xfrm>
        <a:prstGeom prst="rect">
          <a:avLst/>
        </a:prstGeom>
        <a:solidFill>
          <a:schemeClr val="accent5">
            <a:lumMod val="50000"/>
          </a:schemeClr>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bg1"/>
              </a:solidFill>
              <a:effectLst>
                <a:outerShdw blurRad="38100" dist="19050" dir="2700000" algn="tl" rotWithShape="0">
                  <a:schemeClr val="dk1">
                    <a:alpha val="40000"/>
                  </a:schemeClr>
                </a:outerShdw>
              </a:effectLst>
              <a:latin typeface="Bernard MT Condensed" panose="02050806060905020404" pitchFamily="18" charset="0"/>
            </a:rPr>
            <a:t>Course Managemant</a:t>
          </a:r>
          <a:endParaRPr lang="en-IN" sz="1400" b="0" cap="none" spc="0">
            <a:ln w="0"/>
            <a:solidFill>
              <a:schemeClr val="bg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bg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absolute">
    <xdr:from>
      <xdr:col>1</xdr:col>
      <xdr:colOff>76200</xdr:colOff>
      <xdr:row>22</xdr:row>
      <xdr:rowOff>133350</xdr:rowOff>
    </xdr:from>
    <xdr:to>
      <xdr:col>1</xdr:col>
      <xdr:colOff>2171700</xdr:colOff>
      <xdr:row>25</xdr:row>
      <xdr:rowOff>25400</xdr:rowOff>
    </xdr:to>
    <xdr:sp macro="" textlink="">
      <xdr:nvSpPr>
        <xdr:cNvPr id="12" name="Rectangle 11">
          <a:hlinkClick xmlns:r="http://schemas.openxmlformats.org/officeDocument/2006/relationships" r:id="rId10"/>
          <a:extLst>
            <a:ext uri="{FF2B5EF4-FFF2-40B4-BE49-F238E27FC236}">
              <a16:creationId xmlns:a16="http://schemas.microsoft.com/office/drawing/2014/main" id="{3A899BA6-9D8F-4FEF-8139-5E78709341DF}"/>
            </a:ext>
          </a:extLst>
        </xdr:cNvPr>
        <xdr:cNvSpPr/>
      </xdr:nvSpPr>
      <xdr:spPr>
        <a:xfrm>
          <a:off x="190500" y="4940300"/>
          <a:ext cx="2095500" cy="444500"/>
        </a:xfrm>
        <a:prstGeom prst="rect">
          <a:avLst/>
        </a:prstGeom>
        <a:solidFill>
          <a:srgbClr val="B96784"/>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Dashboard</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oneCell">
    <xdr:from>
      <xdr:col>6</xdr:col>
      <xdr:colOff>387350</xdr:colOff>
      <xdr:row>9</xdr:row>
      <xdr:rowOff>133350</xdr:rowOff>
    </xdr:from>
    <xdr:to>
      <xdr:col>7</xdr:col>
      <xdr:colOff>349249</xdr:colOff>
      <xdr:row>11</xdr:row>
      <xdr:rowOff>171450</xdr:rowOff>
    </xdr:to>
    <xdr:pic>
      <xdr:nvPicPr>
        <xdr:cNvPr id="13" name="Picture 12">
          <a:extLst>
            <a:ext uri="{FF2B5EF4-FFF2-40B4-BE49-F238E27FC236}">
              <a16:creationId xmlns:a16="http://schemas.microsoft.com/office/drawing/2014/main" id="{0EEA5A49-39E9-4C1B-93EC-E1CDC7E23B9C}"/>
            </a:ext>
          </a:extLst>
        </xdr:cNvPr>
        <xdr:cNvPicPr>
          <a:picLocks noChangeAspect="1"/>
        </xdr:cNvPicPr>
      </xdr:nvPicPr>
      <xdr:blipFill>
        <a:blip xmlns:r="http://schemas.openxmlformats.org/officeDocument/2006/relationships" r:embed="rId11" cstate="print">
          <a:duotone>
            <a:schemeClr val="accent6">
              <a:shade val="45000"/>
              <a:satMod val="135000"/>
            </a:schemeClr>
            <a:prstClr val="white"/>
          </a:duotone>
          <a:extLst>
            <a:ext uri="{BEBA8EAE-BF5A-486C-A8C5-ECC9F3942E4B}">
              <a14:imgProps xmlns:a14="http://schemas.microsoft.com/office/drawing/2010/main">
                <a14:imgLayer r:embed="rId12">
                  <a14:imgEffect>
                    <a14:backgroundRemoval t="9778" b="89778" l="4889" r="92444">
                      <a14:foregroundMark x1="4889" y1="37778" x2="20000" y2="69333"/>
                      <a14:foregroundMark x1="20000" y1="69333" x2="6667" y2="44444"/>
                      <a14:foregroundMark x1="6667" y1="44444" x2="5333" y2="66667"/>
                      <a14:foregroundMark x1="5333" y1="66667" x2="11111" y2="62667"/>
                      <a14:foregroundMark x1="24889" y1="42667" x2="44000" y2="20889"/>
                      <a14:foregroundMark x1="25333" y1="74222" x2="49333" y2="80444"/>
                      <a14:foregroundMark x1="63636" y1="63822" x2="65778" y2="61333"/>
                      <a14:foregroundMark x1="49333" y1="80444" x2="53909" y2="75127"/>
                      <a14:foregroundMark x1="86587" y1="49822" x2="86667" y2="49778"/>
                      <a14:foregroundMark x1="84859" y1="50778" x2="86342" y2="49958"/>
                      <a14:foregroundMark x1="80931" y1="52951" x2="81429" y2="52676"/>
                      <a14:foregroundMark x1="71402" y1="58222" x2="72013" y2="57884"/>
                      <a14:foregroundMark x1="65778" y1="61333" x2="67385" y2="60444"/>
                      <a14:foregroundMark x1="89833" y1="41229" x2="91111" y2="37778"/>
                      <a14:foregroundMark x1="86667" y1="49778" x2="88270" y2="45451"/>
                      <a14:foregroundMark x1="91733" y1="45067" x2="91111" y2="50667"/>
                      <a14:foregroundMark x1="92444" y1="38667" x2="92188" y2="40968"/>
                      <a14:backgroundMark x1="58222" y1="72444" x2="58222" y2="72444"/>
                      <a14:backgroundMark x1="55556" y1="73333" x2="61778" y2="67111"/>
                      <a14:backgroundMark x1="55111" y1="74222" x2="53333" y2="74222"/>
                      <a14:backgroundMark x1="73778" y1="55111" x2="79556" y2="55111"/>
                      <a14:backgroundMark x1="72444" y1="58222" x2="72444" y2="60444"/>
                      <a14:backgroundMark x1="88000" y1="45778" x2="88889" y2="42667"/>
                      <a14:backgroundMark x1="88889" y1="41333" x2="89333" y2="45333"/>
                      <a14:backgroundMark x1="63111" y1="63556" x2="60889" y2="67556"/>
                      <a14:backgroundMark x1="54222" y1="75111" x2="57333" y2="73333"/>
                      <a14:backgroundMark x1="80444" y1="54222" x2="82667" y2="54222"/>
                    </a14:backgroundRemoval>
                  </a14:imgEffect>
                  <a14:imgEffect>
                    <a14:saturation sat="0"/>
                  </a14:imgEffect>
                </a14:imgLayer>
              </a14:imgProps>
            </a:ext>
            <a:ext uri="{28A0092B-C50C-407E-A947-70E740481C1C}">
              <a14:useLocalDpi xmlns:a14="http://schemas.microsoft.com/office/drawing/2010/main" val="0"/>
            </a:ext>
          </a:extLst>
        </a:blip>
        <a:stretch>
          <a:fillRect/>
        </a:stretch>
      </xdr:blipFill>
      <xdr:spPr>
        <a:xfrm>
          <a:off x="4673600" y="1892300"/>
          <a:ext cx="571499" cy="508000"/>
        </a:xfrm>
        <a:prstGeom prst="rect">
          <a:avLst/>
        </a:prstGeom>
      </xdr:spPr>
    </xdr:pic>
    <xdr:clientData/>
  </xdr:twoCellAnchor>
  <xdr:twoCellAnchor editAs="oneCell">
    <xdr:from>
      <xdr:col>6</xdr:col>
      <xdr:colOff>406400</xdr:colOff>
      <xdr:row>12</xdr:row>
      <xdr:rowOff>120650</xdr:rowOff>
    </xdr:from>
    <xdr:to>
      <xdr:col>7</xdr:col>
      <xdr:colOff>368299</xdr:colOff>
      <xdr:row>14</xdr:row>
      <xdr:rowOff>139700</xdr:rowOff>
    </xdr:to>
    <xdr:pic>
      <xdr:nvPicPr>
        <xdr:cNvPr id="14" name="Picture 13">
          <a:extLst>
            <a:ext uri="{FF2B5EF4-FFF2-40B4-BE49-F238E27FC236}">
              <a16:creationId xmlns:a16="http://schemas.microsoft.com/office/drawing/2014/main" id="{0E9E43C3-AC36-42A7-BC7D-9F3F42F264BF}"/>
            </a:ext>
          </a:extLst>
        </xdr:cNvPr>
        <xdr:cNvPicPr>
          <a:picLocks noChangeAspect="1"/>
        </xdr:cNvPicPr>
      </xdr:nvPicPr>
      <xdr:blipFill>
        <a:blip xmlns:r="http://schemas.openxmlformats.org/officeDocument/2006/relationships" r:embed="rId11" cstate="print">
          <a:duotone>
            <a:schemeClr val="accent6">
              <a:shade val="45000"/>
              <a:satMod val="135000"/>
            </a:schemeClr>
            <a:prstClr val="white"/>
          </a:duotone>
          <a:extLst>
            <a:ext uri="{BEBA8EAE-BF5A-486C-A8C5-ECC9F3942E4B}">
              <a14:imgProps xmlns:a14="http://schemas.microsoft.com/office/drawing/2010/main">
                <a14:imgLayer r:embed="rId12">
                  <a14:imgEffect>
                    <a14:backgroundRemoval t="9778" b="89778" l="4889" r="92444">
                      <a14:foregroundMark x1="4889" y1="37778" x2="20000" y2="69333"/>
                      <a14:foregroundMark x1="20000" y1="69333" x2="6667" y2="44444"/>
                      <a14:foregroundMark x1="6667" y1="44444" x2="5333" y2="66667"/>
                      <a14:foregroundMark x1="5333" y1="66667" x2="11111" y2="62667"/>
                      <a14:foregroundMark x1="24889" y1="42667" x2="44000" y2="20889"/>
                      <a14:foregroundMark x1="25333" y1="74222" x2="49333" y2="80444"/>
                      <a14:foregroundMark x1="63636" y1="63822" x2="65778" y2="61333"/>
                      <a14:foregroundMark x1="49333" y1="80444" x2="53909" y2="75127"/>
                      <a14:foregroundMark x1="86587" y1="49822" x2="86667" y2="49778"/>
                      <a14:foregroundMark x1="84859" y1="50778" x2="86342" y2="49958"/>
                      <a14:foregroundMark x1="80931" y1="52951" x2="81429" y2="52676"/>
                      <a14:foregroundMark x1="71402" y1="58222" x2="72013" y2="57884"/>
                      <a14:foregroundMark x1="65778" y1="61333" x2="67385" y2="60444"/>
                      <a14:foregroundMark x1="89833" y1="41229" x2="91111" y2="37778"/>
                      <a14:foregroundMark x1="86667" y1="49778" x2="88270" y2="45451"/>
                      <a14:foregroundMark x1="91733" y1="45067" x2="91111" y2="50667"/>
                      <a14:foregroundMark x1="92444" y1="38667" x2="92188" y2="40968"/>
                      <a14:backgroundMark x1="58222" y1="72444" x2="58222" y2="72444"/>
                      <a14:backgroundMark x1="55556" y1="73333" x2="61778" y2="67111"/>
                      <a14:backgroundMark x1="55111" y1="74222" x2="53333" y2="74222"/>
                      <a14:backgroundMark x1="73778" y1="55111" x2="79556" y2="55111"/>
                      <a14:backgroundMark x1="72444" y1="58222" x2="72444" y2="60444"/>
                      <a14:backgroundMark x1="88000" y1="45778" x2="88889" y2="42667"/>
                      <a14:backgroundMark x1="88889" y1="41333" x2="89333" y2="45333"/>
                      <a14:backgroundMark x1="63111" y1="63556" x2="60889" y2="67556"/>
                      <a14:backgroundMark x1="54222" y1="75111" x2="57333" y2="73333"/>
                      <a14:backgroundMark x1="80444" y1="54222" x2="82667" y2="54222"/>
                    </a14:backgroundRemoval>
                  </a14:imgEffect>
                  <a14:imgEffect>
                    <a14:saturation sat="0"/>
                  </a14:imgEffect>
                </a14:imgLayer>
              </a14:imgProps>
            </a:ext>
            <a:ext uri="{28A0092B-C50C-407E-A947-70E740481C1C}">
              <a14:useLocalDpi xmlns:a14="http://schemas.microsoft.com/office/drawing/2010/main" val="0"/>
            </a:ext>
          </a:extLst>
        </a:blip>
        <a:stretch>
          <a:fillRect/>
        </a:stretch>
      </xdr:blipFill>
      <xdr:spPr>
        <a:xfrm>
          <a:off x="4692650" y="2590800"/>
          <a:ext cx="571499" cy="508000"/>
        </a:xfrm>
        <a:prstGeom prst="rect">
          <a:avLst/>
        </a:prstGeom>
      </xdr:spPr>
    </xdr:pic>
    <xdr:clientData/>
  </xdr:twoCellAnchor>
  <xdr:twoCellAnchor editAs="oneCell">
    <xdr:from>
      <xdr:col>16</xdr:col>
      <xdr:colOff>450850</xdr:colOff>
      <xdr:row>1</xdr:row>
      <xdr:rowOff>76200</xdr:rowOff>
    </xdr:from>
    <xdr:to>
      <xdr:col>17</xdr:col>
      <xdr:colOff>387350</xdr:colOff>
      <xdr:row>3</xdr:row>
      <xdr:rowOff>165100</xdr:rowOff>
    </xdr:to>
    <xdr:pic>
      <xdr:nvPicPr>
        <xdr:cNvPr id="15" name="Graphic 14" descr="User with solid fill">
          <a:hlinkClick xmlns:r="http://schemas.openxmlformats.org/officeDocument/2006/relationships" r:id="rId3"/>
          <a:extLst>
            <a:ext uri="{FF2B5EF4-FFF2-40B4-BE49-F238E27FC236}">
              <a16:creationId xmlns:a16="http://schemas.microsoft.com/office/drawing/2014/main" id="{31BEB128-6A26-4D58-8327-9075303DCB4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712450" y="260350"/>
          <a:ext cx="546100" cy="4572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457200</xdr:colOff>
      <xdr:row>11</xdr:row>
      <xdr:rowOff>50800</xdr:rowOff>
    </xdr:from>
    <xdr:to>
      <xdr:col>12</xdr:col>
      <xdr:colOff>368300</xdr:colOff>
      <xdr:row>14</xdr:row>
      <xdr:rowOff>76200</xdr:rowOff>
    </xdr:to>
    <xdr:sp macro="" textlink="">
      <xdr:nvSpPr>
        <xdr:cNvPr id="2" name="Diamond 1">
          <a:extLst>
            <a:ext uri="{FF2B5EF4-FFF2-40B4-BE49-F238E27FC236}">
              <a16:creationId xmlns:a16="http://schemas.microsoft.com/office/drawing/2014/main" id="{29A67925-C840-0F30-B203-41BD9DCFF158}"/>
            </a:ext>
          </a:extLst>
        </xdr:cNvPr>
        <xdr:cNvSpPr/>
      </xdr:nvSpPr>
      <xdr:spPr>
        <a:xfrm>
          <a:off x="5486400" y="1606550"/>
          <a:ext cx="520700" cy="577850"/>
        </a:xfrm>
        <a:prstGeom prst="diamond">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565150</xdr:colOff>
      <xdr:row>11</xdr:row>
      <xdr:rowOff>133350</xdr:rowOff>
    </xdr:from>
    <xdr:to>
      <xdr:col>11</xdr:col>
      <xdr:colOff>279400</xdr:colOff>
      <xdr:row>13</xdr:row>
      <xdr:rowOff>152400</xdr:rowOff>
    </xdr:to>
    <xdr:sp macro="" textlink="">
      <xdr:nvSpPr>
        <xdr:cNvPr id="3" name="Diamond 2">
          <a:extLst>
            <a:ext uri="{FF2B5EF4-FFF2-40B4-BE49-F238E27FC236}">
              <a16:creationId xmlns:a16="http://schemas.microsoft.com/office/drawing/2014/main" id="{12DFD2F7-673D-947F-435A-0A1FA70B8F2B}"/>
            </a:ext>
          </a:extLst>
        </xdr:cNvPr>
        <xdr:cNvSpPr/>
      </xdr:nvSpPr>
      <xdr:spPr>
        <a:xfrm>
          <a:off x="4984750" y="1689100"/>
          <a:ext cx="323850" cy="387350"/>
        </a:xfrm>
        <a:prstGeom prst="diamond">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558800</xdr:colOff>
      <xdr:row>11</xdr:row>
      <xdr:rowOff>133350</xdr:rowOff>
    </xdr:from>
    <xdr:to>
      <xdr:col>13</xdr:col>
      <xdr:colOff>273050</xdr:colOff>
      <xdr:row>13</xdr:row>
      <xdr:rowOff>152400</xdr:rowOff>
    </xdr:to>
    <xdr:sp macro="" textlink="">
      <xdr:nvSpPr>
        <xdr:cNvPr id="7" name="Diamond 6">
          <a:extLst>
            <a:ext uri="{FF2B5EF4-FFF2-40B4-BE49-F238E27FC236}">
              <a16:creationId xmlns:a16="http://schemas.microsoft.com/office/drawing/2014/main" id="{C65617EE-2C80-1C40-3EA8-F3D367BA8500}"/>
            </a:ext>
          </a:extLst>
        </xdr:cNvPr>
        <xdr:cNvSpPr/>
      </xdr:nvSpPr>
      <xdr:spPr>
        <a:xfrm>
          <a:off x="6197600" y="1689100"/>
          <a:ext cx="323850" cy="387350"/>
        </a:xfrm>
        <a:prstGeom prst="diamond">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252499</xdr:colOff>
      <xdr:row>24</xdr:row>
      <xdr:rowOff>41035</xdr:rowOff>
    </xdr:from>
    <xdr:to>
      <xdr:col>11</xdr:col>
      <xdr:colOff>493130</xdr:colOff>
      <xdr:row>27</xdr:row>
      <xdr:rowOff>123585</xdr:rowOff>
    </xdr:to>
    <xdr:sp macro="" textlink="">
      <xdr:nvSpPr>
        <xdr:cNvPr id="10" name="Arrow: Chevron 9">
          <a:extLst>
            <a:ext uri="{FF2B5EF4-FFF2-40B4-BE49-F238E27FC236}">
              <a16:creationId xmlns:a16="http://schemas.microsoft.com/office/drawing/2014/main" id="{0346ACB5-EFCA-AAA6-2A30-8FE39471B845}"/>
            </a:ext>
          </a:extLst>
        </xdr:cNvPr>
        <xdr:cNvSpPr/>
      </xdr:nvSpPr>
      <xdr:spPr>
        <a:xfrm rot="17618861">
          <a:off x="4801940" y="4921344"/>
          <a:ext cx="1022350" cy="240631"/>
        </a:xfrm>
        <a:prstGeom prst="chevron">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12</xdr:col>
      <xdr:colOff>11200</xdr:colOff>
      <xdr:row>24</xdr:row>
      <xdr:rowOff>47386</xdr:rowOff>
    </xdr:from>
    <xdr:to>
      <xdr:col>12</xdr:col>
      <xdr:colOff>251831</xdr:colOff>
      <xdr:row>27</xdr:row>
      <xdr:rowOff>129936</xdr:rowOff>
    </xdr:to>
    <xdr:sp macro="" textlink="">
      <xdr:nvSpPr>
        <xdr:cNvPr id="11" name="Arrow: Chevron 10">
          <a:extLst>
            <a:ext uri="{FF2B5EF4-FFF2-40B4-BE49-F238E27FC236}">
              <a16:creationId xmlns:a16="http://schemas.microsoft.com/office/drawing/2014/main" id="{E24085CE-E4B4-C587-91C5-2681163FAB7D}"/>
            </a:ext>
          </a:extLst>
        </xdr:cNvPr>
        <xdr:cNvSpPr/>
      </xdr:nvSpPr>
      <xdr:spPr>
        <a:xfrm rot="14874728">
          <a:off x="5443291" y="4711795"/>
          <a:ext cx="654050" cy="240631"/>
        </a:xfrm>
        <a:prstGeom prst="chevron">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11</xdr:col>
      <xdr:colOff>152400</xdr:colOff>
      <xdr:row>22</xdr:row>
      <xdr:rowOff>31750</xdr:rowOff>
    </xdr:from>
    <xdr:to>
      <xdr:col>12</xdr:col>
      <xdr:colOff>330200</xdr:colOff>
      <xdr:row>25</xdr:row>
      <xdr:rowOff>139700</xdr:rowOff>
    </xdr:to>
    <xdr:sp macro="" textlink="">
      <xdr:nvSpPr>
        <xdr:cNvPr id="8" name="Oval 7">
          <a:extLst>
            <a:ext uri="{FF2B5EF4-FFF2-40B4-BE49-F238E27FC236}">
              <a16:creationId xmlns:a16="http://schemas.microsoft.com/office/drawing/2014/main" id="{CF813887-2B9C-9C14-247C-717645F50829}"/>
            </a:ext>
          </a:extLst>
        </xdr:cNvPr>
        <xdr:cNvSpPr/>
      </xdr:nvSpPr>
      <xdr:spPr>
        <a:xfrm>
          <a:off x="5092700" y="4152900"/>
          <a:ext cx="965200" cy="679450"/>
        </a:xfrm>
        <a:prstGeom prst="ellipse">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241300</xdr:colOff>
      <xdr:row>22</xdr:row>
      <xdr:rowOff>76200</xdr:rowOff>
    </xdr:from>
    <xdr:to>
      <xdr:col>12</xdr:col>
      <xdr:colOff>260350</xdr:colOff>
      <xdr:row>25</xdr:row>
      <xdr:rowOff>101600</xdr:rowOff>
    </xdr:to>
    <xdr:sp macro="" textlink="">
      <xdr:nvSpPr>
        <xdr:cNvPr id="9" name="Oval 8">
          <a:extLst>
            <a:ext uri="{FF2B5EF4-FFF2-40B4-BE49-F238E27FC236}">
              <a16:creationId xmlns:a16="http://schemas.microsoft.com/office/drawing/2014/main" id="{2F02A0D7-E02B-8824-6078-35B21754935B}"/>
            </a:ext>
          </a:extLst>
        </xdr:cNvPr>
        <xdr:cNvSpPr/>
      </xdr:nvSpPr>
      <xdr:spPr>
        <a:xfrm>
          <a:off x="5181600" y="4197350"/>
          <a:ext cx="806450" cy="596900"/>
        </a:xfrm>
        <a:prstGeom prst="ellipse">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600">
            <a:latin typeface="Arial Rounded MT Bold" panose="020F0704030504030204" pitchFamily="34" charset="0"/>
          </a:endParaRPr>
        </a:p>
        <a:p>
          <a:pPr algn="ctr"/>
          <a:r>
            <a:rPr lang="en-IN" sz="600">
              <a:latin typeface="Arial Rounded MT Bold" panose="020F0704030504030204" pitchFamily="34" charset="0"/>
            </a:rPr>
            <a:t>  Best</a:t>
          </a:r>
        </a:p>
        <a:p>
          <a:pPr algn="ctr"/>
          <a:r>
            <a:rPr lang="en-IN" sz="600">
              <a:latin typeface="Arial Rounded MT Bold" panose="020F0704030504030204" pitchFamily="34" charset="0"/>
            </a:rPr>
            <a:t>Award</a:t>
          </a:r>
        </a:p>
      </xdr:txBody>
    </xdr:sp>
    <xdr:clientData/>
  </xdr:twoCellAnchor>
  <xdr:twoCellAnchor>
    <xdr:from>
      <xdr:col>5</xdr:col>
      <xdr:colOff>50800</xdr:colOff>
      <xdr:row>8</xdr:row>
      <xdr:rowOff>44450</xdr:rowOff>
    </xdr:from>
    <xdr:to>
      <xdr:col>6</xdr:col>
      <xdr:colOff>596900</xdr:colOff>
      <xdr:row>12</xdr:row>
      <xdr:rowOff>139700</xdr:rowOff>
    </xdr:to>
    <xdr:sp macro="" textlink="">
      <xdr:nvSpPr>
        <xdr:cNvPr id="16" name="Right Triangle 15">
          <a:extLst>
            <a:ext uri="{FF2B5EF4-FFF2-40B4-BE49-F238E27FC236}">
              <a16:creationId xmlns:a16="http://schemas.microsoft.com/office/drawing/2014/main" id="{115D1871-10A7-8E7C-2550-EC148878E201}"/>
            </a:ext>
          </a:extLst>
        </xdr:cNvPr>
        <xdr:cNvSpPr/>
      </xdr:nvSpPr>
      <xdr:spPr>
        <a:xfrm rot="5400000">
          <a:off x="1206500" y="679450"/>
          <a:ext cx="1117600" cy="1155700"/>
        </a:xfrm>
        <a:prstGeom prst="rtTriangle">
          <a:avLst/>
        </a:prstGeom>
        <a:solidFill>
          <a:srgbClr val="F56C2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12700</xdr:colOff>
      <xdr:row>21</xdr:row>
      <xdr:rowOff>209550</xdr:rowOff>
    </xdr:from>
    <xdr:to>
      <xdr:col>18</xdr:col>
      <xdr:colOff>558800</xdr:colOff>
      <xdr:row>27</xdr:row>
      <xdr:rowOff>133350</xdr:rowOff>
    </xdr:to>
    <xdr:sp macro="" textlink="">
      <xdr:nvSpPr>
        <xdr:cNvPr id="17" name="Right Triangle 16">
          <a:extLst>
            <a:ext uri="{FF2B5EF4-FFF2-40B4-BE49-F238E27FC236}">
              <a16:creationId xmlns:a16="http://schemas.microsoft.com/office/drawing/2014/main" id="{396BB534-817B-017F-D429-08D8CC5D4554}"/>
            </a:ext>
          </a:extLst>
        </xdr:cNvPr>
        <xdr:cNvSpPr/>
      </xdr:nvSpPr>
      <xdr:spPr>
        <a:xfrm rot="16200000">
          <a:off x="8661400" y="3962400"/>
          <a:ext cx="1117600" cy="1155700"/>
        </a:xfrm>
        <a:prstGeom prst="rtTriangle">
          <a:avLst/>
        </a:prstGeom>
        <a:solidFill>
          <a:srgbClr val="F56C2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19050</xdr:colOff>
      <xdr:row>10</xdr:row>
      <xdr:rowOff>50800</xdr:rowOff>
    </xdr:from>
    <xdr:to>
      <xdr:col>0</xdr:col>
      <xdr:colOff>2254250</xdr:colOff>
      <xdr:row>12</xdr:row>
      <xdr:rowOff>127000</xdr:rowOff>
    </xdr:to>
    <xdr:sp macro="" textlink="">
      <xdr:nvSpPr>
        <xdr:cNvPr id="4" name="Rectangle 3">
          <a:extLst>
            <a:ext uri="{FF2B5EF4-FFF2-40B4-BE49-F238E27FC236}">
              <a16:creationId xmlns:a16="http://schemas.microsoft.com/office/drawing/2014/main" id="{6819AF79-E6DA-435C-BBA1-15E0758FE0EC}"/>
            </a:ext>
          </a:extLst>
        </xdr:cNvPr>
        <xdr:cNvSpPr/>
      </xdr:nvSpPr>
      <xdr:spPr>
        <a:xfrm>
          <a:off x="133350" y="1130300"/>
          <a:ext cx="2235200" cy="5588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absoluteAnchor>
    <xdr:pos x="539750" y="158750"/>
    <xdr:ext cx="9740900" cy="647700"/>
    <xdr:sp macro="" textlink="">
      <xdr:nvSpPr>
        <xdr:cNvPr id="5" name="Rectangle 1">
          <a:extLst>
            <a:ext uri="{FF2B5EF4-FFF2-40B4-BE49-F238E27FC236}">
              <a16:creationId xmlns:a16="http://schemas.microsoft.com/office/drawing/2014/main" id="{2EDBD855-4E8B-4C42-AB04-36F4FD8BC4EC}"/>
            </a:ext>
          </a:extLst>
        </xdr:cNvPr>
        <xdr:cNvSpPr/>
      </xdr:nvSpPr>
      <xdr:spPr>
        <a:xfrm>
          <a:off x="539750" y="158750"/>
          <a:ext cx="9740900" cy="64770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 name="connsiteX0" fmla="*/ 14459 w 5536962"/>
            <a:gd name="connsiteY0" fmla="*/ 0 h 647700"/>
            <a:gd name="connsiteX1" fmla="*/ 5536962 w 5536962"/>
            <a:gd name="connsiteY1" fmla="*/ 31750 h 647700"/>
            <a:gd name="connsiteX2" fmla="*/ 5536962 w 5536962"/>
            <a:gd name="connsiteY2" fmla="*/ 647700 h 647700"/>
            <a:gd name="connsiteX3" fmla="*/ 0 w 5536962"/>
            <a:gd name="connsiteY3" fmla="*/ 635000 h 647700"/>
            <a:gd name="connsiteX4" fmla="*/ 14459 w 5536962"/>
            <a:gd name="connsiteY4" fmla="*/ 0 h 6477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47700">
              <a:moveTo>
                <a:pt x="14459" y="0"/>
              </a:moveTo>
              <a:lnTo>
                <a:pt x="5536962" y="31750"/>
              </a:lnTo>
              <a:lnTo>
                <a:pt x="5536962" y="647700"/>
              </a:lnTo>
              <a:lnTo>
                <a:pt x="0" y="635000"/>
              </a:lnTo>
              <a:lnTo>
                <a:pt x="14459" y="0"/>
              </a:lnTo>
              <a:close/>
            </a:path>
          </a:pathLst>
        </a:custGeom>
        <a:blipFill>
          <a:blip xmlns:r="http://schemas.openxmlformats.org/officeDocument/2006/relationships" r:embed="rId1"/>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certificates</a:t>
          </a:r>
        </a:p>
      </xdr:txBody>
    </xdr:sp>
    <xdr:clientData/>
  </xdr:absoluteAnchor>
  <xdr:twoCellAnchor editAs="oneCell">
    <xdr:from>
      <xdr:col>0</xdr:col>
      <xdr:colOff>0</xdr:colOff>
      <xdr:row>1</xdr:row>
      <xdr:rowOff>19050</xdr:rowOff>
    </xdr:from>
    <xdr:to>
      <xdr:col>1</xdr:col>
      <xdr:colOff>486640</xdr:colOff>
      <xdr:row>4</xdr:row>
      <xdr:rowOff>31750</xdr:rowOff>
    </xdr:to>
    <xdr:pic>
      <xdr:nvPicPr>
        <xdr:cNvPr id="6" name="Graphic 5" descr="User with solid fill">
          <a:hlinkClick xmlns:r="http://schemas.openxmlformats.org/officeDocument/2006/relationships" r:id="rId2"/>
          <a:extLst>
            <a:ext uri="{FF2B5EF4-FFF2-40B4-BE49-F238E27FC236}">
              <a16:creationId xmlns:a16="http://schemas.microsoft.com/office/drawing/2014/main" id="{883AC0D0-BE88-4640-B2AC-E2D8950608D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0" y="203200"/>
          <a:ext cx="613640" cy="565150"/>
        </a:xfrm>
        <a:prstGeom prst="rect">
          <a:avLst/>
        </a:prstGeom>
      </xdr:spPr>
    </xdr:pic>
    <xdr:clientData/>
  </xdr:twoCellAnchor>
  <xdr:twoCellAnchor>
    <xdr:from>
      <xdr:col>1</xdr:col>
      <xdr:colOff>419100</xdr:colOff>
      <xdr:row>1</xdr:row>
      <xdr:rowOff>0</xdr:rowOff>
    </xdr:from>
    <xdr:to>
      <xdr:col>7</xdr:col>
      <xdr:colOff>120650</xdr:colOff>
      <xdr:row>4</xdr:row>
      <xdr:rowOff>50800</xdr:rowOff>
    </xdr:to>
    <xdr:sp macro="" textlink="">
      <xdr:nvSpPr>
        <xdr:cNvPr id="12" name="Rectangle 11">
          <a:hlinkClick xmlns:r="http://schemas.openxmlformats.org/officeDocument/2006/relationships" r:id="rId5"/>
          <a:extLst>
            <a:ext uri="{FF2B5EF4-FFF2-40B4-BE49-F238E27FC236}">
              <a16:creationId xmlns:a16="http://schemas.microsoft.com/office/drawing/2014/main" id="{A69F7BFE-45FF-4D16-A032-9DCF8A85B29A}"/>
            </a:ext>
          </a:extLst>
        </xdr:cNvPr>
        <xdr:cNvSpPr/>
      </xdr:nvSpPr>
      <xdr:spPr>
        <a:xfrm>
          <a:off x="546100" y="184150"/>
          <a:ext cx="2057400" cy="603250"/>
        </a:xfrm>
        <a:prstGeom prst="rect">
          <a:avLst/>
        </a:prstGeom>
        <a:solidFill>
          <a:srgbClr val="002060"/>
        </a:solidFill>
        <a:ln>
          <a:noFill/>
        </a:ln>
        <a:effectLst>
          <a:glow rad="63500">
            <a:schemeClr val="accent1">
              <a:satMod val="175000"/>
              <a:alpha val="40000"/>
            </a:schemeClr>
          </a:glow>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6</xdr:col>
      <xdr:colOff>6350</xdr:colOff>
      <xdr:row>7</xdr:row>
      <xdr:rowOff>12700</xdr:rowOff>
    </xdr:from>
    <xdr:to>
      <xdr:col>11</xdr:col>
      <xdr:colOff>590550</xdr:colOff>
      <xdr:row>9</xdr:row>
      <xdr:rowOff>95250</xdr:rowOff>
    </xdr:to>
    <xdr:sp macro="" textlink="">
      <xdr:nvSpPr>
        <xdr:cNvPr id="11" name="Rectangle 10">
          <a:extLst>
            <a:ext uri="{FF2B5EF4-FFF2-40B4-BE49-F238E27FC236}">
              <a16:creationId xmlns:a16="http://schemas.microsoft.com/office/drawing/2014/main" id="{1C276A53-13AC-B86B-C9EA-358269825365}"/>
            </a:ext>
          </a:extLst>
        </xdr:cNvPr>
        <xdr:cNvSpPr/>
      </xdr:nvSpPr>
      <xdr:spPr>
        <a:xfrm>
          <a:off x="2444750" y="387350"/>
          <a:ext cx="3695700" cy="450850"/>
        </a:xfrm>
        <a:custGeom>
          <a:avLst/>
          <a:gdLst>
            <a:gd name="connsiteX0" fmla="*/ 0 w 3613150"/>
            <a:gd name="connsiteY0" fmla="*/ 0 h 508000"/>
            <a:gd name="connsiteX1" fmla="*/ 3613150 w 3613150"/>
            <a:gd name="connsiteY1" fmla="*/ 0 h 508000"/>
            <a:gd name="connsiteX2" fmla="*/ 3613150 w 3613150"/>
            <a:gd name="connsiteY2" fmla="*/ 508000 h 508000"/>
            <a:gd name="connsiteX3" fmla="*/ 0 w 3613150"/>
            <a:gd name="connsiteY3" fmla="*/ 508000 h 508000"/>
            <a:gd name="connsiteX4" fmla="*/ 0 w 3613150"/>
            <a:gd name="connsiteY4" fmla="*/ 0 h 508000"/>
            <a:gd name="connsiteX0" fmla="*/ 19050 w 3632200"/>
            <a:gd name="connsiteY0" fmla="*/ 0 h 520700"/>
            <a:gd name="connsiteX1" fmla="*/ 3632200 w 3632200"/>
            <a:gd name="connsiteY1" fmla="*/ 0 h 520700"/>
            <a:gd name="connsiteX2" fmla="*/ 3632200 w 3632200"/>
            <a:gd name="connsiteY2" fmla="*/ 508000 h 520700"/>
            <a:gd name="connsiteX3" fmla="*/ 0 w 3632200"/>
            <a:gd name="connsiteY3" fmla="*/ 520700 h 520700"/>
            <a:gd name="connsiteX4" fmla="*/ 19050 w 3632200"/>
            <a:gd name="connsiteY4" fmla="*/ 0 h 520700"/>
            <a:gd name="connsiteX0" fmla="*/ 19050 w 3632200"/>
            <a:gd name="connsiteY0" fmla="*/ 0 h 635000"/>
            <a:gd name="connsiteX1" fmla="*/ 3632200 w 3632200"/>
            <a:gd name="connsiteY1" fmla="*/ 0 h 635000"/>
            <a:gd name="connsiteX2" fmla="*/ 3632200 w 3632200"/>
            <a:gd name="connsiteY2" fmla="*/ 508000 h 635000"/>
            <a:gd name="connsiteX3" fmla="*/ 1727200 w 3632200"/>
            <a:gd name="connsiteY3" fmla="*/ 635000 h 635000"/>
            <a:gd name="connsiteX4" fmla="*/ 0 w 3632200"/>
            <a:gd name="connsiteY4" fmla="*/ 520700 h 635000"/>
            <a:gd name="connsiteX5" fmla="*/ 19050 w 3632200"/>
            <a:gd name="connsiteY5" fmla="*/ 0 h 635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3632200" h="635000">
              <a:moveTo>
                <a:pt x="19050" y="0"/>
              </a:moveTo>
              <a:lnTo>
                <a:pt x="3632200" y="0"/>
              </a:lnTo>
              <a:lnTo>
                <a:pt x="3632200" y="508000"/>
              </a:lnTo>
              <a:cubicBezTo>
                <a:pt x="2997200" y="508000"/>
                <a:pt x="2362200" y="635000"/>
                <a:pt x="1727200" y="635000"/>
              </a:cubicBezTo>
              <a:lnTo>
                <a:pt x="0" y="520700"/>
              </a:lnTo>
              <a:lnTo>
                <a:pt x="19050" y="0"/>
              </a:lnTo>
              <a:close/>
            </a:path>
          </a:pathLst>
        </a:cu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a:latin typeface="Algerian" panose="04020705040A02060702" pitchFamily="82" charset="0"/>
            </a:rPr>
            <a:t>HUBNET</a:t>
          </a:r>
        </a:p>
      </xdr:txBody>
    </xdr:sp>
    <xdr:clientData/>
  </xdr:twoCellAnchor>
  <xdr:twoCellAnchor>
    <xdr:from>
      <xdr:col>10</xdr:col>
      <xdr:colOff>127000</xdr:colOff>
      <xdr:row>10</xdr:row>
      <xdr:rowOff>25400</xdr:rowOff>
    </xdr:from>
    <xdr:to>
      <xdr:col>11</xdr:col>
      <xdr:colOff>395816</xdr:colOff>
      <xdr:row>15</xdr:row>
      <xdr:rowOff>25400</xdr:rowOff>
    </xdr:to>
    <xdr:sp macro="" textlink="">
      <xdr:nvSpPr>
        <xdr:cNvPr id="12" name="Rectangle 11">
          <a:extLst>
            <a:ext uri="{FF2B5EF4-FFF2-40B4-BE49-F238E27FC236}">
              <a16:creationId xmlns:a16="http://schemas.microsoft.com/office/drawing/2014/main" id="{AEBFBCE5-A4C3-39DB-D39C-0134F14ABFBA}"/>
            </a:ext>
          </a:extLst>
        </xdr:cNvPr>
        <xdr:cNvSpPr/>
      </xdr:nvSpPr>
      <xdr:spPr>
        <a:xfrm>
          <a:off x="6203950" y="1873250"/>
          <a:ext cx="706966" cy="920750"/>
        </a:xfrm>
        <a:prstGeom prst="rect">
          <a:avLst/>
        </a:prstGeom>
        <a:blipFill>
          <a:blip xmlns:r="http://schemas.openxmlformats.org/officeDocument/2006/relationships" r:embed="rId1"/>
          <a:stretch>
            <a:fillRect/>
          </a:stretch>
        </a:blip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25400</xdr:colOff>
      <xdr:row>15</xdr:row>
      <xdr:rowOff>171450</xdr:rowOff>
    </xdr:from>
    <xdr:to>
      <xdr:col>12</xdr:col>
      <xdr:colOff>6350</xdr:colOff>
      <xdr:row>18</xdr:row>
      <xdr:rowOff>165100</xdr:rowOff>
    </xdr:to>
    <xdr:sp macro="" textlink="">
      <xdr:nvSpPr>
        <xdr:cNvPr id="13" name="Rectangle 12">
          <a:extLst>
            <a:ext uri="{FF2B5EF4-FFF2-40B4-BE49-F238E27FC236}">
              <a16:creationId xmlns:a16="http://schemas.microsoft.com/office/drawing/2014/main" id="{107F41FB-6E0C-E7D0-724C-D11EE0D05073}"/>
            </a:ext>
          </a:extLst>
        </xdr:cNvPr>
        <xdr:cNvSpPr/>
      </xdr:nvSpPr>
      <xdr:spPr>
        <a:xfrm>
          <a:off x="2463800" y="2019300"/>
          <a:ext cx="3702050" cy="546100"/>
        </a:xfrm>
        <a:custGeom>
          <a:avLst/>
          <a:gdLst>
            <a:gd name="connsiteX0" fmla="*/ 0 w 3657600"/>
            <a:gd name="connsiteY0" fmla="*/ 0 h 368300"/>
            <a:gd name="connsiteX1" fmla="*/ 3657600 w 3657600"/>
            <a:gd name="connsiteY1" fmla="*/ 0 h 368300"/>
            <a:gd name="connsiteX2" fmla="*/ 3657600 w 3657600"/>
            <a:gd name="connsiteY2" fmla="*/ 368300 h 368300"/>
            <a:gd name="connsiteX3" fmla="*/ 0 w 3657600"/>
            <a:gd name="connsiteY3" fmla="*/ 368300 h 368300"/>
            <a:gd name="connsiteX4" fmla="*/ 0 w 3657600"/>
            <a:gd name="connsiteY4" fmla="*/ 0 h 368300"/>
            <a:gd name="connsiteX0" fmla="*/ 0 w 3702050"/>
            <a:gd name="connsiteY0" fmla="*/ 177800 h 546100"/>
            <a:gd name="connsiteX1" fmla="*/ 3702050 w 3702050"/>
            <a:gd name="connsiteY1" fmla="*/ 0 h 546100"/>
            <a:gd name="connsiteX2" fmla="*/ 3657600 w 3702050"/>
            <a:gd name="connsiteY2" fmla="*/ 546100 h 546100"/>
            <a:gd name="connsiteX3" fmla="*/ 0 w 3702050"/>
            <a:gd name="connsiteY3" fmla="*/ 546100 h 546100"/>
            <a:gd name="connsiteX4" fmla="*/ 0 w 3702050"/>
            <a:gd name="connsiteY4" fmla="*/ 177800 h 5461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02050" h="546100">
              <a:moveTo>
                <a:pt x="0" y="177800"/>
              </a:moveTo>
              <a:lnTo>
                <a:pt x="3702050" y="0"/>
              </a:lnTo>
              <a:lnTo>
                <a:pt x="3657600" y="546100"/>
              </a:lnTo>
              <a:lnTo>
                <a:pt x="0" y="546100"/>
              </a:lnTo>
              <a:lnTo>
                <a:pt x="0" y="177800"/>
              </a:lnTo>
              <a:close/>
            </a:path>
          </a:pathLst>
        </a:cu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400"/>
        </a:p>
        <a:p>
          <a:pPr algn="ctr"/>
          <a:r>
            <a:rPr lang="en-IN" sz="1400"/>
            <a:t>JJ COMPLEX.2ND FLOOR BORING ROAD PATNA-1</a:t>
          </a:r>
        </a:p>
      </xdr:txBody>
    </xdr:sp>
    <xdr:clientData/>
  </xdr:twoCellAnchor>
  <xdr:absoluteAnchor>
    <xdr:pos x="1079500" y="361950"/>
    <xdr:ext cx="8782050" cy="647700"/>
    <xdr:sp macro="" textlink="">
      <xdr:nvSpPr>
        <xdr:cNvPr id="2" name="Rectangle 1">
          <a:extLst>
            <a:ext uri="{FF2B5EF4-FFF2-40B4-BE49-F238E27FC236}">
              <a16:creationId xmlns:a16="http://schemas.microsoft.com/office/drawing/2014/main" id="{8D72D091-8262-4939-BF85-0DC81164E0D1}"/>
            </a:ext>
          </a:extLst>
        </xdr:cNvPr>
        <xdr:cNvSpPr/>
      </xdr:nvSpPr>
      <xdr:spPr>
        <a:xfrm>
          <a:off x="1079500" y="361950"/>
          <a:ext cx="8782050" cy="64770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 name="connsiteX0" fmla="*/ 14459 w 5536962"/>
            <a:gd name="connsiteY0" fmla="*/ 0 h 647700"/>
            <a:gd name="connsiteX1" fmla="*/ 5536962 w 5536962"/>
            <a:gd name="connsiteY1" fmla="*/ 31750 h 647700"/>
            <a:gd name="connsiteX2" fmla="*/ 5536962 w 5536962"/>
            <a:gd name="connsiteY2" fmla="*/ 647700 h 647700"/>
            <a:gd name="connsiteX3" fmla="*/ 0 w 5536962"/>
            <a:gd name="connsiteY3" fmla="*/ 635000 h 647700"/>
            <a:gd name="connsiteX4" fmla="*/ 14459 w 5536962"/>
            <a:gd name="connsiteY4" fmla="*/ 0 h 6477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47700">
              <a:moveTo>
                <a:pt x="14459" y="0"/>
              </a:moveTo>
              <a:lnTo>
                <a:pt x="5536962" y="31750"/>
              </a:lnTo>
              <a:lnTo>
                <a:pt x="5536962" y="647700"/>
              </a:lnTo>
              <a:lnTo>
                <a:pt x="0" y="635000"/>
              </a:lnTo>
              <a:lnTo>
                <a:pt x="14459" y="0"/>
              </a:lnTo>
              <a:close/>
            </a:path>
          </a:pathLst>
        </a:custGeom>
        <a:blipFill>
          <a:blip xmlns:r="http://schemas.openxmlformats.org/officeDocument/2006/relationships" r:embed="rId2"/>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id</a:t>
          </a:r>
          <a:r>
            <a:rPr lang="en-IN" sz="4400" b="1" u="sng" cap="none" spc="50" baseline="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 card</a:t>
          </a:r>
          <a:endPar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endParaRPr>
        </a:p>
      </xdr:txBody>
    </xdr:sp>
    <xdr:clientData/>
  </xdr:absoluteAnchor>
  <xdr:twoCellAnchor editAs="oneCell">
    <xdr:from>
      <xdr:col>0</xdr:col>
      <xdr:colOff>260350</xdr:colOff>
      <xdr:row>2</xdr:row>
      <xdr:rowOff>50800</xdr:rowOff>
    </xdr:from>
    <xdr:to>
      <xdr:col>1</xdr:col>
      <xdr:colOff>222250</xdr:colOff>
      <xdr:row>5</xdr:row>
      <xdr:rowOff>63500</xdr:rowOff>
    </xdr:to>
    <xdr:pic>
      <xdr:nvPicPr>
        <xdr:cNvPr id="3" name="Graphic 2" descr="User with solid fill">
          <a:hlinkClick xmlns:r="http://schemas.openxmlformats.org/officeDocument/2006/relationships" r:id="rId3"/>
          <a:extLst>
            <a:ext uri="{FF2B5EF4-FFF2-40B4-BE49-F238E27FC236}">
              <a16:creationId xmlns:a16="http://schemas.microsoft.com/office/drawing/2014/main" id="{4D006EED-71E1-44B6-AC7B-B9D0DF13271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60350" y="419100"/>
          <a:ext cx="571500" cy="565150"/>
        </a:xfrm>
        <a:prstGeom prst="rect">
          <a:avLst/>
        </a:prstGeom>
      </xdr:spPr>
    </xdr:pic>
    <xdr:clientData/>
  </xdr:twoCellAnchor>
  <xdr:twoCellAnchor>
    <xdr:from>
      <xdr:col>1</xdr:col>
      <xdr:colOff>495300</xdr:colOff>
      <xdr:row>2</xdr:row>
      <xdr:rowOff>12700</xdr:rowOff>
    </xdr:from>
    <xdr:to>
      <xdr:col>5</xdr:col>
      <xdr:colOff>495300</xdr:colOff>
      <xdr:row>5</xdr:row>
      <xdr:rowOff>69850</xdr:rowOff>
    </xdr:to>
    <xdr:sp macro="" textlink="">
      <xdr:nvSpPr>
        <xdr:cNvPr id="4" name="Rectangle 3">
          <a:hlinkClick xmlns:r="http://schemas.openxmlformats.org/officeDocument/2006/relationships" r:id="rId6"/>
          <a:extLst>
            <a:ext uri="{FF2B5EF4-FFF2-40B4-BE49-F238E27FC236}">
              <a16:creationId xmlns:a16="http://schemas.microsoft.com/office/drawing/2014/main" id="{D1A34914-3C9E-47CE-9FF2-151DC64565B7}"/>
            </a:ext>
          </a:extLst>
        </xdr:cNvPr>
        <xdr:cNvSpPr/>
      </xdr:nvSpPr>
      <xdr:spPr>
        <a:xfrm>
          <a:off x="1104900" y="38100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wsDr>
</file>

<file path=xl/drawings/drawing20.xml><?xml version="1.0" encoding="utf-8"?>
<xdr:wsDr xmlns:xdr="http://schemas.openxmlformats.org/drawingml/2006/spreadsheetDrawing" xmlns:a="http://schemas.openxmlformats.org/drawingml/2006/main">
  <xdr:oneCellAnchor>
    <xdr:from>
      <xdr:col>11</xdr:col>
      <xdr:colOff>901700</xdr:colOff>
      <xdr:row>9</xdr:row>
      <xdr:rowOff>114300</xdr:rowOff>
    </xdr:from>
    <xdr:ext cx="1574800" cy="1162050"/>
    <xdr:pic>
      <xdr:nvPicPr>
        <xdr:cNvPr id="2" name="Picture 1">
          <a:extLst>
            <a:ext uri="{FF2B5EF4-FFF2-40B4-BE49-F238E27FC236}">
              <a16:creationId xmlns:a16="http://schemas.microsoft.com/office/drawing/2014/main" id="{B457BC1D-3898-414C-BFB4-1052D11FA13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49950" y="1041400"/>
          <a:ext cx="1574800" cy="11620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absoluteAnchor>
    <xdr:pos x="1073150" y="234950"/>
    <xdr:ext cx="9042400" cy="647700"/>
    <xdr:sp macro="" textlink="">
      <xdr:nvSpPr>
        <xdr:cNvPr id="3" name="Rectangle 1">
          <a:extLst>
            <a:ext uri="{FF2B5EF4-FFF2-40B4-BE49-F238E27FC236}">
              <a16:creationId xmlns:a16="http://schemas.microsoft.com/office/drawing/2014/main" id="{741AE7C4-936F-4E53-ABBE-30499424FFCC}"/>
            </a:ext>
          </a:extLst>
        </xdr:cNvPr>
        <xdr:cNvSpPr/>
      </xdr:nvSpPr>
      <xdr:spPr>
        <a:xfrm>
          <a:off x="1073150" y="234950"/>
          <a:ext cx="9042400" cy="64770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 name="connsiteX0" fmla="*/ 14459 w 5536962"/>
            <a:gd name="connsiteY0" fmla="*/ 0 h 647700"/>
            <a:gd name="connsiteX1" fmla="*/ 5536962 w 5536962"/>
            <a:gd name="connsiteY1" fmla="*/ 31750 h 647700"/>
            <a:gd name="connsiteX2" fmla="*/ 5536962 w 5536962"/>
            <a:gd name="connsiteY2" fmla="*/ 647700 h 647700"/>
            <a:gd name="connsiteX3" fmla="*/ 0 w 5536962"/>
            <a:gd name="connsiteY3" fmla="*/ 635000 h 647700"/>
            <a:gd name="connsiteX4" fmla="*/ 14459 w 5536962"/>
            <a:gd name="connsiteY4" fmla="*/ 0 h 6477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47700">
              <a:moveTo>
                <a:pt x="14459" y="0"/>
              </a:moveTo>
              <a:lnTo>
                <a:pt x="5536962" y="31750"/>
              </a:lnTo>
              <a:lnTo>
                <a:pt x="5536962" y="647700"/>
              </a:lnTo>
              <a:lnTo>
                <a:pt x="0" y="635000"/>
              </a:lnTo>
              <a:lnTo>
                <a:pt x="14459" y="0"/>
              </a:lnTo>
              <a:close/>
            </a:path>
          </a:pathLst>
        </a:custGeom>
        <a:blipFill>
          <a:blip xmlns:r="http://schemas.openxmlformats.org/officeDocument/2006/relationships" r:embed="rId2"/>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salary</a:t>
          </a:r>
          <a:r>
            <a:rPr lang="en-IN" sz="4400" b="1" u="sng" cap="none" spc="50" baseline="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 slip</a:t>
          </a:r>
          <a:endPar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endParaRPr>
        </a:p>
      </xdr:txBody>
    </xdr:sp>
    <xdr:clientData/>
  </xdr:absoluteAnchor>
  <xdr:twoCellAnchor editAs="oneCell">
    <xdr:from>
      <xdr:col>0</xdr:col>
      <xdr:colOff>495300</xdr:colOff>
      <xdr:row>1</xdr:row>
      <xdr:rowOff>139700</xdr:rowOff>
    </xdr:from>
    <xdr:to>
      <xdr:col>1</xdr:col>
      <xdr:colOff>304800</xdr:colOff>
      <xdr:row>4</xdr:row>
      <xdr:rowOff>0</xdr:rowOff>
    </xdr:to>
    <xdr:pic>
      <xdr:nvPicPr>
        <xdr:cNvPr id="4" name="Graphic 3" descr="User with solid fill">
          <a:hlinkClick xmlns:r="http://schemas.openxmlformats.org/officeDocument/2006/relationships" r:id="rId3"/>
          <a:extLst>
            <a:ext uri="{FF2B5EF4-FFF2-40B4-BE49-F238E27FC236}">
              <a16:creationId xmlns:a16="http://schemas.microsoft.com/office/drawing/2014/main" id="{B43B7C60-CDD2-4B49-9D58-C4982D5A3B3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95300" y="323850"/>
          <a:ext cx="419100" cy="412750"/>
        </a:xfrm>
        <a:prstGeom prst="rect">
          <a:avLst/>
        </a:prstGeom>
      </xdr:spPr>
    </xdr:pic>
    <xdr:clientData/>
  </xdr:twoCellAnchor>
  <xdr:twoCellAnchor>
    <xdr:from>
      <xdr:col>1</xdr:col>
      <xdr:colOff>469900</xdr:colOff>
      <xdr:row>1</xdr:row>
      <xdr:rowOff>63500</xdr:rowOff>
    </xdr:from>
    <xdr:to>
      <xdr:col>5</xdr:col>
      <xdr:colOff>584200</xdr:colOff>
      <xdr:row>4</xdr:row>
      <xdr:rowOff>120650</xdr:rowOff>
    </xdr:to>
    <xdr:sp macro="" textlink="">
      <xdr:nvSpPr>
        <xdr:cNvPr id="5" name="Rectangle 4">
          <a:hlinkClick xmlns:r="http://schemas.openxmlformats.org/officeDocument/2006/relationships" r:id="rId6"/>
          <a:extLst>
            <a:ext uri="{FF2B5EF4-FFF2-40B4-BE49-F238E27FC236}">
              <a16:creationId xmlns:a16="http://schemas.microsoft.com/office/drawing/2014/main" id="{1E2C813E-FCE6-4EBE-B8D3-6DC7450E9A31}"/>
            </a:ext>
          </a:extLst>
        </xdr:cNvPr>
        <xdr:cNvSpPr/>
      </xdr:nvSpPr>
      <xdr:spPr>
        <a:xfrm>
          <a:off x="1079500" y="24765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wsDr>
</file>

<file path=xl/drawings/drawing21.xml><?xml version="1.0" encoding="utf-8"?>
<xdr:wsDr xmlns:xdr="http://schemas.openxmlformats.org/drawingml/2006/spreadsheetDrawing" xmlns:a="http://schemas.openxmlformats.org/drawingml/2006/main">
  <xdr:oneCellAnchor>
    <xdr:from>
      <xdr:col>11</xdr:col>
      <xdr:colOff>901700</xdr:colOff>
      <xdr:row>9</xdr:row>
      <xdr:rowOff>114300</xdr:rowOff>
    </xdr:from>
    <xdr:ext cx="1574800" cy="1162050"/>
    <xdr:pic>
      <xdr:nvPicPr>
        <xdr:cNvPr id="2" name="Picture 1">
          <a:extLst>
            <a:ext uri="{FF2B5EF4-FFF2-40B4-BE49-F238E27FC236}">
              <a16:creationId xmlns:a16="http://schemas.microsoft.com/office/drawing/2014/main" id="{66642B25-0DF4-4F97-A687-AC87697FE63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49950" y="1041400"/>
          <a:ext cx="1574800" cy="11620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absoluteAnchor>
    <xdr:pos x="838200" y="158750"/>
    <xdr:ext cx="9042400" cy="647700"/>
    <xdr:sp macro="" textlink="">
      <xdr:nvSpPr>
        <xdr:cNvPr id="5" name="Rectangle 1">
          <a:extLst>
            <a:ext uri="{FF2B5EF4-FFF2-40B4-BE49-F238E27FC236}">
              <a16:creationId xmlns:a16="http://schemas.microsoft.com/office/drawing/2014/main" id="{D13DCB8B-9A20-49D1-B312-906F6E74DC00}"/>
            </a:ext>
          </a:extLst>
        </xdr:cNvPr>
        <xdr:cNvSpPr/>
      </xdr:nvSpPr>
      <xdr:spPr>
        <a:xfrm>
          <a:off x="838200" y="158750"/>
          <a:ext cx="9042400" cy="64770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 name="connsiteX0" fmla="*/ 14459 w 5536962"/>
            <a:gd name="connsiteY0" fmla="*/ 0 h 647700"/>
            <a:gd name="connsiteX1" fmla="*/ 5536962 w 5536962"/>
            <a:gd name="connsiteY1" fmla="*/ 31750 h 647700"/>
            <a:gd name="connsiteX2" fmla="*/ 5536962 w 5536962"/>
            <a:gd name="connsiteY2" fmla="*/ 647700 h 647700"/>
            <a:gd name="connsiteX3" fmla="*/ 0 w 5536962"/>
            <a:gd name="connsiteY3" fmla="*/ 635000 h 647700"/>
            <a:gd name="connsiteX4" fmla="*/ 14459 w 5536962"/>
            <a:gd name="connsiteY4" fmla="*/ 0 h 6477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47700">
              <a:moveTo>
                <a:pt x="14459" y="0"/>
              </a:moveTo>
              <a:lnTo>
                <a:pt x="5536962" y="31750"/>
              </a:lnTo>
              <a:lnTo>
                <a:pt x="5536962" y="647700"/>
              </a:lnTo>
              <a:lnTo>
                <a:pt x="0" y="635000"/>
              </a:lnTo>
              <a:lnTo>
                <a:pt x="14459" y="0"/>
              </a:lnTo>
              <a:close/>
            </a:path>
          </a:pathLst>
        </a:custGeom>
        <a:blipFill>
          <a:blip xmlns:r="http://schemas.openxmlformats.org/officeDocument/2006/relationships" r:embed="rId2"/>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baseline="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salary slip</a:t>
          </a:r>
          <a:endPar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endParaRPr>
        </a:p>
      </xdr:txBody>
    </xdr:sp>
    <xdr:clientData/>
  </xdr:absoluteAnchor>
  <xdr:twoCellAnchor editAs="oneCell">
    <xdr:from>
      <xdr:col>0</xdr:col>
      <xdr:colOff>215900</xdr:colOff>
      <xdr:row>1</xdr:row>
      <xdr:rowOff>25400</xdr:rowOff>
    </xdr:from>
    <xdr:to>
      <xdr:col>1</xdr:col>
      <xdr:colOff>177800</xdr:colOff>
      <xdr:row>4</xdr:row>
      <xdr:rowOff>38100</xdr:rowOff>
    </xdr:to>
    <xdr:pic>
      <xdr:nvPicPr>
        <xdr:cNvPr id="6" name="Graphic 5" descr="User with solid fill">
          <a:hlinkClick xmlns:r="http://schemas.openxmlformats.org/officeDocument/2006/relationships" r:id="rId3"/>
          <a:extLst>
            <a:ext uri="{FF2B5EF4-FFF2-40B4-BE49-F238E27FC236}">
              <a16:creationId xmlns:a16="http://schemas.microsoft.com/office/drawing/2014/main" id="{629C0A58-7751-41B9-B40A-2D0739F626A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5900" y="209550"/>
          <a:ext cx="571500" cy="565150"/>
        </a:xfrm>
        <a:prstGeom prst="rect">
          <a:avLst/>
        </a:prstGeom>
      </xdr:spPr>
    </xdr:pic>
    <xdr:clientData/>
  </xdr:twoCellAnchor>
  <xdr:twoCellAnchor>
    <xdr:from>
      <xdr:col>1</xdr:col>
      <xdr:colOff>247650</xdr:colOff>
      <xdr:row>0</xdr:row>
      <xdr:rowOff>177800</xdr:rowOff>
    </xdr:from>
    <xdr:to>
      <xdr:col>5</xdr:col>
      <xdr:colOff>361950</xdr:colOff>
      <xdr:row>4</xdr:row>
      <xdr:rowOff>50800</xdr:rowOff>
    </xdr:to>
    <xdr:sp macro="" textlink="">
      <xdr:nvSpPr>
        <xdr:cNvPr id="3" name="Rectangle 2">
          <a:hlinkClick xmlns:r="http://schemas.openxmlformats.org/officeDocument/2006/relationships" r:id="rId6"/>
          <a:extLst>
            <a:ext uri="{FF2B5EF4-FFF2-40B4-BE49-F238E27FC236}">
              <a16:creationId xmlns:a16="http://schemas.microsoft.com/office/drawing/2014/main" id="{D96E7565-019D-4BBF-9E5F-565F7837162E}"/>
            </a:ext>
          </a:extLst>
        </xdr:cNvPr>
        <xdr:cNvSpPr/>
      </xdr:nvSpPr>
      <xdr:spPr>
        <a:xfrm>
          <a:off x="857250" y="17780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wsDr>
</file>

<file path=xl/drawings/drawing22.xml><?xml version="1.0" encoding="utf-8"?>
<xdr:wsDr xmlns:xdr="http://schemas.openxmlformats.org/drawingml/2006/spreadsheetDrawing" xmlns:a="http://schemas.openxmlformats.org/drawingml/2006/main">
  <xdr:absoluteAnchor>
    <xdr:pos x="895350" y="95250"/>
    <xdr:ext cx="9042400" cy="647700"/>
    <xdr:sp macro="" textlink="">
      <xdr:nvSpPr>
        <xdr:cNvPr id="2" name="Rectangle 1">
          <a:extLst>
            <a:ext uri="{FF2B5EF4-FFF2-40B4-BE49-F238E27FC236}">
              <a16:creationId xmlns:a16="http://schemas.microsoft.com/office/drawing/2014/main" id="{19ED5972-423A-46CD-9F69-33CD2B2998D6}"/>
            </a:ext>
          </a:extLst>
        </xdr:cNvPr>
        <xdr:cNvSpPr/>
      </xdr:nvSpPr>
      <xdr:spPr>
        <a:xfrm>
          <a:off x="895350" y="95250"/>
          <a:ext cx="9042400" cy="64770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 name="connsiteX0" fmla="*/ 14459 w 5536962"/>
            <a:gd name="connsiteY0" fmla="*/ 0 h 647700"/>
            <a:gd name="connsiteX1" fmla="*/ 5536962 w 5536962"/>
            <a:gd name="connsiteY1" fmla="*/ 31750 h 647700"/>
            <a:gd name="connsiteX2" fmla="*/ 5536962 w 5536962"/>
            <a:gd name="connsiteY2" fmla="*/ 647700 h 647700"/>
            <a:gd name="connsiteX3" fmla="*/ 0 w 5536962"/>
            <a:gd name="connsiteY3" fmla="*/ 635000 h 647700"/>
            <a:gd name="connsiteX4" fmla="*/ 14459 w 5536962"/>
            <a:gd name="connsiteY4" fmla="*/ 0 h 6477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47700">
              <a:moveTo>
                <a:pt x="14459" y="0"/>
              </a:moveTo>
              <a:lnTo>
                <a:pt x="5536962" y="31750"/>
              </a:lnTo>
              <a:lnTo>
                <a:pt x="5536962" y="647700"/>
              </a:lnTo>
              <a:lnTo>
                <a:pt x="0" y="635000"/>
              </a:lnTo>
              <a:lnTo>
                <a:pt x="14459" y="0"/>
              </a:lnTo>
              <a:close/>
            </a:path>
          </a:pathLst>
        </a:custGeom>
        <a:blipFill>
          <a:blip xmlns:r="http://schemas.openxmlformats.org/officeDocument/2006/relationships" r:embed="rId1"/>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courses</a:t>
          </a:r>
        </a:p>
      </xdr:txBody>
    </xdr:sp>
    <xdr:clientData/>
  </xdr:absoluteAnchor>
  <xdr:twoCellAnchor editAs="oneCell">
    <xdr:from>
      <xdr:col>8</xdr:col>
      <xdr:colOff>323850</xdr:colOff>
      <xdr:row>11</xdr:row>
      <xdr:rowOff>133350</xdr:rowOff>
    </xdr:from>
    <xdr:to>
      <xdr:col>9</xdr:col>
      <xdr:colOff>285750</xdr:colOff>
      <xdr:row>14</xdr:row>
      <xdr:rowOff>146050</xdr:rowOff>
    </xdr:to>
    <xdr:pic>
      <xdr:nvPicPr>
        <xdr:cNvPr id="3" name="Graphic 2" descr="User with solid fill">
          <a:hlinkClick xmlns:r="http://schemas.openxmlformats.org/officeDocument/2006/relationships" r:id="rId2"/>
          <a:extLst>
            <a:ext uri="{FF2B5EF4-FFF2-40B4-BE49-F238E27FC236}">
              <a16:creationId xmlns:a16="http://schemas.microsoft.com/office/drawing/2014/main" id="{38D6F053-D9CF-4DAA-B8FC-E1C25BAAA37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9309100" y="133350"/>
          <a:ext cx="571500" cy="5651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xdr:col>
      <xdr:colOff>19050</xdr:colOff>
      <xdr:row>6</xdr:row>
      <xdr:rowOff>50800</xdr:rowOff>
    </xdr:from>
    <xdr:to>
      <xdr:col>1</xdr:col>
      <xdr:colOff>2254250</xdr:colOff>
      <xdr:row>8</xdr:row>
      <xdr:rowOff>127000</xdr:rowOff>
    </xdr:to>
    <xdr:sp macro="" textlink="">
      <xdr:nvSpPr>
        <xdr:cNvPr id="2" name="Rectangle 1">
          <a:extLst>
            <a:ext uri="{FF2B5EF4-FFF2-40B4-BE49-F238E27FC236}">
              <a16:creationId xmlns:a16="http://schemas.microsoft.com/office/drawing/2014/main" id="{D42081CE-5391-4BB5-BD1D-36431AA6CB4D}"/>
            </a:ext>
          </a:extLst>
        </xdr:cNvPr>
        <xdr:cNvSpPr/>
      </xdr:nvSpPr>
      <xdr:spPr>
        <a:xfrm>
          <a:off x="133350" y="1130300"/>
          <a:ext cx="2120900" cy="584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editAs="absolute">
    <xdr:from>
      <xdr:col>1</xdr:col>
      <xdr:colOff>495300</xdr:colOff>
      <xdr:row>12</xdr:row>
      <xdr:rowOff>114300</xdr:rowOff>
    </xdr:from>
    <xdr:to>
      <xdr:col>1</xdr:col>
      <xdr:colOff>2044700</xdr:colOff>
      <xdr:row>14</xdr:row>
      <xdr:rowOff>41276</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C8F5783B-DC70-4EA4-8652-289AB7495C5C}"/>
            </a:ext>
          </a:extLst>
        </xdr:cNvPr>
        <xdr:cNvSpPr/>
      </xdr:nvSpPr>
      <xdr:spPr>
        <a:xfrm>
          <a:off x="609600" y="2476500"/>
          <a:ext cx="1549400" cy="3460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EMPLOYEES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editAs="absolute">
    <xdr:from>
      <xdr:col>1</xdr:col>
      <xdr:colOff>501650</xdr:colOff>
      <xdr:row>14</xdr:row>
      <xdr:rowOff>228600</xdr:rowOff>
    </xdr:from>
    <xdr:to>
      <xdr:col>1</xdr:col>
      <xdr:colOff>2044700</xdr:colOff>
      <xdr:row>16</xdr:row>
      <xdr:rowOff>155576</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434B388-C1DF-4C7C-A144-4E699E5976F2}"/>
            </a:ext>
          </a:extLst>
        </xdr:cNvPr>
        <xdr:cNvSpPr/>
      </xdr:nvSpPr>
      <xdr:spPr>
        <a:xfrm>
          <a:off x="615950" y="3009900"/>
          <a:ext cx="1543050" cy="31432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STUDENTS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editAs="absolute">
    <xdr:from>
      <xdr:col>1</xdr:col>
      <xdr:colOff>38100</xdr:colOff>
      <xdr:row>19</xdr:row>
      <xdr:rowOff>177800</xdr:rowOff>
    </xdr:from>
    <xdr:to>
      <xdr:col>1</xdr:col>
      <xdr:colOff>2095500</xdr:colOff>
      <xdr:row>23</xdr:row>
      <xdr:rowOff>50800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2CED9865-B14D-43F4-AA6F-2406B6F6E5DE}"/>
            </a:ext>
          </a:extLst>
        </xdr:cNvPr>
        <xdr:cNvSpPr/>
      </xdr:nvSpPr>
      <xdr:spPr>
        <a:xfrm>
          <a:off x="152400" y="399415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twoCellAnchor editAs="absolute">
    <xdr:from>
      <xdr:col>1</xdr:col>
      <xdr:colOff>476250</xdr:colOff>
      <xdr:row>17</xdr:row>
      <xdr:rowOff>171450</xdr:rowOff>
    </xdr:from>
    <xdr:to>
      <xdr:col>1</xdr:col>
      <xdr:colOff>2038350</xdr:colOff>
      <xdr:row>19</xdr:row>
      <xdr:rowOff>82550</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9BC64063-B489-4188-AB4B-E37524E519DD}"/>
            </a:ext>
          </a:extLst>
        </xdr:cNvPr>
        <xdr:cNvSpPr/>
      </xdr:nvSpPr>
      <xdr:spPr>
        <a:xfrm>
          <a:off x="590550" y="3556000"/>
          <a:ext cx="1562100" cy="342900"/>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STAFFS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oneCellAnchor>
    <xdr:from>
      <xdr:col>1</xdr:col>
      <xdr:colOff>184150</xdr:colOff>
      <xdr:row>1</xdr:row>
      <xdr:rowOff>88900</xdr:rowOff>
    </xdr:from>
    <xdr:ext cx="1720850" cy="1136650"/>
    <xdr:pic>
      <xdr:nvPicPr>
        <xdr:cNvPr id="7" name="Picture 6">
          <a:extLst>
            <a:ext uri="{FF2B5EF4-FFF2-40B4-BE49-F238E27FC236}">
              <a16:creationId xmlns:a16="http://schemas.microsoft.com/office/drawing/2014/main" id="{4651942C-2D83-4103-B7B0-E6BBA7C6E14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8450" y="27305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editAs="absolute">
    <xdr:from>
      <xdr:col>1</xdr:col>
      <xdr:colOff>38100</xdr:colOff>
      <xdr:row>8</xdr:row>
      <xdr:rowOff>50800</xdr:rowOff>
    </xdr:from>
    <xdr:to>
      <xdr:col>1</xdr:col>
      <xdr:colOff>2057400</xdr:colOff>
      <xdr:row>11</xdr:row>
      <xdr:rowOff>158750</xdr:rowOff>
    </xdr:to>
    <xdr:sp macro="" textlink="">
      <xdr:nvSpPr>
        <xdr:cNvPr id="8" name="Rectangle 7">
          <a:extLst>
            <a:ext uri="{FF2B5EF4-FFF2-40B4-BE49-F238E27FC236}">
              <a16:creationId xmlns:a16="http://schemas.microsoft.com/office/drawing/2014/main" id="{D456EF2C-A813-47ED-9455-67D7B50DA059}"/>
            </a:ext>
          </a:extLst>
        </xdr:cNvPr>
        <xdr:cNvSpPr/>
      </xdr:nvSpPr>
      <xdr:spPr>
        <a:xfrm>
          <a:off x="152400" y="1543050"/>
          <a:ext cx="2019300" cy="762000"/>
        </a:xfrm>
        <a:prstGeom prst="rect">
          <a:avLst/>
        </a:prstGeom>
        <a:solidFill>
          <a:srgbClr val="002060"/>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latin typeface="Arial Black" panose="020B0A04020102020204" pitchFamily="34" charset="0"/>
            </a:rPr>
            <a:t>REGISTRATION</a:t>
          </a:r>
          <a:endParaRPr lang="en-IN" sz="1400" b="1">
            <a:latin typeface="Arial Black" panose="020B0A04020102020204" pitchFamily="34" charset="0"/>
          </a:endParaRPr>
        </a:p>
        <a:p>
          <a:pPr algn="l"/>
          <a:r>
            <a:rPr lang="en-IN" sz="1400" b="1">
              <a:latin typeface="Arial Black" panose="020B0A04020102020204" pitchFamily="34" charset="0"/>
            </a:rPr>
            <a:t>        </a:t>
          </a:r>
          <a:r>
            <a:rPr lang="en-IN" sz="1600" b="1">
              <a:latin typeface="Arial Black" panose="020B0A04020102020204" pitchFamily="34" charset="0"/>
            </a:rPr>
            <a:t>FORMS</a:t>
          </a:r>
          <a:endParaRPr lang="en-IN" sz="1400" b="1">
            <a:latin typeface="Arial Black" panose="020B0A04020102020204" pitchFamily="34" charset="0"/>
          </a:endParaRPr>
        </a:p>
        <a:p>
          <a:pPr algn="l"/>
          <a:endParaRPr lang="en-IN" sz="1400" b="1">
            <a:latin typeface="Arial Black" panose="020B0A04020102020204" pitchFamily="34" charset="0"/>
          </a:endParaRPr>
        </a:p>
        <a:p>
          <a:pPr algn="l"/>
          <a:endParaRPr lang="en-IN" sz="1600" b="1">
            <a:latin typeface="Arial Black" panose="020B0A04020102020204" pitchFamily="34" charset="0"/>
          </a:endParaRPr>
        </a:p>
      </xdr:txBody>
    </xdr:sp>
    <xdr:clientData/>
  </xdr:twoCellAnchor>
  <xdr:absoluteAnchor>
    <xdr:pos x="2349500" y="184150"/>
    <xdr:ext cx="9042400" cy="628650"/>
    <xdr:sp macro="" textlink="">
      <xdr:nvSpPr>
        <xdr:cNvPr id="9" name="Rectangle 1">
          <a:extLst>
            <a:ext uri="{FF2B5EF4-FFF2-40B4-BE49-F238E27FC236}">
              <a16:creationId xmlns:a16="http://schemas.microsoft.com/office/drawing/2014/main" id="{25E8FFF0-1A09-436E-BDC4-E8DAB9D9B4DE}"/>
            </a:ext>
          </a:extLst>
        </xdr:cNvPr>
        <xdr:cNvSpPr/>
      </xdr:nvSpPr>
      <xdr:spPr>
        <a:xfrm>
          <a:off x="2349500" y="184150"/>
          <a:ext cx="90424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6"/>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hubnet</a:t>
          </a:r>
        </a:p>
      </xdr:txBody>
    </xdr:sp>
    <xdr:clientData/>
  </xdr:absoluteAnchor>
</xdr:wsDr>
</file>

<file path=xl/drawings/drawing24.xml><?xml version="1.0" encoding="utf-8"?>
<xdr:wsDr xmlns:xdr="http://schemas.openxmlformats.org/drawingml/2006/spreadsheetDrawing" xmlns:a="http://schemas.openxmlformats.org/drawingml/2006/main">
  <xdr:twoCellAnchor>
    <xdr:from>
      <xdr:col>1</xdr:col>
      <xdr:colOff>19050</xdr:colOff>
      <xdr:row>6</xdr:row>
      <xdr:rowOff>50800</xdr:rowOff>
    </xdr:from>
    <xdr:to>
      <xdr:col>1</xdr:col>
      <xdr:colOff>2254250</xdr:colOff>
      <xdr:row>8</xdr:row>
      <xdr:rowOff>127000</xdr:rowOff>
    </xdr:to>
    <xdr:sp macro="" textlink="">
      <xdr:nvSpPr>
        <xdr:cNvPr id="2" name="Rectangle 1">
          <a:extLst>
            <a:ext uri="{FF2B5EF4-FFF2-40B4-BE49-F238E27FC236}">
              <a16:creationId xmlns:a16="http://schemas.microsoft.com/office/drawing/2014/main" id="{2807EFCD-AB27-4D15-9DFF-7C477CF9E193}"/>
            </a:ext>
          </a:extLst>
        </xdr:cNvPr>
        <xdr:cNvSpPr/>
      </xdr:nvSpPr>
      <xdr:spPr>
        <a:xfrm>
          <a:off x="133350" y="1130300"/>
          <a:ext cx="2235200" cy="5588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editAs="absolute">
    <xdr:from>
      <xdr:col>1</xdr:col>
      <xdr:colOff>107950</xdr:colOff>
      <xdr:row>8</xdr:row>
      <xdr:rowOff>31750</xdr:rowOff>
    </xdr:from>
    <xdr:to>
      <xdr:col>1</xdr:col>
      <xdr:colOff>2165350</xdr:colOff>
      <xdr:row>10</xdr:row>
      <xdr:rowOff>203200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678A0D6D-641A-45D3-9C8A-7E90AC1E5269}"/>
            </a:ext>
          </a:extLst>
        </xdr:cNvPr>
        <xdr:cNvSpPr/>
      </xdr:nvSpPr>
      <xdr:spPr>
        <a:xfrm>
          <a:off x="222250" y="149225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oneCellAnchor>
    <xdr:from>
      <xdr:col>1</xdr:col>
      <xdr:colOff>273050</xdr:colOff>
      <xdr:row>1</xdr:row>
      <xdr:rowOff>63500</xdr:rowOff>
    </xdr:from>
    <xdr:ext cx="1720850" cy="1136650"/>
    <xdr:pic>
      <xdr:nvPicPr>
        <xdr:cNvPr id="4" name="Picture 3">
          <a:extLst>
            <a:ext uri="{FF2B5EF4-FFF2-40B4-BE49-F238E27FC236}">
              <a16:creationId xmlns:a16="http://schemas.microsoft.com/office/drawing/2014/main" id="{D13E0ADB-3929-4982-A34D-C3901BF8BC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7350" y="24765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editAs="absolute">
    <xdr:from>
      <xdr:col>1</xdr:col>
      <xdr:colOff>514350</xdr:colOff>
      <xdr:row>11</xdr:row>
      <xdr:rowOff>107950</xdr:rowOff>
    </xdr:from>
    <xdr:to>
      <xdr:col>1</xdr:col>
      <xdr:colOff>2120900</xdr:colOff>
      <xdr:row>13</xdr:row>
      <xdr:rowOff>165100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B130C8EA-6F6A-4662-B7D3-35D76411599D}"/>
            </a:ext>
          </a:extLst>
        </xdr:cNvPr>
        <xdr:cNvSpPr/>
      </xdr:nvSpPr>
      <xdr:spPr>
        <a:xfrm>
          <a:off x="628650" y="2228850"/>
          <a:ext cx="1606550" cy="501650"/>
        </a:xfrm>
        <a:prstGeom prst="rect">
          <a:avLst/>
        </a:prstGeom>
        <a:solidFill>
          <a:srgbClr val="90425E"/>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Admin</a:t>
          </a:r>
          <a:r>
            <a:rPr lang="en-IN" sz="2000" b="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Bernard MT Condensed" panose="02050806060905020404" pitchFamily="18" charset="0"/>
            </a:rPr>
            <a:t> </a:t>
          </a:r>
          <a:r>
            <a:rPr lang="en-IN" sz="20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Pannel</a:t>
          </a:r>
          <a:endParaRPr lang="en-IN" sz="18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Bernard MT Condensed" panose="02050806060905020404" pitchFamily="18" charset="0"/>
          </a:endParaRPr>
        </a:p>
        <a:p>
          <a:pPr algn="ctr"/>
          <a:endParaRPr lang="en-IN" sz="18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Bernard MT Condensed" panose="02050806060905020404" pitchFamily="18" charset="0"/>
          </a:endParaRPr>
        </a:p>
        <a:p>
          <a:pPr algn="ctr"/>
          <a:endParaRPr lang="en-IN" sz="20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Bernard MT Condensed" panose="02050806060905020404" pitchFamily="18" charset="0"/>
          </a:endParaRPr>
        </a:p>
      </xdr:txBody>
    </xdr:sp>
    <xdr:clientData/>
  </xdr:twoCellAnchor>
  <xdr:absoluteAnchor>
    <xdr:pos x="2628900" y="171450"/>
    <xdr:ext cx="8686800" cy="628650"/>
    <xdr:sp macro="" textlink="">
      <xdr:nvSpPr>
        <xdr:cNvPr id="6" name="Rectangle 1">
          <a:extLst>
            <a:ext uri="{FF2B5EF4-FFF2-40B4-BE49-F238E27FC236}">
              <a16:creationId xmlns:a16="http://schemas.microsoft.com/office/drawing/2014/main" id="{62A283D3-7682-44AB-A873-94EE8F0A4830}"/>
            </a:ext>
          </a:extLst>
        </xdr:cNvPr>
        <xdr:cNvSpPr/>
      </xdr:nvSpPr>
      <xdr:spPr>
        <a:xfrm>
          <a:off x="2628900" y="171450"/>
          <a:ext cx="86868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4"/>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certificate</a:t>
          </a:r>
        </a:p>
      </xdr:txBody>
    </xdr:sp>
    <xdr:clientData/>
  </xdr:absoluteAnchor>
  <xdr:twoCellAnchor editAs="oneCell">
    <xdr:from>
      <xdr:col>0</xdr:col>
      <xdr:colOff>76200</xdr:colOff>
      <xdr:row>10</xdr:row>
      <xdr:rowOff>203200</xdr:rowOff>
    </xdr:from>
    <xdr:to>
      <xdr:col>1</xdr:col>
      <xdr:colOff>533400</xdr:colOff>
      <xdr:row>13</xdr:row>
      <xdr:rowOff>101600</xdr:rowOff>
    </xdr:to>
    <xdr:pic>
      <xdr:nvPicPr>
        <xdr:cNvPr id="7" name="Graphic 6" descr="User with solid fill">
          <a:extLst>
            <a:ext uri="{FF2B5EF4-FFF2-40B4-BE49-F238E27FC236}">
              <a16:creationId xmlns:a16="http://schemas.microsoft.com/office/drawing/2014/main" id="{0B08246B-EDCA-4B43-BA55-A1E140D04E4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6200" y="2184400"/>
          <a:ext cx="571500" cy="565150"/>
        </a:xfrm>
        <a:prstGeom prst="rect">
          <a:avLst/>
        </a:prstGeom>
      </xdr:spPr>
    </xdr:pic>
    <xdr:clientData/>
  </xdr:twoCellAnchor>
  <xdr:twoCellAnchor editAs="absolute">
    <xdr:from>
      <xdr:col>1</xdr:col>
      <xdr:colOff>95250</xdr:colOff>
      <xdr:row>13</xdr:row>
      <xdr:rowOff>285750</xdr:rowOff>
    </xdr:from>
    <xdr:to>
      <xdr:col>1</xdr:col>
      <xdr:colOff>2190750</xdr:colOff>
      <xdr:row>16</xdr:row>
      <xdr:rowOff>63500</xdr:rowOff>
    </xdr:to>
    <xdr:sp macro="" textlink="">
      <xdr:nvSpPr>
        <xdr:cNvPr id="13" name="Rectangle 12">
          <a:hlinkClick xmlns:r="http://schemas.openxmlformats.org/officeDocument/2006/relationships" r:id="rId7"/>
          <a:extLst>
            <a:ext uri="{FF2B5EF4-FFF2-40B4-BE49-F238E27FC236}">
              <a16:creationId xmlns:a16="http://schemas.microsoft.com/office/drawing/2014/main" id="{3253F32C-31BF-239A-6DBA-398066D15FD9}"/>
            </a:ext>
          </a:extLst>
        </xdr:cNvPr>
        <xdr:cNvSpPr/>
      </xdr:nvSpPr>
      <xdr:spPr>
        <a:xfrm>
          <a:off x="209550" y="2851150"/>
          <a:ext cx="2095500" cy="444500"/>
        </a:xfrm>
        <a:prstGeom prst="rect">
          <a:avLst/>
        </a:prstGeom>
        <a:solidFill>
          <a:srgbClr val="90425E"/>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Student Managemant</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absolute">
    <xdr:from>
      <xdr:col>1</xdr:col>
      <xdr:colOff>95250</xdr:colOff>
      <xdr:row>16</xdr:row>
      <xdr:rowOff>127000</xdr:rowOff>
    </xdr:from>
    <xdr:to>
      <xdr:col>1</xdr:col>
      <xdr:colOff>2190750</xdr:colOff>
      <xdr:row>18</xdr:row>
      <xdr:rowOff>63500</xdr:rowOff>
    </xdr:to>
    <xdr:sp macro="" textlink="">
      <xdr:nvSpPr>
        <xdr:cNvPr id="14" name="Rectangle 13">
          <a:extLst>
            <a:ext uri="{FF2B5EF4-FFF2-40B4-BE49-F238E27FC236}">
              <a16:creationId xmlns:a16="http://schemas.microsoft.com/office/drawing/2014/main" id="{A278FC7A-FFCB-8FEF-84AC-54F293999BB8}"/>
            </a:ext>
          </a:extLst>
        </xdr:cNvPr>
        <xdr:cNvSpPr/>
      </xdr:nvSpPr>
      <xdr:spPr>
        <a:xfrm>
          <a:off x="209550" y="3359150"/>
          <a:ext cx="2095500" cy="444500"/>
        </a:xfrm>
        <a:prstGeom prst="rect">
          <a:avLst/>
        </a:prstGeom>
        <a:solidFill>
          <a:srgbClr val="90425E"/>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Employee Managemant</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absolute">
    <xdr:from>
      <xdr:col>1</xdr:col>
      <xdr:colOff>88900</xdr:colOff>
      <xdr:row>18</xdr:row>
      <xdr:rowOff>139700</xdr:rowOff>
    </xdr:from>
    <xdr:to>
      <xdr:col>1</xdr:col>
      <xdr:colOff>2184400</xdr:colOff>
      <xdr:row>21</xdr:row>
      <xdr:rowOff>0</xdr:rowOff>
    </xdr:to>
    <xdr:sp macro="" textlink="">
      <xdr:nvSpPr>
        <xdr:cNvPr id="15" name="Rectangle 14">
          <a:extLst>
            <a:ext uri="{FF2B5EF4-FFF2-40B4-BE49-F238E27FC236}">
              <a16:creationId xmlns:a16="http://schemas.microsoft.com/office/drawing/2014/main" id="{45AA9A53-AD5A-BA27-FB4E-E70530580250}"/>
            </a:ext>
          </a:extLst>
        </xdr:cNvPr>
        <xdr:cNvSpPr/>
      </xdr:nvSpPr>
      <xdr:spPr>
        <a:xfrm>
          <a:off x="203200" y="3879850"/>
          <a:ext cx="2095500" cy="444500"/>
        </a:xfrm>
        <a:prstGeom prst="rect">
          <a:avLst/>
        </a:prstGeom>
        <a:solidFill>
          <a:srgbClr val="90425E"/>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Attendence Managemant</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absolute">
    <xdr:from>
      <xdr:col>1</xdr:col>
      <xdr:colOff>76200</xdr:colOff>
      <xdr:row>21</xdr:row>
      <xdr:rowOff>88900</xdr:rowOff>
    </xdr:from>
    <xdr:to>
      <xdr:col>1</xdr:col>
      <xdr:colOff>2171700</xdr:colOff>
      <xdr:row>23</xdr:row>
      <xdr:rowOff>165100</xdr:rowOff>
    </xdr:to>
    <xdr:sp macro="" textlink="">
      <xdr:nvSpPr>
        <xdr:cNvPr id="16" name="Rectangle 15">
          <a:hlinkClick xmlns:r="http://schemas.openxmlformats.org/officeDocument/2006/relationships" r:id="rId7"/>
          <a:extLst>
            <a:ext uri="{FF2B5EF4-FFF2-40B4-BE49-F238E27FC236}">
              <a16:creationId xmlns:a16="http://schemas.microsoft.com/office/drawing/2014/main" id="{5E646C1F-1D37-B464-7CFF-2743EEE836A7}"/>
            </a:ext>
          </a:extLst>
        </xdr:cNvPr>
        <xdr:cNvSpPr/>
      </xdr:nvSpPr>
      <xdr:spPr>
        <a:xfrm>
          <a:off x="190500" y="4413250"/>
          <a:ext cx="2095500" cy="444500"/>
        </a:xfrm>
        <a:prstGeom prst="rect">
          <a:avLst/>
        </a:prstGeom>
        <a:solidFill>
          <a:srgbClr val="90425E"/>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Course Managemant</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absolute">
    <xdr:from>
      <xdr:col>1</xdr:col>
      <xdr:colOff>76200</xdr:colOff>
      <xdr:row>24</xdr:row>
      <xdr:rowOff>63500</xdr:rowOff>
    </xdr:from>
    <xdr:to>
      <xdr:col>1</xdr:col>
      <xdr:colOff>2171700</xdr:colOff>
      <xdr:row>26</xdr:row>
      <xdr:rowOff>139700</xdr:rowOff>
    </xdr:to>
    <xdr:sp macro="" textlink="">
      <xdr:nvSpPr>
        <xdr:cNvPr id="17" name="Rectangle 16">
          <a:hlinkClick xmlns:r="http://schemas.openxmlformats.org/officeDocument/2006/relationships" r:id="rId7"/>
          <a:extLst>
            <a:ext uri="{FF2B5EF4-FFF2-40B4-BE49-F238E27FC236}">
              <a16:creationId xmlns:a16="http://schemas.microsoft.com/office/drawing/2014/main" id="{9DCA8909-2A84-B726-919E-A072BC19BB92}"/>
            </a:ext>
          </a:extLst>
        </xdr:cNvPr>
        <xdr:cNvSpPr/>
      </xdr:nvSpPr>
      <xdr:spPr>
        <a:xfrm>
          <a:off x="190500" y="4940300"/>
          <a:ext cx="2095500" cy="444500"/>
        </a:xfrm>
        <a:prstGeom prst="rect">
          <a:avLst/>
        </a:prstGeom>
        <a:solidFill>
          <a:srgbClr val="90425E"/>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Dashboard</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oneCell">
    <xdr:from>
      <xdr:col>5</xdr:col>
      <xdr:colOff>330200</xdr:colOff>
      <xdr:row>7</xdr:row>
      <xdr:rowOff>12700</xdr:rowOff>
    </xdr:from>
    <xdr:to>
      <xdr:col>6</xdr:col>
      <xdr:colOff>450850</xdr:colOff>
      <xdr:row>9</xdr:row>
      <xdr:rowOff>31750</xdr:rowOff>
    </xdr:to>
    <xdr:pic>
      <xdr:nvPicPr>
        <xdr:cNvPr id="20" name="Picture 19">
          <a:extLst>
            <a:ext uri="{FF2B5EF4-FFF2-40B4-BE49-F238E27FC236}">
              <a16:creationId xmlns:a16="http://schemas.microsoft.com/office/drawing/2014/main" id="{BA5F9301-58BF-4592-A4DE-8BE15217844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006850" y="1289050"/>
          <a:ext cx="730250" cy="40640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xdr:col>
      <xdr:colOff>19050</xdr:colOff>
      <xdr:row>6</xdr:row>
      <xdr:rowOff>50800</xdr:rowOff>
    </xdr:from>
    <xdr:to>
      <xdr:col>1</xdr:col>
      <xdr:colOff>2254250</xdr:colOff>
      <xdr:row>8</xdr:row>
      <xdr:rowOff>127000</xdr:rowOff>
    </xdr:to>
    <xdr:sp macro="" textlink="">
      <xdr:nvSpPr>
        <xdr:cNvPr id="2" name="Rectangle 1">
          <a:extLst>
            <a:ext uri="{FF2B5EF4-FFF2-40B4-BE49-F238E27FC236}">
              <a16:creationId xmlns:a16="http://schemas.microsoft.com/office/drawing/2014/main" id="{A1D96DF2-ECAC-4505-8826-205E9FA980F6}"/>
            </a:ext>
          </a:extLst>
        </xdr:cNvPr>
        <xdr:cNvSpPr/>
      </xdr:nvSpPr>
      <xdr:spPr>
        <a:xfrm>
          <a:off x="133350" y="1130300"/>
          <a:ext cx="2120900" cy="4889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editAs="absolute">
    <xdr:from>
      <xdr:col>1</xdr:col>
      <xdr:colOff>495300</xdr:colOff>
      <xdr:row>11</xdr:row>
      <xdr:rowOff>127000</xdr:rowOff>
    </xdr:from>
    <xdr:to>
      <xdr:col>1</xdr:col>
      <xdr:colOff>2044700</xdr:colOff>
      <xdr:row>13</xdr:row>
      <xdr:rowOff>34926</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338FFD3-40E6-4D48-BCF8-C64E2A7ADFF5}"/>
            </a:ext>
          </a:extLst>
        </xdr:cNvPr>
        <xdr:cNvSpPr/>
      </xdr:nvSpPr>
      <xdr:spPr>
        <a:xfrm>
          <a:off x="609600" y="2476500"/>
          <a:ext cx="1549400" cy="3460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EMPLOYEES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editAs="absolute">
    <xdr:from>
      <xdr:col>1</xdr:col>
      <xdr:colOff>501650</xdr:colOff>
      <xdr:row>13</xdr:row>
      <xdr:rowOff>222250</xdr:rowOff>
    </xdr:from>
    <xdr:to>
      <xdr:col>1</xdr:col>
      <xdr:colOff>2044700</xdr:colOff>
      <xdr:row>15</xdr:row>
      <xdr:rowOff>66676</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5E476624-A4EC-4961-B134-CC5EF5C26237}"/>
            </a:ext>
          </a:extLst>
        </xdr:cNvPr>
        <xdr:cNvSpPr/>
      </xdr:nvSpPr>
      <xdr:spPr>
        <a:xfrm>
          <a:off x="615950" y="3009900"/>
          <a:ext cx="1543050" cy="31432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STUDENTS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editAs="absolute">
    <xdr:from>
      <xdr:col>1</xdr:col>
      <xdr:colOff>38100</xdr:colOff>
      <xdr:row>18</xdr:row>
      <xdr:rowOff>133350</xdr:rowOff>
    </xdr:from>
    <xdr:to>
      <xdr:col>1</xdr:col>
      <xdr:colOff>2095500</xdr:colOff>
      <xdr:row>21</xdr:row>
      <xdr:rowOff>38100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D6D00F2A-23BF-45F8-BCFD-454DDA0FF67B}"/>
            </a:ext>
          </a:extLst>
        </xdr:cNvPr>
        <xdr:cNvSpPr/>
      </xdr:nvSpPr>
      <xdr:spPr>
        <a:xfrm>
          <a:off x="152400" y="399415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twoCellAnchor editAs="absolute">
    <xdr:from>
      <xdr:col>1</xdr:col>
      <xdr:colOff>476250</xdr:colOff>
      <xdr:row>16</xdr:row>
      <xdr:rowOff>146050</xdr:rowOff>
    </xdr:from>
    <xdr:to>
      <xdr:col>1</xdr:col>
      <xdr:colOff>2038350</xdr:colOff>
      <xdr:row>18</xdr:row>
      <xdr:rowOff>38100</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F16B4DF5-046F-4D15-8565-0BB7E86D093C}"/>
            </a:ext>
          </a:extLst>
        </xdr:cNvPr>
        <xdr:cNvSpPr/>
      </xdr:nvSpPr>
      <xdr:spPr>
        <a:xfrm>
          <a:off x="590550" y="3556000"/>
          <a:ext cx="1562100" cy="342900"/>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STAFFS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oneCellAnchor>
    <xdr:from>
      <xdr:col>1</xdr:col>
      <xdr:colOff>184150</xdr:colOff>
      <xdr:row>1</xdr:row>
      <xdr:rowOff>88900</xdr:rowOff>
    </xdr:from>
    <xdr:ext cx="1720850" cy="1136650"/>
    <xdr:pic>
      <xdr:nvPicPr>
        <xdr:cNvPr id="7" name="Picture 6">
          <a:extLst>
            <a:ext uri="{FF2B5EF4-FFF2-40B4-BE49-F238E27FC236}">
              <a16:creationId xmlns:a16="http://schemas.microsoft.com/office/drawing/2014/main" id="{4B67DBCF-4BC7-4EBB-99A4-9A5EA603F67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8450" y="27305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editAs="absolute">
    <xdr:from>
      <xdr:col>1</xdr:col>
      <xdr:colOff>38100</xdr:colOff>
      <xdr:row>7</xdr:row>
      <xdr:rowOff>101600</xdr:rowOff>
    </xdr:from>
    <xdr:to>
      <xdr:col>1</xdr:col>
      <xdr:colOff>2057400</xdr:colOff>
      <xdr:row>10</xdr:row>
      <xdr:rowOff>190500</xdr:rowOff>
    </xdr:to>
    <xdr:sp macro="" textlink="">
      <xdr:nvSpPr>
        <xdr:cNvPr id="8" name="Rectangle 7">
          <a:extLst>
            <a:ext uri="{FF2B5EF4-FFF2-40B4-BE49-F238E27FC236}">
              <a16:creationId xmlns:a16="http://schemas.microsoft.com/office/drawing/2014/main" id="{DBA7DE26-B7E0-4323-80EC-4C30D906589A}"/>
            </a:ext>
          </a:extLst>
        </xdr:cNvPr>
        <xdr:cNvSpPr/>
      </xdr:nvSpPr>
      <xdr:spPr>
        <a:xfrm>
          <a:off x="152400" y="1543050"/>
          <a:ext cx="2019300" cy="762000"/>
        </a:xfrm>
        <a:prstGeom prst="rect">
          <a:avLst/>
        </a:prstGeom>
        <a:solidFill>
          <a:srgbClr val="002060"/>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latin typeface="Arial Black" panose="020B0A04020102020204" pitchFamily="34" charset="0"/>
            </a:rPr>
            <a:t>REGISTRATION</a:t>
          </a:r>
          <a:endParaRPr lang="en-IN" sz="1400" b="1">
            <a:latin typeface="Arial Black" panose="020B0A04020102020204" pitchFamily="34" charset="0"/>
          </a:endParaRPr>
        </a:p>
        <a:p>
          <a:pPr algn="l"/>
          <a:r>
            <a:rPr lang="en-IN" sz="1400" b="1">
              <a:latin typeface="Arial Black" panose="020B0A04020102020204" pitchFamily="34" charset="0"/>
            </a:rPr>
            <a:t>        </a:t>
          </a:r>
          <a:r>
            <a:rPr lang="en-IN" sz="1600" b="1">
              <a:latin typeface="Arial Black" panose="020B0A04020102020204" pitchFamily="34" charset="0"/>
            </a:rPr>
            <a:t>FORMS</a:t>
          </a:r>
          <a:endParaRPr lang="en-IN" sz="1400" b="1">
            <a:latin typeface="Arial Black" panose="020B0A04020102020204" pitchFamily="34" charset="0"/>
          </a:endParaRPr>
        </a:p>
        <a:p>
          <a:pPr algn="l"/>
          <a:endParaRPr lang="en-IN" sz="1400" b="1">
            <a:latin typeface="Arial Black" panose="020B0A04020102020204" pitchFamily="34" charset="0"/>
          </a:endParaRPr>
        </a:p>
        <a:p>
          <a:pPr algn="l"/>
          <a:endParaRPr lang="en-IN" sz="1600" b="1">
            <a:latin typeface="Arial Black" panose="020B0A04020102020204" pitchFamily="34" charset="0"/>
          </a:endParaRPr>
        </a:p>
      </xdr:txBody>
    </xdr:sp>
    <xdr:clientData/>
  </xdr:twoCellAnchor>
  <xdr:absoluteAnchor>
    <xdr:pos x="2349500" y="184150"/>
    <xdr:ext cx="9042400" cy="628650"/>
    <xdr:sp macro="" textlink="">
      <xdr:nvSpPr>
        <xdr:cNvPr id="9" name="Rectangle 1">
          <a:extLst>
            <a:ext uri="{FF2B5EF4-FFF2-40B4-BE49-F238E27FC236}">
              <a16:creationId xmlns:a16="http://schemas.microsoft.com/office/drawing/2014/main" id="{6DDE49B9-C5CF-499C-8634-A31A7D8D0F11}"/>
            </a:ext>
          </a:extLst>
        </xdr:cNvPr>
        <xdr:cNvSpPr/>
      </xdr:nvSpPr>
      <xdr:spPr>
        <a:xfrm>
          <a:off x="2349500" y="184150"/>
          <a:ext cx="90424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6"/>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salary</a:t>
          </a:r>
          <a:r>
            <a:rPr lang="en-IN" sz="4400" b="1" u="sng" cap="none" spc="50" baseline="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 information</a:t>
          </a:r>
          <a:endPar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endParaRPr>
        </a:p>
      </xdr:txBody>
    </xdr:sp>
    <xdr:clientData/>
  </xdr:absoluteAnchor>
  <xdr:twoCellAnchor editAs="oneCell">
    <xdr:from>
      <xdr:col>14</xdr:col>
      <xdr:colOff>323850</xdr:colOff>
      <xdr:row>1</xdr:row>
      <xdr:rowOff>19050</xdr:rowOff>
    </xdr:from>
    <xdr:to>
      <xdr:col>15</xdr:col>
      <xdr:colOff>298450</xdr:colOff>
      <xdr:row>4</xdr:row>
      <xdr:rowOff>31750</xdr:rowOff>
    </xdr:to>
    <xdr:pic>
      <xdr:nvPicPr>
        <xdr:cNvPr id="10" name="Graphic 9" descr="User with solid fill">
          <a:hlinkClick xmlns:r="http://schemas.openxmlformats.org/officeDocument/2006/relationships" r:id="rId7"/>
          <a:extLst>
            <a:ext uri="{FF2B5EF4-FFF2-40B4-BE49-F238E27FC236}">
              <a16:creationId xmlns:a16="http://schemas.microsoft.com/office/drawing/2014/main" id="{9258304A-4C18-4982-94A5-05FB1A3B30F3}"/>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0763250" y="203200"/>
          <a:ext cx="571500" cy="565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495300</xdr:colOff>
      <xdr:row>11</xdr:row>
      <xdr:rowOff>107950</xdr:rowOff>
    </xdr:from>
    <xdr:to>
      <xdr:col>1</xdr:col>
      <xdr:colOff>2044700</xdr:colOff>
      <xdr:row>13</xdr:row>
      <xdr:rowOff>22226</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C9ADFB21-239D-4A6C-ABB9-715B847BA136}"/>
            </a:ext>
          </a:extLst>
        </xdr:cNvPr>
        <xdr:cNvSpPr/>
      </xdr:nvSpPr>
      <xdr:spPr>
        <a:xfrm>
          <a:off x="609600" y="2254250"/>
          <a:ext cx="1549400" cy="2825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EMPLOYEES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editAs="absolute">
    <xdr:from>
      <xdr:col>1</xdr:col>
      <xdr:colOff>495300</xdr:colOff>
      <xdr:row>13</xdr:row>
      <xdr:rowOff>146050</xdr:rowOff>
    </xdr:from>
    <xdr:to>
      <xdr:col>1</xdr:col>
      <xdr:colOff>2038350</xdr:colOff>
      <xdr:row>15</xdr:row>
      <xdr:rowOff>63500</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AECA747B-C3C3-41F0-92C5-C25E520F660B}"/>
            </a:ext>
          </a:extLst>
        </xdr:cNvPr>
        <xdr:cNvSpPr/>
      </xdr:nvSpPr>
      <xdr:spPr>
        <a:xfrm>
          <a:off x="609600" y="2660650"/>
          <a:ext cx="1543050" cy="336550"/>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STUDENTS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editAs="absolute">
    <xdr:from>
      <xdr:col>1</xdr:col>
      <xdr:colOff>38100</xdr:colOff>
      <xdr:row>17</xdr:row>
      <xdr:rowOff>133350</xdr:rowOff>
    </xdr:from>
    <xdr:to>
      <xdr:col>1</xdr:col>
      <xdr:colOff>2095500</xdr:colOff>
      <xdr:row>20</xdr:row>
      <xdr:rowOff>38100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74365E91-C1AC-4016-BC75-FC833D88B6C1}"/>
            </a:ext>
          </a:extLst>
        </xdr:cNvPr>
        <xdr:cNvSpPr/>
      </xdr:nvSpPr>
      <xdr:spPr>
        <a:xfrm>
          <a:off x="152400" y="414655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twoCellAnchor editAs="absolute">
    <xdr:from>
      <xdr:col>1</xdr:col>
      <xdr:colOff>476250</xdr:colOff>
      <xdr:row>15</xdr:row>
      <xdr:rowOff>203200</xdr:rowOff>
    </xdr:from>
    <xdr:to>
      <xdr:col>1</xdr:col>
      <xdr:colOff>2038350</xdr:colOff>
      <xdr:row>17</xdr:row>
      <xdr:rowOff>44450</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8E79836B-2E20-4FCA-BC18-FBF28BB52C33}"/>
            </a:ext>
          </a:extLst>
        </xdr:cNvPr>
        <xdr:cNvSpPr/>
      </xdr:nvSpPr>
      <xdr:spPr>
        <a:xfrm>
          <a:off x="590550" y="3136900"/>
          <a:ext cx="1562100" cy="311150"/>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STAFFS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oneCellAnchor>
    <xdr:from>
      <xdr:col>1</xdr:col>
      <xdr:colOff>184150</xdr:colOff>
      <xdr:row>1</xdr:row>
      <xdr:rowOff>88900</xdr:rowOff>
    </xdr:from>
    <xdr:ext cx="1720850" cy="1136650"/>
    <xdr:pic>
      <xdr:nvPicPr>
        <xdr:cNvPr id="7" name="Picture 6">
          <a:extLst>
            <a:ext uri="{FF2B5EF4-FFF2-40B4-BE49-F238E27FC236}">
              <a16:creationId xmlns:a16="http://schemas.microsoft.com/office/drawing/2014/main" id="{0D93D7F5-A7FD-4E9F-8EF5-E8502A69329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8450" y="27305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editAs="absolute">
    <xdr:from>
      <xdr:col>1</xdr:col>
      <xdr:colOff>44450</xdr:colOff>
      <xdr:row>7</xdr:row>
      <xdr:rowOff>76200</xdr:rowOff>
    </xdr:from>
    <xdr:to>
      <xdr:col>1</xdr:col>
      <xdr:colOff>2063750</xdr:colOff>
      <xdr:row>10</xdr:row>
      <xdr:rowOff>171450</xdr:rowOff>
    </xdr:to>
    <xdr:sp macro="" textlink="">
      <xdr:nvSpPr>
        <xdr:cNvPr id="8" name="Rectangle 7">
          <a:extLst>
            <a:ext uri="{FF2B5EF4-FFF2-40B4-BE49-F238E27FC236}">
              <a16:creationId xmlns:a16="http://schemas.microsoft.com/office/drawing/2014/main" id="{8243397D-13D8-4596-8C31-1EABBD33179D}"/>
            </a:ext>
          </a:extLst>
        </xdr:cNvPr>
        <xdr:cNvSpPr/>
      </xdr:nvSpPr>
      <xdr:spPr>
        <a:xfrm>
          <a:off x="158750" y="1485900"/>
          <a:ext cx="2019300" cy="647700"/>
        </a:xfrm>
        <a:prstGeom prst="rect">
          <a:avLst/>
        </a:prstGeom>
        <a:solidFill>
          <a:srgbClr val="002060"/>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latin typeface="Arial Black" panose="020B0A04020102020204" pitchFamily="34" charset="0"/>
            </a:rPr>
            <a:t>REGISTRATION</a:t>
          </a:r>
          <a:endParaRPr lang="en-IN" sz="1400" b="1">
            <a:latin typeface="Arial Black" panose="020B0A04020102020204" pitchFamily="34" charset="0"/>
          </a:endParaRPr>
        </a:p>
        <a:p>
          <a:pPr algn="l"/>
          <a:r>
            <a:rPr lang="en-IN" sz="1400" b="1">
              <a:latin typeface="Arial Black" panose="020B0A04020102020204" pitchFamily="34" charset="0"/>
            </a:rPr>
            <a:t>        </a:t>
          </a:r>
          <a:r>
            <a:rPr lang="en-IN" sz="1600" b="1">
              <a:latin typeface="Arial Black" panose="020B0A04020102020204" pitchFamily="34" charset="0"/>
            </a:rPr>
            <a:t>FORMS</a:t>
          </a:r>
          <a:endParaRPr lang="en-IN" sz="1400" b="1">
            <a:latin typeface="Arial Black" panose="020B0A04020102020204" pitchFamily="34" charset="0"/>
          </a:endParaRPr>
        </a:p>
        <a:p>
          <a:pPr algn="l"/>
          <a:endParaRPr lang="en-IN" sz="1400" b="1">
            <a:latin typeface="Arial Black" panose="020B0A04020102020204" pitchFamily="34" charset="0"/>
          </a:endParaRPr>
        </a:p>
        <a:p>
          <a:pPr algn="l"/>
          <a:endParaRPr lang="en-IN" sz="1600" b="1">
            <a:latin typeface="Arial Black" panose="020B0A04020102020204" pitchFamily="34" charset="0"/>
          </a:endParaRPr>
        </a:p>
      </xdr:txBody>
    </xdr:sp>
    <xdr:clientData/>
  </xdr:twoCellAnchor>
  <xdr:absoluteAnchor>
    <xdr:pos x="2349500" y="184150"/>
    <xdr:ext cx="9042400" cy="628650"/>
    <xdr:sp macro="" textlink="">
      <xdr:nvSpPr>
        <xdr:cNvPr id="9" name="Rectangle 1">
          <a:extLst>
            <a:ext uri="{FF2B5EF4-FFF2-40B4-BE49-F238E27FC236}">
              <a16:creationId xmlns:a16="http://schemas.microsoft.com/office/drawing/2014/main" id="{31469477-B0D6-4CB6-99BC-E07833B9B22A}"/>
            </a:ext>
          </a:extLst>
        </xdr:cNvPr>
        <xdr:cNvSpPr/>
      </xdr:nvSpPr>
      <xdr:spPr>
        <a:xfrm>
          <a:off x="2349500" y="184150"/>
          <a:ext cx="90424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6"/>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students information</a:t>
          </a:r>
        </a:p>
      </xdr:txBody>
    </xdr:sp>
    <xdr:clientData/>
  </xdr:absoluteAnchor>
  <xdr:twoCellAnchor editAs="oneCell">
    <xdr:from>
      <xdr:col>10</xdr:col>
      <xdr:colOff>146050</xdr:colOff>
      <xdr:row>1</xdr:row>
      <xdr:rowOff>12700</xdr:rowOff>
    </xdr:from>
    <xdr:to>
      <xdr:col>10</xdr:col>
      <xdr:colOff>717550</xdr:colOff>
      <xdr:row>4</xdr:row>
      <xdr:rowOff>25400</xdr:rowOff>
    </xdr:to>
    <xdr:pic>
      <xdr:nvPicPr>
        <xdr:cNvPr id="2" name="Graphic 1" descr="User with solid fill">
          <a:hlinkClick xmlns:r="http://schemas.openxmlformats.org/officeDocument/2006/relationships" r:id="rId7"/>
          <a:extLst>
            <a:ext uri="{FF2B5EF4-FFF2-40B4-BE49-F238E27FC236}">
              <a16:creationId xmlns:a16="http://schemas.microsoft.com/office/drawing/2014/main" id="{1BDE9E08-4D1E-45F1-92CA-5DFA8511DE35}"/>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0788650" y="196850"/>
          <a:ext cx="571500" cy="5651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19050</xdr:colOff>
      <xdr:row>6</xdr:row>
      <xdr:rowOff>50800</xdr:rowOff>
    </xdr:from>
    <xdr:to>
      <xdr:col>1</xdr:col>
      <xdr:colOff>2254250</xdr:colOff>
      <xdr:row>7</xdr:row>
      <xdr:rowOff>127000</xdr:rowOff>
    </xdr:to>
    <xdr:sp macro="" textlink="">
      <xdr:nvSpPr>
        <xdr:cNvPr id="2" name="Rectangle 1">
          <a:extLst>
            <a:ext uri="{FF2B5EF4-FFF2-40B4-BE49-F238E27FC236}">
              <a16:creationId xmlns:a16="http://schemas.microsoft.com/office/drawing/2014/main" id="{9567FB2A-41A9-4C53-AC62-35316143D516}"/>
            </a:ext>
          </a:extLst>
        </xdr:cNvPr>
        <xdr:cNvSpPr/>
      </xdr:nvSpPr>
      <xdr:spPr>
        <a:xfrm>
          <a:off x="133350" y="1130300"/>
          <a:ext cx="2120900" cy="4889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editAs="absolute">
    <xdr:from>
      <xdr:col>1</xdr:col>
      <xdr:colOff>495300</xdr:colOff>
      <xdr:row>12</xdr:row>
      <xdr:rowOff>12700</xdr:rowOff>
    </xdr:from>
    <xdr:to>
      <xdr:col>1</xdr:col>
      <xdr:colOff>2044700</xdr:colOff>
      <xdr:row>13</xdr:row>
      <xdr:rowOff>130176</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CC25BA9C-AA8A-4CF9-A646-C3806361AC94}"/>
            </a:ext>
          </a:extLst>
        </xdr:cNvPr>
        <xdr:cNvSpPr/>
      </xdr:nvSpPr>
      <xdr:spPr>
        <a:xfrm>
          <a:off x="609600" y="2476500"/>
          <a:ext cx="1549400" cy="3460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EMPLOYEES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editAs="absolute">
    <xdr:from>
      <xdr:col>1</xdr:col>
      <xdr:colOff>501650</xdr:colOff>
      <xdr:row>14</xdr:row>
      <xdr:rowOff>88900</xdr:rowOff>
    </xdr:from>
    <xdr:to>
      <xdr:col>1</xdr:col>
      <xdr:colOff>2044700</xdr:colOff>
      <xdr:row>15</xdr:row>
      <xdr:rowOff>174626</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E73225B5-B95D-4C23-AA1D-4649FBF6FAC8}"/>
            </a:ext>
          </a:extLst>
        </xdr:cNvPr>
        <xdr:cNvSpPr/>
      </xdr:nvSpPr>
      <xdr:spPr>
        <a:xfrm>
          <a:off x="615950" y="3009900"/>
          <a:ext cx="1543050" cy="31432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STUDENTS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editAs="absolute">
    <xdr:from>
      <xdr:col>1</xdr:col>
      <xdr:colOff>38100</xdr:colOff>
      <xdr:row>18</xdr:row>
      <xdr:rowOff>95250</xdr:rowOff>
    </xdr:from>
    <xdr:to>
      <xdr:col>1</xdr:col>
      <xdr:colOff>2095500</xdr:colOff>
      <xdr:row>21</xdr:row>
      <xdr:rowOff>19050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38823490-082A-4013-8B96-F479D5B678D9}"/>
            </a:ext>
          </a:extLst>
        </xdr:cNvPr>
        <xdr:cNvSpPr/>
      </xdr:nvSpPr>
      <xdr:spPr>
        <a:xfrm>
          <a:off x="152400" y="399415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twoCellAnchor editAs="absolute">
    <xdr:from>
      <xdr:col>1</xdr:col>
      <xdr:colOff>476250</xdr:colOff>
      <xdr:row>16</xdr:row>
      <xdr:rowOff>114300</xdr:rowOff>
    </xdr:from>
    <xdr:to>
      <xdr:col>1</xdr:col>
      <xdr:colOff>2038350</xdr:colOff>
      <xdr:row>18</xdr:row>
      <xdr:rowOff>0</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4DC5D9AA-38DB-435F-B5D9-3174DF30B63F}"/>
            </a:ext>
          </a:extLst>
        </xdr:cNvPr>
        <xdr:cNvSpPr/>
      </xdr:nvSpPr>
      <xdr:spPr>
        <a:xfrm>
          <a:off x="590550" y="3556000"/>
          <a:ext cx="1562100" cy="342900"/>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STAFFS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oneCellAnchor>
    <xdr:from>
      <xdr:col>1</xdr:col>
      <xdr:colOff>184150</xdr:colOff>
      <xdr:row>1</xdr:row>
      <xdr:rowOff>88900</xdr:rowOff>
    </xdr:from>
    <xdr:ext cx="1720850" cy="1136650"/>
    <xdr:pic>
      <xdr:nvPicPr>
        <xdr:cNvPr id="7" name="Picture 6">
          <a:extLst>
            <a:ext uri="{FF2B5EF4-FFF2-40B4-BE49-F238E27FC236}">
              <a16:creationId xmlns:a16="http://schemas.microsoft.com/office/drawing/2014/main" id="{7D7A100A-7F04-49F4-A022-FF0821934B5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8450" y="27305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editAs="absolute">
    <xdr:from>
      <xdr:col>1</xdr:col>
      <xdr:colOff>38100</xdr:colOff>
      <xdr:row>7</xdr:row>
      <xdr:rowOff>146050</xdr:rowOff>
    </xdr:from>
    <xdr:to>
      <xdr:col>1</xdr:col>
      <xdr:colOff>2057400</xdr:colOff>
      <xdr:row>11</xdr:row>
      <xdr:rowOff>69850</xdr:rowOff>
    </xdr:to>
    <xdr:sp macro="" textlink="">
      <xdr:nvSpPr>
        <xdr:cNvPr id="8" name="Rectangle 7">
          <a:extLst>
            <a:ext uri="{FF2B5EF4-FFF2-40B4-BE49-F238E27FC236}">
              <a16:creationId xmlns:a16="http://schemas.microsoft.com/office/drawing/2014/main" id="{195585B4-9E24-4F3F-A606-7F7B86DF3746}"/>
            </a:ext>
          </a:extLst>
        </xdr:cNvPr>
        <xdr:cNvSpPr/>
      </xdr:nvSpPr>
      <xdr:spPr>
        <a:xfrm>
          <a:off x="152400" y="1543050"/>
          <a:ext cx="2019300" cy="762000"/>
        </a:xfrm>
        <a:prstGeom prst="rect">
          <a:avLst/>
        </a:prstGeom>
        <a:solidFill>
          <a:srgbClr val="002060"/>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latin typeface="Arial Black" panose="020B0A04020102020204" pitchFamily="34" charset="0"/>
            </a:rPr>
            <a:t>REGISTRATION</a:t>
          </a:r>
          <a:endParaRPr lang="en-IN" sz="1400" b="1">
            <a:latin typeface="Arial Black" panose="020B0A04020102020204" pitchFamily="34" charset="0"/>
          </a:endParaRPr>
        </a:p>
        <a:p>
          <a:pPr algn="l"/>
          <a:r>
            <a:rPr lang="en-IN" sz="1400" b="1">
              <a:latin typeface="Arial Black" panose="020B0A04020102020204" pitchFamily="34" charset="0"/>
            </a:rPr>
            <a:t>        </a:t>
          </a:r>
          <a:r>
            <a:rPr lang="en-IN" sz="1600" b="1">
              <a:latin typeface="Arial Black" panose="020B0A04020102020204" pitchFamily="34" charset="0"/>
            </a:rPr>
            <a:t>FORMS</a:t>
          </a:r>
          <a:endParaRPr lang="en-IN" sz="1400" b="1">
            <a:latin typeface="Arial Black" panose="020B0A04020102020204" pitchFamily="34" charset="0"/>
          </a:endParaRPr>
        </a:p>
        <a:p>
          <a:pPr algn="l"/>
          <a:endParaRPr lang="en-IN" sz="1400" b="1">
            <a:latin typeface="Arial Black" panose="020B0A04020102020204" pitchFamily="34" charset="0"/>
          </a:endParaRPr>
        </a:p>
        <a:p>
          <a:pPr algn="l"/>
          <a:endParaRPr lang="en-IN" sz="1600" b="1">
            <a:latin typeface="Arial Black" panose="020B0A04020102020204" pitchFamily="34" charset="0"/>
          </a:endParaRPr>
        </a:p>
      </xdr:txBody>
    </xdr:sp>
    <xdr:clientData/>
  </xdr:twoCellAnchor>
  <xdr:absoluteAnchor>
    <xdr:pos x="2349500" y="184150"/>
    <xdr:ext cx="9042400" cy="628650"/>
    <xdr:sp macro="" textlink="">
      <xdr:nvSpPr>
        <xdr:cNvPr id="9" name="Rectangle 1">
          <a:extLst>
            <a:ext uri="{FF2B5EF4-FFF2-40B4-BE49-F238E27FC236}">
              <a16:creationId xmlns:a16="http://schemas.microsoft.com/office/drawing/2014/main" id="{442268F1-DBFB-4E34-8F35-BFC2973DDDD5}"/>
            </a:ext>
          </a:extLst>
        </xdr:cNvPr>
        <xdr:cNvSpPr/>
      </xdr:nvSpPr>
      <xdr:spPr>
        <a:xfrm>
          <a:off x="2349500" y="184150"/>
          <a:ext cx="90424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6"/>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employees information</a:t>
          </a:r>
        </a:p>
      </xdr:txBody>
    </xdr:sp>
    <xdr:clientData/>
  </xdr:absoluteAnchor>
  <xdr:twoCellAnchor editAs="oneCell">
    <xdr:from>
      <xdr:col>9</xdr:col>
      <xdr:colOff>1587500</xdr:colOff>
      <xdr:row>1</xdr:row>
      <xdr:rowOff>31750</xdr:rowOff>
    </xdr:from>
    <xdr:to>
      <xdr:col>10</xdr:col>
      <xdr:colOff>247650</xdr:colOff>
      <xdr:row>4</xdr:row>
      <xdr:rowOff>44450</xdr:rowOff>
    </xdr:to>
    <xdr:pic>
      <xdr:nvPicPr>
        <xdr:cNvPr id="10" name="Graphic 9" descr="User with solid fill">
          <a:hlinkClick xmlns:r="http://schemas.openxmlformats.org/officeDocument/2006/relationships" r:id="rId7"/>
          <a:extLst>
            <a:ext uri="{FF2B5EF4-FFF2-40B4-BE49-F238E27FC236}">
              <a16:creationId xmlns:a16="http://schemas.microsoft.com/office/drawing/2014/main" id="{E73D5E34-0401-4593-8D2B-BA1B578B1D0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0744200" y="215900"/>
          <a:ext cx="571500" cy="565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xdr:col>
      <xdr:colOff>19050</xdr:colOff>
      <xdr:row>6</xdr:row>
      <xdr:rowOff>50800</xdr:rowOff>
    </xdr:from>
    <xdr:to>
      <xdr:col>1</xdr:col>
      <xdr:colOff>2254250</xdr:colOff>
      <xdr:row>7</xdr:row>
      <xdr:rowOff>0</xdr:rowOff>
    </xdr:to>
    <xdr:sp macro="" textlink="">
      <xdr:nvSpPr>
        <xdr:cNvPr id="2" name="Rectangle 1">
          <a:extLst>
            <a:ext uri="{FF2B5EF4-FFF2-40B4-BE49-F238E27FC236}">
              <a16:creationId xmlns:a16="http://schemas.microsoft.com/office/drawing/2014/main" id="{B4ADC13C-EEC1-4D58-99AA-CC46EDD96FCB}"/>
            </a:ext>
          </a:extLst>
        </xdr:cNvPr>
        <xdr:cNvSpPr/>
      </xdr:nvSpPr>
      <xdr:spPr>
        <a:xfrm>
          <a:off x="133350" y="1130300"/>
          <a:ext cx="2120900" cy="4889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editAs="absolute">
    <xdr:from>
      <xdr:col>1</xdr:col>
      <xdr:colOff>495300</xdr:colOff>
      <xdr:row>12</xdr:row>
      <xdr:rowOff>158750</xdr:rowOff>
    </xdr:from>
    <xdr:to>
      <xdr:col>1</xdr:col>
      <xdr:colOff>2044700</xdr:colOff>
      <xdr:row>14</xdr:row>
      <xdr:rowOff>73026</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E7C6F516-9B14-4F14-A035-2DC95A3BE30E}"/>
            </a:ext>
          </a:extLst>
        </xdr:cNvPr>
        <xdr:cNvSpPr/>
      </xdr:nvSpPr>
      <xdr:spPr>
        <a:xfrm>
          <a:off x="609600" y="2476500"/>
          <a:ext cx="1549400" cy="34607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EMPLOYEES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editAs="absolute">
    <xdr:from>
      <xdr:col>1</xdr:col>
      <xdr:colOff>501650</xdr:colOff>
      <xdr:row>15</xdr:row>
      <xdr:rowOff>25400</xdr:rowOff>
    </xdr:from>
    <xdr:to>
      <xdr:col>1</xdr:col>
      <xdr:colOff>2044700</xdr:colOff>
      <xdr:row>16</xdr:row>
      <xdr:rowOff>123826</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2BDF53BF-C152-4DA0-9710-FE75D884AED9}"/>
            </a:ext>
          </a:extLst>
        </xdr:cNvPr>
        <xdr:cNvSpPr/>
      </xdr:nvSpPr>
      <xdr:spPr>
        <a:xfrm>
          <a:off x="615950" y="3009900"/>
          <a:ext cx="1543050" cy="314326"/>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STUDENTS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twoCellAnchor editAs="absolute">
    <xdr:from>
      <xdr:col>1</xdr:col>
      <xdr:colOff>38100</xdr:colOff>
      <xdr:row>19</xdr:row>
      <xdr:rowOff>107950</xdr:rowOff>
    </xdr:from>
    <xdr:to>
      <xdr:col>1</xdr:col>
      <xdr:colOff>2095500</xdr:colOff>
      <xdr:row>21</xdr:row>
      <xdr:rowOff>209550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647A7525-ADDF-4736-B194-72EEFC1620C6}"/>
            </a:ext>
          </a:extLst>
        </xdr:cNvPr>
        <xdr:cNvSpPr/>
      </xdr:nvSpPr>
      <xdr:spPr>
        <a:xfrm>
          <a:off x="152400" y="3994150"/>
          <a:ext cx="205740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twoCellAnchor editAs="absolute">
    <xdr:from>
      <xdr:col>1</xdr:col>
      <xdr:colOff>476250</xdr:colOff>
      <xdr:row>17</xdr:row>
      <xdr:rowOff>120650</xdr:rowOff>
    </xdr:from>
    <xdr:to>
      <xdr:col>1</xdr:col>
      <xdr:colOff>2038350</xdr:colOff>
      <xdr:row>19</xdr:row>
      <xdr:rowOff>12700</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07BD8C21-AD16-4262-B114-4920DE2396D1}"/>
            </a:ext>
          </a:extLst>
        </xdr:cNvPr>
        <xdr:cNvSpPr/>
      </xdr:nvSpPr>
      <xdr:spPr>
        <a:xfrm>
          <a:off x="590550" y="3556000"/>
          <a:ext cx="1562100" cy="342900"/>
        </a:xfrm>
        <a:prstGeom prst="rect">
          <a:avLst/>
        </a:prstGeom>
        <a:solidFill>
          <a:schemeClr val="tx2">
            <a:lumMod val="50000"/>
            <a:lumOff val="50000"/>
          </a:schemeClr>
        </a:solidFill>
        <a:ln>
          <a:noFill/>
        </a:ln>
        <a:effectLst>
          <a:glow rad="63500">
            <a:schemeClr val="accent1">
              <a:satMod val="175000"/>
              <a:alpha val="40000"/>
            </a:schemeClr>
          </a:glow>
          <a:outerShdw blurRad="50800" dist="38100" dir="2700000" algn="tl" rotWithShape="0">
            <a:prstClr val="black">
              <a:alpha val="40000"/>
            </a:prstClr>
          </a:outerShdw>
          <a:reflection blurRad="6350" stA="50000" endA="300" endPos="55500" dist="101600" dir="5400000" sy="-100000" algn="bl" rotWithShape="0"/>
        </a:effectLst>
        <a:scene3d>
          <a:camera prst="orthographicFront"/>
          <a:lightRig rig="harsh"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l"/>
          <a:r>
            <a:rPr lang="en-IN" sz="2000" b="1" cap="none" spc="0" baseline="0">
              <a:ln>
                <a:solidFill>
                  <a:schemeClr val="bg1"/>
                </a:solidFill>
              </a:ln>
              <a:solidFill>
                <a:schemeClr val="bg1"/>
              </a:solidFill>
              <a:effectLst/>
              <a:latin typeface="Algerian" panose="04020705040A02060702" pitchFamily="82" charset="0"/>
            </a:rPr>
            <a:t>STAFFS</a:t>
          </a:r>
          <a:endParaRPr lang="en-IN" sz="2000" b="1" cap="none" spc="0">
            <a:ln>
              <a:solidFill>
                <a:schemeClr val="bg1"/>
              </a:solidFill>
            </a:ln>
            <a:solidFill>
              <a:schemeClr val="bg1"/>
            </a:solidFill>
            <a:effectLst/>
            <a:latin typeface="Algerian" panose="04020705040A02060702" pitchFamily="82" charset="0"/>
          </a:endParaRPr>
        </a:p>
      </xdr:txBody>
    </xdr:sp>
    <xdr:clientData/>
  </xdr:twoCellAnchor>
  <xdr:oneCellAnchor>
    <xdr:from>
      <xdr:col>1</xdr:col>
      <xdr:colOff>184150</xdr:colOff>
      <xdr:row>1</xdr:row>
      <xdr:rowOff>88900</xdr:rowOff>
    </xdr:from>
    <xdr:ext cx="1720850" cy="1136650"/>
    <xdr:pic>
      <xdr:nvPicPr>
        <xdr:cNvPr id="7" name="Picture 6">
          <a:extLst>
            <a:ext uri="{FF2B5EF4-FFF2-40B4-BE49-F238E27FC236}">
              <a16:creationId xmlns:a16="http://schemas.microsoft.com/office/drawing/2014/main" id="{C08942DD-8059-484E-8176-B23DF36713A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8450" y="27305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editAs="absolute">
    <xdr:from>
      <xdr:col>1</xdr:col>
      <xdr:colOff>38100</xdr:colOff>
      <xdr:row>8</xdr:row>
      <xdr:rowOff>12700</xdr:rowOff>
    </xdr:from>
    <xdr:to>
      <xdr:col>1</xdr:col>
      <xdr:colOff>2057400</xdr:colOff>
      <xdr:row>11</xdr:row>
      <xdr:rowOff>139700</xdr:rowOff>
    </xdr:to>
    <xdr:sp macro="" textlink="">
      <xdr:nvSpPr>
        <xdr:cNvPr id="8" name="Rectangle 7">
          <a:extLst>
            <a:ext uri="{FF2B5EF4-FFF2-40B4-BE49-F238E27FC236}">
              <a16:creationId xmlns:a16="http://schemas.microsoft.com/office/drawing/2014/main" id="{804704C9-E782-4D92-9FFA-77AA04B19848}"/>
            </a:ext>
          </a:extLst>
        </xdr:cNvPr>
        <xdr:cNvSpPr/>
      </xdr:nvSpPr>
      <xdr:spPr>
        <a:xfrm>
          <a:off x="152400" y="1543050"/>
          <a:ext cx="2019300" cy="762000"/>
        </a:xfrm>
        <a:prstGeom prst="rect">
          <a:avLst/>
        </a:prstGeom>
        <a:solidFill>
          <a:srgbClr val="002060"/>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latin typeface="Arial Black" panose="020B0A04020102020204" pitchFamily="34" charset="0"/>
            </a:rPr>
            <a:t>REGISTRATION</a:t>
          </a:r>
          <a:endParaRPr lang="en-IN" sz="1400" b="1">
            <a:latin typeface="Arial Black" panose="020B0A04020102020204" pitchFamily="34" charset="0"/>
          </a:endParaRPr>
        </a:p>
        <a:p>
          <a:pPr algn="l"/>
          <a:r>
            <a:rPr lang="en-IN" sz="1400" b="1">
              <a:latin typeface="Arial Black" panose="020B0A04020102020204" pitchFamily="34" charset="0"/>
            </a:rPr>
            <a:t>        </a:t>
          </a:r>
          <a:r>
            <a:rPr lang="en-IN" sz="1600" b="1">
              <a:latin typeface="Arial Black" panose="020B0A04020102020204" pitchFamily="34" charset="0"/>
            </a:rPr>
            <a:t>FORMS</a:t>
          </a:r>
          <a:endParaRPr lang="en-IN" sz="1400" b="1">
            <a:latin typeface="Arial Black" panose="020B0A04020102020204" pitchFamily="34" charset="0"/>
          </a:endParaRPr>
        </a:p>
        <a:p>
          <a:pPr algn="l"/>
          <a:endParaRPr lang="en-IN" sz="1400" b="1">
            <a:latin typeface="Arial Black" panose="020B0A04020102020204" pitchFamily="34" charset="0"/>
          </a:endParaRPr>
        </a:p>
        <a:p>
          <a:pPr algn="l"/>
          <a:endParaRPr lang="en-IN" sz="1600" b="1">
            <a:latin typeface="Arial Black" panose="020B0A04020102020204" pitchFamily="34" charset="0"/>
          </a:endParaRPr>
        </a:p>
      </xdr:txBody>
    </xdr:sp>
    <xdr:clientData/>
  </xdr:twoCellAnchor>
  <xdr:absoluteAnchor>
    <xdr:pos x="2349500" y="184150"/>
    <xdr:ext cx="9042400" cy="628650"/>
    <xdr:sp macro="" textlink="">
      <xdr:nvSpPr>
        <xdr:cNvPr id="9" name="Rectangle 1">
          <a:extLst>
            <a:ext uri="{FF2B5EF4-FFF2-40B4-BE49-F238E27FC236}">
              <a16:creationId xmlns:a16="http://schemas.microsoft.com/office/drawing/2014/main" id="{350BC7D7-E8EA-43FC-8A60-C3414A2F22E1}"/>
            </a:ext>
          </a:extLst>
        </xdr:cNvPr>
        <xdr:cNvSpPr/>
      </xdr:nvSpPr>
      <xdr:spPr>
        <a:xfrm>
          <a:off x="2349500" y="184150"/>
          <a:ext cx="90424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6"/>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staffs information</a:t>
          </a:r>
        </a:p>
      </xdr:txBody>
    </xdr:sp>
    <xdr:clientData/>
  </xdr:absoluteAnchor>
  <xdr:twoCellAnchor editAs="oneCell">
    <xdr:from>
      <xdr:col>10</xdr:col>
      <xdr:colOff>139700</xdr:colOff>
      <xdr:row>1</xdr:row>
      <xdr:rowOff>12700</xdr:rowOff>
    </xdr:from>
    <xdr:to>
      <xdr:col>11</xdr:col>
      <xdr:colOff>101600</xdr:colOff>
      <xdr:row>4</xdr:row>
      <xdr:rowOff>25400</xdr:rowOff>
    </xdr:to>
    <xdr:pic>
      <xdr:nvPicPr>
        <xdr:cNvPr id="10" name="Graphic 9" descr="User with solid fill">
          <a:hlinkClick xmlns:r="http://schemas.openxmlformats.org/officeDocument/2006/relationships" r:id="rId7"/>
          <a:extLst>
            <a:ext uri="{FF2B5EF4-FFF2-40B4-BE49-F238E27FC236}">
              <a16:creationId xmlns:a16="http://schemas.microsoft.com/office/drawing/2014/main" id="{2573A996-965F-4310-8D9E-892617797D9B}"/>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0775950" y="196850"/>
          <a:ext cx="571500" cy="56515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3</xdr:col>
      <xdr:colOff>60325</xdr:colOff>
      <xdr:row>13</xdr:row>
      <xdr:rowOff>155575</xdr:rowOff>
    </xdr:from>
    <xdr:to>
      <xdr:col>13</xdr:col>
      <xdr:colOff>406400</xdr:colOff>
      <xdr:row>25</xdr:row>
      <xdr:rowOff>171450</xdr:rowOff>
    </xdr:to>
    <xdr:graphicFrame macro="">
      <xdr:nvGraphicFramePr>
        <xdr:cNvPr id="2" name="Chart 1">
          <a:extLst>
            <a:ext uri="{FF2B5EF4-FFF2-40B4-BE49-F238E27FC236}">
              <a16:creationId xmlns:a16="http://schemas.microsoft.com/office/drawing/2014/main" id="{173E61A1-8A68-52C3-25E8-7DD6823561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358775</xdr:colOff>
      <xdr:row>0</xdr:row>
      <xdr:rowOff>92075</xdr:rowOff>
    </xdr:from>
    <xdr:to>
      <xdr:col>13</xdr:col>
      <xdr:colOff>463550</xdr:colOff>
      <xdr:row>13</xdr:row>
      <xdr:rowOff>114300</xdr:rowOff>
    </xdr:to>
    <xdr:graphicFrame macro="">
      <xdr:nvGraphicFramePr>
        <xdr:cNvPr id="3" name="Chart 2">
          <a:extLst>
            <a:ext uri="{FF2B5EF4-FFF2-40B4-BE49-F238E27FC236}">
              <a16:creationId xmlns:a16="http://schemas.microsoft.com/office/drawing/2014/main" id="{5EA513F9-A5BB-76D1-399E-3492FA0F30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161925</xdr:colOff>
      <xdr:row>0</xdr:row>
      <xdr:rowOff>88900</xdr:rowOff>
    </xdr:from>
    <xdr:to>
      <xdr:col>7</xdr:col>
      <xdr:colOff>273050</xdr:colOff>
      <xdr:row>13</xdr:row>
      <xdr:rowOff>120650</xdr:rowOff>
    </xdr:to>
    <xdr:graphicFrame macro="">
      <xdr:nvGraphicFramePr>
        <xdr:cNvPr id="5" name="Chart 4">
          <a:extLst>
            <a:ext uri="{FF2B5EF4-FFF2-40B4-BE49-F238E27FC236}">
              <a16:creationId xmlns:a16="http://schemas.microsoft.com/office/drawing/2014/main" id="{0E490CCF-4CAA-B531-62D0-E9B0B3BB94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xdr:col>
      <xdr:colOff>19050</xdr:colOff>
      <xdr:row>6</xdr:row>
      <xdr:rowOff>50800</xdr:rowOff>
    </xdr:from>
    <xdr:to>
      <xdr:col>1</xdr:col>
      <xdr:colOff>2254250</xdr:colOff>
      <xdr:row>8</xdr:row>
      <xdr:rowOff>127000</xdr:rowOff>
    </xdr:to>
    <xdr:sp macro="" textlink="">
      <xdr:nvSpPr>
        <xdr:cNvPr id="2" name="Rectangle 1">
          <a:extLst>
            <a:ext uri="{FF2B5EF4-FFF2-40B4-BE49-F238E27FC236}">
              <a16:creationId xmlns:a16="http://schemas.microsoft.com/office/drawing/2014/main" id="{D742DC77-872A-459C-98A2-CF1E97043408}"/>
            </a:ext>
          </a:extLst>
        </xdr:cNvPr>
        <xdr:cNvSpPr/>
      </xdr:nvSpPr>
      <xdr:spPr>
        <a:xfrm>
          <a:off x="133350" y="1130300"/>
          <a:ext cx="2235200" cy="457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bg1"/>
            </a:solidFill>
            <a:latin typeface="Algerian" panose="04020705040A02060702" pitchFamily="82" charset="0"/>
          </a:endParaRPr>
        </a:p>
      </xdr:txBody>
    </xdr:sp>
    <xdr:clientData/>
  </xdr:twoCellAnchor>
  <xdr:twoCellAnchor editAs="absolute">
    <xdr:from>
      <xdr:col>1</xdr:col>
      <xdr:colOff>107950</xdr:colOff>
      <xdr:row>7</xdr:row>
      <xdr:rowOff>95250</xdr:rowOff>
    </xdr:from>
    <xdr:to>
      <xdr:col>1</xdr:col>
      <xdr:colOff>2120900</xdr:colOff>
      <xdr:row>10</xdr:row>
      <xdr:rowOff>171450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431BD258-7DA1-4A91-BB88-959C4758F3F6}"/>
            </a:ext>
          </a:extLst>
        </xdr:cNvPr>
        <xdr:cNvSpPr/>
      </xdr:nvSpPr>
      <xdr:spPr>
        <a:xfrm>
          <a:off x="222250" y="1492250"/>
          <a:ext cx="2012950" cy="609600"/>
        </a:xfrm>
        <a:prstGeom prst="rect">
          <a:avLst/>
        </a:prstGeom>
        <a:solidFill>
          <a:srgbClr val="002060"/>
        </a:solidFill>
        <a:ln>
          <a:noFill/>
        </a:ln>
        <a:effectLst>
          <a:glow rad="63500">
            <a:schemeClr val="accent1">
              <a:satMod val="175000"/>
              <a:alpha val="40000"/>
            </a:schemeClr>
          </a:glow>
          <a:reflection blurRad="6350" stA="50000" endA="300" endPos="55500" dist="101600" dir="5400000" sy="-100000" algn="bl" rotWithShape="0"/>
        </a:effectLst>
        <a:scene3d>
          <a:camera prst="orthographicFront"/>
          <a:lightRig rig="threePt" dir="t"/>
        </a:scene3d>
        <a:sp3d>
          <a:bevelT prst="relaxedInset"/>
        </a:sp3d>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2400" b="1" cap="none" spc="0" baseline="0">
              <a:ln/>
              <a:solidFill>
                <a:schemeClr val="bg1"/>
              </a:solidFill>
              <a:effectLst/>
              <a:latin typeface="Algerian" panose="04020705040A02060702" pitchFamily="82" charset="0"/>
            </a:rPr>
            <a:t>DASHBOARD</a:t>
          </a:r>
          <a:endParaRPr lang="en-IN" sz="2400" b="1" cap="none" spc="0">
            <a:ln/>
            <a:solidFill>
              <a:schemeClr val="bg1"/>
            </a:solidFill>
            <a:effectLst/>
            <a:latin typeface="Algerian" panose="04020705040A02060702" pitchFamily="82" charset="0"/>
          </a:endParaRPr>
        </a:p>
      </xdr:txBody>
    </xdr:sp>
    <xdr:clientData/>
  </xdr:twoCellAnchor>
  <xdr:oneCellAnchor>
    <xdr:from>
      <xdr:col>1</xdr:col>
      <xdr:colOff>273050</xdr:colOff>
      <xdr:row>1</xdr:row>
      <xdr:rowOff>63500</xdr:rowOff>
    </xdr:from>
    <xdr:ext cx="1720850" cy="1136650"/>
    <xdr:pic>
      <xdr:nvPicPr>
        <xdr:cNvPr id="4" name="Picture 3">
          <a:extLst>
            <a:ext uri="{FF2B5EF4-FFF2-40B4-BE49-F238E27FC236}">
              <a16:creationId xmlns:a16="http://schemas.microsoft.com/office/drawing/2014/main" id="{E2480557-EDD5-4B3E-A5F5-20463C46552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7350" y="247650"/>
          <a:ext cx="1720850" cy="1136650"/>
        </a:xfrm>
        <a:prstGeom prst="roundRect">
          <a:avLst>
            <a:gd name="adj" fmla="val 4167"/>
          </a:avLst>
        </a:prstGeom>
        <a:solidFill>
          <a:schemeClr val="tx2">
            <a:lumMod val="10000"/>
            <a:lumOff val="90000"/>
          </a:schemeClr>
        </a:solidFill>
        <a:ln w="6350" cap="sq">
          <a:solidFill>
            <a:schemeClr val="bg1">
              <a:lumMod val="85000"/>
            </a:schemeClr>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oneCellAnchor>
  <xdr:twoCellAnchor editAs="absolute">
    <xdr:from>
      <xdr:col>1</xdr:col>
      <xdr:colOff>514350</xdr:colOff>
      <xdr:row>11</xdr:row>
      <xdr:rowOff>114300</xdr:rowOff>
    </xdr:from>
    <xdr:to>
      <xdr:col>1</xdr:col>
      <xdr:colOff>2120900</xdr:colOff>
      <xdr:row>13</xdr:row>
      <xdr:rowOff>171450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A6AAB9C8-767C-4123-ACC1-98342902D3CC}"/>
            </a:ext>
          </a:extLst>
        </xdr:cNvPr>
        <xdr:cNvSpPr/>
      </xdr:nvSpPr>
      <xdr:spPr>
        <a:xfrm>
          <a:off x="628650" y="2228850"/>
          <a:ext cx="1606550" cy="501650"/>
        </a:xfrm>
        <a:prstGeom prst="rect">
          <a:avLst/>
        </a:prstGeom>
        <a:solidFill>
          <a:srgbClr val="B96784"/>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Admin</a:t>
          </a:r>
          <a:r>
            <a:rPr lang="en-IN" sz="2000" b="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Bernard MT Condensed" panose="02050806060905020404" pitchFamily="18" charset="0"/>
            </a:rPr>
            <a:t> </a:t>
          </a:r>
          <a:r>
            <a:rPr lang="en-IN" sz="20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Pannel</a:t>
          </a:r>
          <a:endParaRPr lang="en-IN" sz="18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Bernard MT Condensed" panose="02050806060905020404" pitchFamily="18" charset="0"/>
          </a:endParaRPr>
        </a:p>
        <a:p>
          <a:pPr algn="ctr"/>
          <a:endParaRPr lang="en-IN" sz="18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Bernard MT Condensed" panose="02050806060905020404" pitchFamily="18" charset="0"/>
          </a:endParaRPr>
        </a:p>
        <a:p>
          <a:pPr algn="ctr"/>
          <a:endParaRPr lang="en-IN" sz="20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Bernard MT Condensed" panose="02050806060905020404" pitchFamily="18" charset="0"/>
          </a:endParaRPr>
        </a:p>
      </xdr:txBody>
    </xdr:sp>
    <xdr:clientData/>
  </xdr:twoCellAnchor>
  <xdr:absoluteAnchor>
    <xdr:pos x="2616200" y="101600"/>
    <xdr:ext cx="8686800" cy="628650"/>
    <xdr:sp macro="" textlink="">
      <xdr:nvSpPr>
        <xdr:cNvPr id="6" name="Rectangle 1">
          <a:extLst>
            <a:ext uri="{FF2B5EF4-FFF2-40B4-BE49-F238E27FC236}">
              <a16:creationId xmlns:a16="http://schemas.microsoft.com/office/drawing/2014/main" id="{E3A602CB-9F49-402C-9F4E-0A437615258B}"/>
            </a:ext>
          </a:extLst>
        </xdr:cNvPr>
        <xdr:cNvSpPr/>
      </xdr:nvSpPr>
      <xdr:spPr>
        <a:xfrm>
          <a:off x="2616200" y="101600"/>
          <a:ext cx="8686800" cy="628650"/>
        </a:xfrm>
        <a:custGeom>
          <a:avLst/>
          <a:gdLst>
            <a:gd name="connsiteX0" fmla="*/ 0 w 5607050"/>
            <a:gd name="connsiteY0" fmla="*/ 0 h 615950"/>
            <a:gd name="connsiteX1" fmla="*/ 5607050 w 5607050"/>
            <a:gd name="connsiteY1" fmla="*/ 0 h 615950"/>
            <a:gd name="connsiteX2" fmla="*/ 5607050 w 5607050"/>
            <a:gd name="connsiteY2" fmla="*/ 615950 h 615950"/>
            <a:gd name="connsiteX3" fmla="*/ 0 w 5607050"/>
            <a:gd name="connsiteY3" fmla="*/ 615950 h 615950"/>
            <a:gd name="connsiteX4" fmla="*/ 0 w 5607050"/>
            <a:gd name="connsiteY4" fmla="*/ 0 h 615950"/>
            <a:gd name="connsiteX0" fmla="*/ 723900 w 5607050"/>
            <a:gd name="connsiteY0" fmla="*/ 0 h 622300"/>
            <a:gd name="connsiteX1" fmla="*/ 5607050 w 5607050"/>
            <a:gd name="connsiteY1" fmla="*/ 6350 h 622300"/>
            <a:gd name="connsiteX2" fmla="*/ 5607050 w 5607050"/>
            <a:gd name="connsiteY2" fmla="*/ 622300 h 622300"/>
            <a:gd name="connsiteX3" fmla="*/ 0 w 5607050"/>
            <a:gd name="connsiteY3" fmla="*/ 622300 h 622300"/>
            <a:gd name="connsiteX4" fmla="*/ 723900 w 5607050"/>
            <a:gd name="connsiteY4" fmla="*/ 0 h 622300"/>
            <a:gd name="connsiteX0" fmla="*/ 290628 w 5607050"/>
            <a:gd name="connsiteY0" fmla="*/ 0 h 628650"/>
            <a:gd name="connsiteX1" fmla="*/ 5607050 w 5607050"/>
            <a:gd name="connsiteY1" fmla="*/ 12700 h 628650"/>
            <a:gd name="connsiteX2" fmla="*/ 5607050 w 5607050"/>
            <a:gd name="connsiteY2" fmla="*/ 628650 h 628650"/>
            <a:gd name="connsiteX3" fmla="*/ 0 w 5607050"/>
            <a:gd name="connsiteY3" fmla="*/ 628650 h 628650"/>
            <a:gd name="connsiteX4" fmla="*/ 290628 w 5607050"/>
            <a:gd name="connsiteY4" fmla="*/ 0 h 628650"/>
            <a:gd name="connsiteX0" fmla="*/ 220540 w 5536962"/>
            <a:gd name="connsiteY0" fmla="*/ 0 h 628650"/>
            <a:gd name="connsiteX1" fmla="*/ 5536962 w 5536962"/>
            <a:gd name="connsiteY1" fmla="*/ 12700 h 628650"/>
            <a:gd name="connsiteX2" fmla="*/ 5536962 w 5536962"/>
            <a:gd name="connsiteY2" fmla="*/ 628650 h 628650"/>
            <a:gd name="connsiteX3" fmla="*/ 0 w 5536962"/>
            <a:gd name="connsiteY3" fmla="*/ 615950 h 628650"/>
            <a:gd name="connsiteX4" fmla="*/ 220540 w 5536962"/>
            <a:gd name="connsiteY4" fmla="*/ 0 h 628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36962" h="628650">
              <a:moveTo>
                <a:pt x="220540" y="0"/>
              </a:moveTo>
              <a:lnTo>
                <a:pt x="5536962" y="12700"/>
              </a:lnTo>
              <a:lnTo>
                <a:pt x="5536962" y="628650"/>
              </a:lnTo>
              <a:lnTo>
                <a:pt x="0" y="615950"/>
              </a:lnTo>
              <a:lnTo>
                <a:pt x="220540" y="0"/>
              </a:lnTo>
              <a:close/>
            </a:path>
          </a:pathLst>
        </a:custGeom>
        <a:blipFill>
          <a:blip xmlns:r="http://schemas.openxmlformats.org/officeDocument/2006/relationships" r:embed="rId4"/>
          <a:tile tx="0" ty="0" sx="100000" sy="100000" flip="none" algn="tl"/>
        </a:blipFill>
        <a:ln w="38100">
          <a:solidFill>
            <a:schemeClr val="accent3">
              <a:lumMod val="50000"/>
            </a:schemeClr>
          </a:solidFill>
        </a:ln>
        <a:effectLst>
          <a:glow rad="63500">
            <a:schemeClr val="accent2">
              <a:satMod val="175000"/>
              <a:alpha val="40000"/>
            </a:schemeClr>
          </a:glow>
          <a:outerShdw blurRad="50800" dist="38100" dir="2700000" algn="tl" rotWithShape="0">
            <a:prstClr val="black">
              <a:alpha val="40000"/>
            </a:prstClr>
          </a:outerShdw>
          <a:reflection blurRad="6350" stA="52000" endA="300" endPos="35000" dir="5400000" sy="-100000" algn="bl" rotWithShape="0"/>
        </a:effectLst>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sp3d extrusionH="57150">
            <a:bevelT w="82550" h="38100" prst="coolSlant"/>
          </a:sp3d>
        </a:bodyPr>
        <a:lstStyle/>
        <a:p>
          <a:pPr algn="ctr"/>
          <a:r>
            <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DASHBORD</a:t>
          </a:r>
          <a:r>
            <a:rPr lang="en-IN" sz="4400" b="1" u="sng" cap="none" spc="50" baseline="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rPr>
            <a:t> management</a:t>
          </a:r>
          <a:endParaRPr lang="en-IN" sz="4400" b="1" u="sng" cap="none" spc="50">
            <a:ln w="0">
              <a:solidFill>
                <a:schemeClr val="tx2">
                  <a:lumMod val="90000"/>
                  <a:lumOff val="10000"/>
                </a:schemeClr>
              </a:solidFill>
            </a:ln>
            <a:solidFill>
              <a:schemeClr val="tx1">
                <a:lumMod val="65000"/>
                <a:lumOff val="35000"/>
              </a:schemeClr>
            </a:solidFill>
            <a:effectLst>
              <a:innerShdw blurRad="63500" dist="50800" dir="13500000">
                <a:srgbClr val="000000">
                  <a:alpha val="50000"/>
                </a:srgbClr>
              </a:innerShdw>
              <a:reflection blurRad="6350" stA="55000" endA="300" endPos="45500" dir="5400000" sy="-100000" algn="bl" rotWithShape="0"/>
            </a:effectLst>
            <a:latin typeface="Algerian" panose="04020705040A02060702" pitchFamily="82" charset="0"/>
          </a:endParaRPr>
        </a:p>
      </xdr:txBody>
    </xdr:sp>
    <xdr:clientData/>
  </xdr:absoluteAnchor>
  <xdr:twoCellAnchor editAs="oneCell">
    <xdr:from>
      <xdr:col>0</xdr:col>
      <xdr:colOff>82550</xdr:colOff>
      <xdr:row>11</xdr:row>
      <xdr:rowOff>114300</xdr:rowOff>
    </xdr:from>
    <xdr:to>
      <xdr:col>1</xdr:col>
      <xdr:colOff>539750</xdr:colOff>
      <xdr:row>14</xdr:row>
      <xdr:rowOff>50800</xdr:rowOff>
    </xdr:to>
    <xdr:pic>
      <xdr:nvPicPr>
        <xdr:cNvPr id="7" name="Graphic 6" descr="User with solid fill">
          <a:extLst>
            <a:ext uri="{FF2B5EF4-FFF2-40B4-BE49-F238E27FC236}">
              <a16:creationId xmlns:a16="http://schemas.microsoft.com/office/drawing/2014/main" id="{52990519-B706-4E37-B892-A5315DEF8A4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2550" y="2228850"/>
          <a:ext cx="571500" cy="565150"/>
        </a:xfrm>
        <a:prstGeom prst="rect">
          <a:avLst/>
        </a:prstGeom>
      </xdr:spPr>
    </xdr:pic>
    <xdr:clientData/>
  </xdr:twoCellAnchor>
  <xdr:twoCellAnchor editAs="absolute">
    <xdr:from>
      <xdr:col>1</xdr:col>
      <xdr:colOff>95250</xdr:colOff>
      <xdr:row>14</xdr:row>
      <xdr:rowOff>107950</xdr:rowOff>
    </xdr:from>
    <xdr:to>
      <xdr:col>1</xdr:col>
      <xdr:colOff>2190750</xdr:colOff>
      <xdr:row>15</xdr:row>
      <xdr:rowOff>266700</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59FE159F-6451-460F-ACBB-BEC0BACA627E}"/>
            </a:ext>
          </a:extLst>
        </xdr:cNvPr>
        <xdr:cNvSpPr/>
      </xdr:nvSpPr>
      <xdr:spPr>
        <a:xfrm>
          <a:off x="209550" y="2851150"/>
          <a:ext cx="2095500" cy="444500"/>
        </a:xfrm>
        <a:prstGeom prst="rect">
          <a:avLst/>
        </a:prstGeom>
        <a:solidFill>
          <a:srgbClr val="B96784"/>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Student Managemant</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absolute">
    <xdr:from>
      <xdr:col>1</xdr:col>
      <xdr:colOff>63500</xdr:colOff>
      <xdr:row>16</xdr:row>
      <xdr:rowOff>44450</xdr:rowOff>
    </xdr:from>
    <xdr:to>
      <xdr:col>1</xdr:col>
      <xdr:colOff>2197100</xdr:colOff>
      <xdr:row>17</xdr:row>
      <xdr:rowOff>273050</xdr:rowOff>
    </xdr:to>
    <xdr:sp macro="" textlink="">
      <xdr:nvSpPr>
        <xdr:cNvPr id="9" name="Rectangle 8">
          <a:hlinkClick xmlns:r="http://schemas.openxmlformats.org/officeDocument/2006/relationships" r:id="rId8"/>
          <a:extLst>
            <a:ext uri="{FF2B5EF4-FFF2-40B4-BE49-F238E27FC236}">
              <a16:creationId xmlns:a16="http://schemas.microsoft.com/office/drawing/2014/main" id="{34B2A5D6-978A-4196-B623-39A660DF368E}"/>
            </a:ext>
          </a:extLst>
        </xdr:cNvPr>
        <xdr:cNvSpPr/>
      </xdr:nvSpPr>
      <xdr:spPr>
        <a:xfrm>
          <a:off x="177800" y="3359150"/>
          <a:ext cx="2133600" cy="444500"/>
        </a:xfrm>
        <a:prstGeom prst="rect">
          <a:avLst/>
        </a:prstGeom>
        <a:solidFill>
          <a:srgbClr val="B96784"/>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Employee Managemant</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absolute">
    <xdr:from>
      <xdr:col>1</xdr:col>
      <xdr:colOff>88900</xdr:colOff>
      <xdr:row>18</xdr:row>
      <xdr:rowOff>57150</xdr:rowOff>
    </xdr:from>
    <xdr:to>
      <xdr:col>1</xdr:col>
      <xdr:colOff>2184400</xdr:colOff>
      <xdr:row>20</xdr:row>
      <xdr:rowOff>101600</xdr:rowOff>
    </xdr:to>
    <xdr:sp macro="" textlink="">
      <xdr:nvSpPr>
        <xdr:cNvPr id="10" name="Rectangle 9">
          <a:hlinkClick xmlns:r="http://schemas.openxmlformats.org/officeDocument/2006/relationships" r:id="rId9"/>
          <a:extLst>
            <a:ext uri="{FF2B5EF4-FFF2-40B4-BE49-F238E27FC236}">
              <a16:creationId xmlns:a16="http://schemas.microsoft.com/office/drawing/2014/main" id="{FC87E748-6C10-4703-9602-E3DEB6E35478}"/>
            </a:ext>
          </a:extLst>
        </xdr:cNvPr>
        <xdr:cNvSpPr/>
      </xdr:nvSpPr>
      <xdr:spPr>
        <a:xfrm>
          <a:off x="203200" y="3879850"/>
          <a:ext cx="2095500" cy="444500"/>
        </a:xfrm>
        <a:prstGeom prst="rect">
          <a:avLst/>
        </a:prstGeom>
        <a:solidFill>
          <a:srgbClr val="B96784"/>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Attendence Managemant</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absolute">
    <xdr:from>
      <xdr:col>1</xdr:col>
      <xdr:colOff>76200</xdr:colOff>
      <xdr:row>21</xdr:row>
      <xdr:rowOff>6350</xdr:rowOff>
    </xdr:from>
    <xdr:to>
      <xdr:col>1</xdr:col>
      <xdr:colOff>2171700</xdr:colOff>
      <xdr:row>23</xdr:row>
      <xdr:rowOff>82550</xdr:rowOff>
    </xdr:to>
    <xdr:sp macro="" textlink="">
      <xdr:nvSpPr>
        <xdr:cNvPr id="11" name="Rectangle 10">
          <a:hlinkClick xmlns:r="http://schemas.openxmlformats.org/officeDocument/2006/relationships" r:id="rId7"/>
          <a:extLst>
            <a:ext uri="{FF2B5EF4-FFF2-40B4-BE49-F238E27FC236}">
              <a16:creationId xmlns:a16="http://schemas.microsoft.com/office/drawing/2014/main" id="{E1041956-CECC-44E0-A238-058D70941946}"/>
            </a:ext>
          </a:extLst>
        </xdr:cNvPr>
        <xdr:cNvSpPr/>
      </xdr:nvSpPr>
      <xdr:spPr>
        <a:xfrm>
          <a:off x="190500" y="4413250"/>
          <a:ext cx="2095500" cy="444500"/>
        </a:xfrm>
        <a:prstGeom prst="rect">
          <a:avLst/>
        </a:prstGeom>
        <a:solidFill>
          <a:srgbClr val="B96784"/>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rPr>
            <a:t>Course Managemant</a:t>
          </a:r>
          <a:endParaRPr lang="en-IN" sz="14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absolute">
    <xdr:from>
      <xdr:col>1</xdr:col>
      <xdr:colOff>76200</xdr:colOff>
      <xdr:row>23</xdr:row>
      <xdr:rowOff>165100</xdr:rowOff>
    </xdr:from>
    <xdr:to>
      <xdr:col>1</xdr:col>
      <xdr:colOff>2171700</xdr:colOff>
      <xdr:row>26</xdr:row>
      <xdr:rowOff>57150</xdr:rowOff>
    </xdr:to>
    <xdr:sp macro="" textlink="">
      <xdr:nvSpPr>
        <xdr:cNvPr id="12" name="Rectangle 11">
          <a:hlinkClick xmlns:r="http://schemas.openxmlformats.org/officeDocument/2006/relationships" r:id="rId10"/>
          <a:extLst>
            <a:ext uri="{FF2B5EF4-FFF2-40B4-BE49-F238E27FC236}">
              <a16:creationId xmlns:a16="http://schemas.microsoft.com/office/drawing/2014/main" id="{F992758C-8E05-42E5-B3CA-96AB6BBBF3EC}"/>
            </a:ext>
          </a:extLst>
        </xdr:cNvPr>
        <xdr:cNvSpPr/>
      </xdr:nvSpPr>
      <xdr:spPr>
        <a:xfrm>
          <a:off x="190500" y="4940300"/>
          <a:ext cx="2095500" cy="444500"/>
        </a:xfrm>
        <a:prstGeom prst="rect">
          <a:avLst/>
        </a:prstGeom>
        <a:solidFill>
          <a:schemeClr val="accent5">
            <a:lumMod val="50000"/>
          </a:schemeClr>
        </a:solidFill>
        <a:ln>
          <a:noFill/>
        </a:ln>
        <a:effectLst>
          <a:glow rad="63500">
            <a:schemeClr val="accent5">
              <a:satMod val="175000"/>
              <a:alpha val="40000"/>
            </a:schemeClr>
          </a:glow>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cap="none" spc="0" baseline="0">
              <a:ln w="0"/>
              <a:solidFill>
                <a:schemeClr val="bg1"/>
              </a:solidFill>
              <a:effectLst>
                <a:outerShdw blurRad="38100" dist="19050" dir="2700000" algn="tl" rotWithShape="0">
                  <a:schemeClr val="dk1">
                    <a:alpha val="40000"/>
                  </a:schemeClr>
                </a:outerShdw>
              </a:effectLst>
              <a:latin typeface="Bernard MT Condensed" panose="02050806060905020404" pitchFamily="18" charset="0"/>
            </a:rPr>
            <a:t>Dashboard</a:t>
          </a:r>
          <a:endParaRPr lang="en-IN" sz="1400" b="0" cap="none" spc="0">
            <a:ln w="0"/>
            <a:solidFill>
              <a:schemeClr val="bg1"/>
            </a:solidFill>
            <a:effectLst>
              <a:outerShdw blurRad="38100" dist="19050" dir="2700000" algn="tl" rotWithShape="0">
                <a:schemeClr val="dk1">
                  <a:alpha val="40000"/>
                </a:schemeClr>
              </a:outerShdw>
            </a:effectLst>
            <a:latin typeface="Bernard MT Condensed" panose="02050806060905020404" pitchFamily="18" charset="0"/>
          </a:endParaRPr>
        </a:p>
        <a:p>
          <a:pPr algn="ctr"/>
          <a:endParaRPr lang="en-IN" sz="1600" b="0" cap="none" spc="0">
            <a:ln w="0"/>
            <a:solidFill>
              <a:schemeClr val="tx1"/>
            </a:solidFill>
            <a:effectLst>
              <a:outerShdw blurRad="38100" dist="19050" dir="2700000" algn="tl" rotWithShape="0">
                <a:schemeClr val="dk1">
                  <a:alpha val="40000"/>
                </a:schemeClr>
              </a:outerShdw>
            </a:effectLst>
            <a:latin typeface="Bernard MT Condensed" panose="02050806060905020404" pitchFamily="18" charset="0"/>
          </a:endParaRPr>
        </a:p>
      </xdr:txBody>
    </xdr:sp>
    <xdr:clientData/>
  </xdr:twoCellAnchor>
  <xdr:twoCellAnchor editAs="oneCell">
    <xdr:from>
      <xdr:col>2</xdr:col>
      <xdr:colOff>82550</xdr:colOff>
      <xdr:row>16</xdr:row>
      <xdr:rowOff>76200</xdr:rowOff>
    </xdr:from>
    <xdr:to>
      <xdr:col>5</xdr:col>
      <xdr:colOff>538651</xdr:colOff>
      <xdr:row>23</xdr:row>
      <xdr:rowOff>76200</xdr:rowOff>
    </xdr:to>
    <mc:AlternateContent xmlns:mc="http://schemas.openxmlformats.org/markup-compatibility/2006" xmlns:a14="http://schemas.microsoft.com/office/drawing/2010/main">
      <mc:Choice Requires="a14">
        <xdr:graphicFrame macro="">
          <xdr:nvGraphicFramePr>
            <xdr:cNvPr id="15" name="Name">
              <a:extLst>
                <a:ext uri="{FF2B5EF4-FFF2-40B4-BE49-F238E27FC236}">
                  <a16:creationId xmlns:a16="http://schemas.microsoft.com/office/drawing/2014/main" id="{3EC67114-CFD3-4F43-9378-865DDCDC3A05}"/>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2438400" y="3390900"/>
              <a:ext cx="1726101" cy="1460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88900</xdr:colOff>
      <xdr:row>24</xdr:row>
      <xdr:rowOff>6350</xdr:rowOff>
    </xdr:from>
    <xdr:to>
      <xdr:col>5</xdr:col>
      <xdr:colOff>545001</xdr:colOff>
      <xdr:row>30</xdr:row>
      <xdr:rowOff>57150</xdr:rowOff>
    </xdr:to>
    <mc:AlternateContent xmlns:mc="http://schemas.openxmlformats.org/markup-compatibility/2006" xmlns:a14="http://schemas.microsoft.com/office/drawing/2010/main">
      <mc:Choice Requires="a14">
        <xdr:graphicFrame macro="">
          <xdr:nvGraphicFramePr>
            <xdr:cNvPr id="16" name="Name 1">
              <a:extLst>
                <a:ext uri="{FF2B5EF4-FFF2-40B4-BE49-F238E27FC236}">
                  <a16:creationId xmlns:a16="http://schemas.microsoft.com/office/drawing/2014/main" id="{3AA4144C-25E5-4BF2-9BCC-83D8F0D43C6E}"/>
                </a:ext>
              </a:extLst>
            </xdr:cNvPr>
            <xdr:cNvGraphicFramePr/>
          </xdr:nvGraphicFramePr>
          <xdr:xfrm>
            <a:off x="0" y="0"/>
            <a:ext cx="0" cy="0"/>
          </xdr:xfrm>
          <a:graphic>
            <a:graphicData uri="http://schemas.microsoft.com/office/drawing/2010/slicer">
              <sle:slicer xmlns:sle="http://schemas.microsoft.com/office/drawing/2010/slicer" name="Name 1"/>
            </a:graphicData>
          </a:graphic>
        </xdr:graphicFrame>
      </mc:Choice>
      <mc:Fallback xmlns="">
        <xdr:sp macro="" textlink="">
          <xdr:nvSpPr>
            <xdr:cNvPr id="0" name=""/>
            <xdr:cNvSpPr>
              <a:spLocks noTextEdit="1"/>
            </xdr:cNvSpPr>
          </xdr:nvSpPr>
          <xdr:spPr>
            <a:xfrm>
              <a:off x="2444750" y="4965700"/>
              <a:ext cx="1726101" cy="1155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76200</xdr:colOff>
      <xdr:row>5</xdr:row>
      <xdr:rowOff>6350</xdr:rowOff>
    </xdr:from>
    <xdr:to>
      <xdr:col>5</xdr:col>
      <xdr:colOff>552450</xdr:colOff>
      <xdr:row>15</xdr:row>
      <xdr:rowOff>222250</xdr:rowOff>
    </xdr:to>
    <mc:AlternateContent xmlns:mc="http://schemas.openxmlformats.org/markup-compatibility/2006" xmlns:a14="http://schemas.microsoft.com/office/drawing/2010/main">
      <mc:Choice Requires="a14">
        <xdr:graphicFrame macro="">
          <xdr:nvGraphicFramePr>
            <xdr:cNvPr id="17" name="ENAME">
              <a:extLst>
                <a:ext uri="{FF2B5EF4-FFF2-40B4-BE49-F238E27FC236}">
                  <a16:creationId xmlns:a16="http://schemas.microsoft.com/office/drawing/2014/main" id="{A405BB4A-1469-40B4-A5A2-0424A9E6FECB}"/>
                </a:ext>
              </a:extLst>
            </xdr:cNvPr>
            <xdr:cNvGraphicFramePr/>
          </xdr:nvGraphicFramePr>
          <xdr:xfrm>
            <a:off x="0" y="0"/>
            <a:ext cx="0" cy="0"/>
          </xdr:xfrm>
          <a:graphic>
            <a:graphicData uri="http://schemas.microsoft.com/office/drawing/2010/slicer">
              <sle:slicer xmlns:sle="http://schemas.microsoft.com/office/drawing/2010/slicer" name="ENAME"/>
            </a:graphicData>
          </a:graphic>
        </xdr:graphicFrame>
      </mc:Choice>
      <mc:Fallback xmlns="">
        <xdr:sp macro="" textlink="">
          <xdr:nvSpPr>
            <xdr:cNvPr id="0" name=""/>
            <xdr:cNvSpPr>
              <a:spLocks noTextEdit="1"/>
            </xdr:cNvSpPr>
          </xdr:nvSpPr>
          <xdr:spPr>
            <a:xfrm>
              <a:off x="2432050" y="927100"/>
              <a:ext cx="1746250" cy="2324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12700</xdr:colOff>
      <xdr:row>5</xdr:row>
      <xdr:rowOff>12700</xdr:rowOff>
    </xdr:from>
    <xdr:to>
      <xdr:col>6</xdr:col>
      <xdr:colOff>209550</xdr:colOff>
      <xdr:row>7</xdr:row>
      <xdr:rowOff>165100</xdr:rowOff>
    </xdr:to>
    <xdr:sp macro="" textlink="">
      <xdr:nvSpPr>
        <xdr:cNvPr id="18" name="Rectangle 17">
          <a:extLst>
            <a:ext uri="{FF2B5EF4-FFF2-40B4-BE49-F238E27FC236}">
              <a16:creationId xmlns:a16="http://schemas.microsoft.com/office/drawing/2014/main" id="{DD9565E2-070C-91CB-B458-D681CE0EDB6E}"/>
            </a:ext>
          </a:extLst>
        </xdr:cNvPr>
        <xdr:cNvSpPr/>
      </xdr:nvSpPr>
      <xdr:spPr>
        <a:xfrm>
          <a:off x="4248150" y="933450"/>
          <a:ext cx="196850" cy="628650"/>
        </a:xfrm>
        <a:prstGeom prst="rect">
          <a:avLst/>
        </a:prstGeom>
        <a:solidFill>
          <a:srgbClr val="B9678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12700</xdr:colOff>
      <xdr:row>5</xdr:row>
      <xdr:rowOff>12700</xdr:rowOff>
    </xdr:from>
    <xdr:to>
      <xdr:col>9</xdr:col>
      <xdr:colOff>209550</xdr:colOff>
      <xdr:row>7</xdr:row>
      <xdr:rowOff>165100</xdr:rowOff>
    </xdr:to>
    <xdr:sp macro="" textlink="">
      <xdr:nvSpPr>
        <xdr:cNvPr id="19" name="Rectangle 18">
          <a:extLst>
            <a:ext uri="{FF2B5EF4-FFF2-40B4-BE49-F238E27FC236}">
              <a16:creationId xmlns:a16="http://schemas.microsoft.com/office/drawing/2014/main" id="{70FCC3A1-BB53-CC15-225C-09687318209D}"/>
            </a:ext>
          </a:extLst>
        </xdr:cNvPr>
        <xdr:cNvSpPr/>
      </xdr:nvSpPr>
      <xdr:spPr>
        <a:xfrm>
          <a:off x="5746750" y="933450"/>
          <a:ext cx="196850" cy="628650"/>
        </a:xfrm>
        <a:prstGeom prst="rect">
          <a:avLst/>
        </a:prstGeom>
        <a:solidFill>
          <a:schemeClr val="accent6">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12700</xdr:colOff>
      <xdr:row>5</xdr:row>
      <xdr:rowOff>19050</xdr:rowOff>
    </xdr:from>
    <xdr:to>
      <xdr:col>12</xdr:col>
      <xdr:colOff>209550</xdr:colOff>
      <xdr:row>7</xdr:row>
      <xdr:rowOff>171450</xdr:rowOff>
    </xdr:to>
    <xdr:sp macro="" textlink="">
      <xdr:nvSpPr>
        <xdr:cNvPr id="20" name="Rectangle 19">
          <a:extLst>
            <a:ext uri="{FF2B5EF4-FFF2-40B4-BE49-F238E27FC236}">
              <a16:creationId xmlns:a16="http://schemas.microsoft.com/office/drawing/2014/main" id="{429A8289-5D6A-F421-6BC7-DD87151ADE73}"/>
            </a:ext>
          </a:extLst>
        </xdr:cNvPr>
        <xdr:cNvSpPr/>
      </xdr:nvSpPr>
      <xdr:spPr>
        <a:xfrm>
          <a:off x="7251700" y="939800"/>
          <a:ext cx="196850" cy="62865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12700</xdr:colOff>
      <xdr:row>5</xdr:row>
      <xdr:rowOff>12700</xdr:rowOff>
    </xdr:from>
    <xdr:to>
      <xdr:col>15</xdr:col>
      <xdr:colOff>209550</xdr:colOff>
      <xdr:row>7</xdr:row>
      <xdr:rowOff>165100</xdr:rowOff>
    </xdr:to>
    <xdr:sp macro="" textlink="">
      <xdr:nvSpPr>
        <xdr:cNvPr id="21" name="Rectangle 20">
          <a:extLst>
            <a:ext uri="{FF2B5EF4-FFF2-40B4-BE49-F238E27FC236}">
              <a16:creationId xmlns:a16="http://schemas.microsoft.com/office/drawing/2014/main" id="{50C4DFA3-D207-94F9-368C-C3462237BF3F}"/>
            </a:ext>
          </a:extLst>
        </xdr:cNvPr>
        <xdr:cNvSpPr/>
      </xdr:nvSpPr>
      <xdr:spPr>
        <a:xfrm>
          <a:off x="8769350" y="933450"/>
          <a:ext cx="196850" cy="628650"/>
        </a:xfrm>
        <a:prstGeom prst="rect">
          <a:avLst/>
        </a:prstGeom>
        <a:solidFill>
          <a:schemeClr val="accent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19050</xdr:colOff>
      <xdr:row>5</xdr:row>
      <xdr:rowOff>19050</xdr:rowOff>
    </xdr:from>
    <xdr:to>
      <xdr:col>18</xdr:col>
      <xdr:colOff>215900</xdr:colOff>
      <xdr:row>7</xdr:row>
      <xdr:rowOff>171450</xdr:rowOff>
    </xdr:to>
    <xdr:sp macro="" textlink="">
      <xdr:nvSpPr>
        <xdr:cNvPr id="22" name="Rectangle 21">
          <a:extLst>
            <a:ext uri="{FF2B5EF4-FFF2-40B4-BE49-F238E27FC236}">
              <a16:creationId xmlns:a16="http://schemas.microsoft.com/office/drawing/2014/main" id="{36808AA7-17A7-7D0A-A2E4-475BFDB68CCC}"/>
            </a:ext>
          </a:extLst>
        </xdr:cNvPr>
        <xdr:cNvSpPr/>
      </xdr:nvSpPr>
      <xdr:spPr>
        <a:xfrm>
          <a:off x="10242550" y="939800"/>
          <a:ext cx="196850" cy="628650"/>
        </a:xfrm>
        <a:prstGeom prst="rect">
          <a:avLst/>
        </a:prstGeom>
        <a:solidFill>
          <a:schemeClr val="accent5">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12700</xdr:colOff>
      <xdr:row>18</xdr:row>
      <xdr:rowOff>168275</xdr:rowOff>
    </xdr:from>
    <xdr:to>
      <xdr:col>20</xdr:col>
      <xdr:colOff>241300</xdr:colOff>
      <xdr:row>30</xdr:row>
      <xdr:rowOff>152400</xdr:rowOff>
    </xdr:to>
    <xdr:graphicFrame macro="">
      <xdr:nvGraphicFramePr>
        <xdr:cNvPr id="23" name="Chart 22">
          <a:extLst>
            <a:ext uri="{FF2B5EF4-FFF2-40B4-BE49-F238E27FC236}">
              <a16:creationId xmlns:a16="http://schemas.microsoft.com/office/drawing/2014/main" id="{38D9ACCE-C8D2-44E4-94E6-CE4BEB65BB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127001</xdr:colOff>
      <xdr:row>9</xdr:row>
      <xdr:rowOff>15875</xdr:rowOff>
    </xdr:from>
    <xdr:to>
      <xdr:col>20</xdr:col>
      <xdr:colOff>234951</xdr:colOff>
      <xdr:row>18</xdr:row>
      <xdr:rowOff>101600</xdr:rowOff>
    </xdr:to>
    <xdr:graphicFrame macro="">
      <xdr:nvGraphicFramePr>
        <xdr:cNvPr id="24" name="Chart 23">
          <a:extLst>
            <a:ext uri="{FF2B5EF4-FFF2-40B4-BE49-F238E27FC236}">
              <a16:creationId xmlns:a16="http://schemas.microsoft.com/office/drawing/2014/main" id="{B1810CC7-FBB4-4071-BABE-2C149AF62B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1</xdr:colOff>
      <xdr:row>9</xdr:row>
      <xdr:rowOff>0</xdr:rowOff>
    </xdr:from>
    <xdr:to>
      <xdr:col>13</xdr:col>
      <xdr:colOff>76201</xdr:colOff>
      <xdr:row>18</xdr:row>
      <xdr:rowOff>114300</xdr:rowOff>
    </xdr:to>
    <xdr:graphicFrame macro="">
      <xdr:nvGraphicFramePr>
        <xdr:cNvPr id="25" name="Chart 24">
          <a:extLst>
            <a:ext uri="{FF2B5EF4-FFF2-40B4-BE49-F238E27FC236}">
              <a16:creationId xmlns:a16="http://schemas.microsoft.com/office/drawing/2014/main" id="{F05F5B2F-3C8A-4D38-AE32-4F0F23A9E9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6-30T14:19:15.390"/>
    </inkml:context>
    <inkml:brush xml:id="br0">
      <inkml:brushProperty name="width" value="0.035" units="cm"/>
      <inkml:brushProperty name="height" value="0.035" units="cm"/>
      <inkml:brushProperty name="color" value="#E71224"/>
    </inkml:brush>
  </inkml:definitions>
  <inkml:trace contextRef="#ctx0" brushRef="#br0">0 1 24575</inkml:trace>
  <inkml:trace contextRef="#ctx0" brushRef="#br0" timeOffset="222.11">0 1 24575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6-30T14:19:16.964"/>
    </inkml:context>
    <inkml:brush xml:id="br0">
      <inkml:brushProperty name="width" value="0.035" units="cm"/>
      <inkml:brushProperty name="height" value="0.035" units="cm"/>
      <inkml:brushProperty name="color" value="#E71224"/>
    </inkml:brush>
  </inkml:definitions>
  <inkml:trace contextRef="#ctx0" brushRef="#br0">0 1 24575,'0'0'-8191</inkml:trace>
  <inkml:trace contextRef="#ctx0" brushRef="#br0" timeOffset="223.02">0 1 24575,'0'0'-8191</inkml:trace>
</inkm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ystemadm" refreshedDate="45871.722711458337" createdVersion="8" refreshedVersion="8" minRefreshableVersion="3" recordCount="4" xr:uid="{2BAA5402-1AC5-4494-B533-35A3647FEC6A}">
  <cacheSource type="worksheet">
    <worksheetSource ref="E7:R10" sheet="empinfo"/>
  </cacheSource>
  <cacheFields count="14">
    <cacheField name="Name" numFmtId="0">
      <sharedItems count="4">
        <s v="Shruti"/>
        <s v="Riya"/>
        <s v="Ananaya"/>
        <s v="Aarti"/>
      </sharedItems>
    </cacheField>
    <cacheField name="Phone No" numFmtId="0">
      <sharedItems containsSemiMixedTypes="0" containsString="0" containsNumber="1" containsInteger="1" minValue="4567890987" maxValue="8989898989"/>
    </cacheField>
    <cacheField name="Email Id" numFmtId="0">
      <sharedItems/>
    </cacheField>
    <cacheField name="D.O.B" numFmtId="14">
      <sharedItems containsSemiMixedTypes="0" containsNonDate="0" containsDate="1" containsString="0" minDate="2003-08-30T00:00:00" maxDate="2007-02-22T00:00:00"/>
    </cacheField>
    <cacheField name="Designation" numFmtId="0">
      <sharedItems count="3">
        <s v="HR"/>
        <s v="Teacher"/>
        <s v="Manager"/>
      </sharedItems>
    </cacheField>
    <cacheField name="School name (10th)" numFmtId="0">
      <sharedItems/>
    </cacheField>
    <cacheField name="10th (marks)" numFmtId="0">
      <sharedItems containsSemiMixedTypes="0" containsString="0" containsNumber="1" containsInteger="1" minValue="376" maxValue="446"/>
    </cacheField>
    <cacheField name="10th %" numFmtId="0">
      <sharedItems containsSemiMixedTypes="0" containsString="0" containsNumber="1" minValue="0.7" maxValue="0.88"/>
    </cacheField>
    <cacheField name="School name (12th)" numFmtId="0">
      <sharedItems/>
    </cacheField>
    <cacheField name="12th (marks)" numFmtId="0">
      <sharedItems containsSemiMixedTypes="0" containsString="0" containsNumber="1" containsInteger="1" minValue="333" maxValue="440"/>
    </cacheField>
    <cacheField name="12th %" numFmtId="0">
      <sharedItems containsSemiMixedTypes="0" containsString="0" containsNumber="1" minValue="0.65" maxValue="0.82"/>
    </cacheField>
    <cacheField name="School name (u.g)" numFmtId="0">
      <sharedItems/>
    </cacheField>
    <cacheField name="u.g (Marks)" numFmtId="0">
      <sharedItems containsMixedTypes="1" containsNumber="1" containsInteger="1" minValue="565" maxValue="1100"/>
    </cacheField>
    <cacheField name="U.g %" numFmtId="0">
      <sharedItems containsMixedTypes="1" containsNumber="1" minValue="0.67" maxValue="0.8"/>
    </cacheField>
  </cacheFields>
  <extLst>
    <ext xmlns:x14="http://schemas.microsoft.com/office/spreadsheetml/2009/9/main" uri="{725AE2AE-9491-48be-B2B4-4EB974FC3084}">
      <x14:pivotCacheDefinition pivotCacheId="8755139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ystemadm" refreshedDate="45871.755783333334" createdVersion="8" refreshedVersion="8" minRefreshableVersion="3" recordCount="2" xr:uid="{7E13EBA0-8114-4E02-B270-E9B1F8D04477}">
  <cacheSource type="worksheet">
    <worksheetSource ref="E7:J11" sheet="staffinfo"/>
  </cacheSource>
  <cacheFields count="6">
    <cacheField name="Name" numFmtId="0">
      <sharedItems count="2">
        <s v="Swati"/>
        <s v="Sheela"/>
      </sharedItems>
    </cacheField>
    <cacheField name="Phone No" numFmtId="0">
      <sharedItems containsSemiMixedTypes="0" containsString="0" containsNumber="1" containsInteger="1" minValue="3456789098" maxValue="5565656576"/>
    </cacheField>
    <cacheField name="Email Id" numFmtId="0">
      <sharedItems/>
    </cacheField>
    <cacheField name="D.O.B" numFmtId="0">
      <sharedItems containsSemiMixedTypes="0" containsString="0" containsNumber="1" containsInteger="1" minValue="32925" maxValue="36577"/>
    </cacheField>
    <cacheField name="D.O.J" numFmtId="0">
      <sharedItems containsSemiMixedTypes="0" containsString="0" containsNumber="1" containsInteger="1" minValue="45343" maxValue="45709"/>
    </cacheField>
    <cacheField name="Designation(post)" numFmtId="0">
      <sharedItems count="2">
        <s v="Office cleaner"/>
        <s v="Bathroom Cleaner"/>
      </sharedItems>
    </cacheField>
  </cacheFields>
  <extLst>
    <ext xmlns:x14="http://schemas.microsoft.com/office/spreadsheetml/2009/9/main" uri="{725AE2AE-9491-48be-B2B4-4EB974FC3084}">
      <x14:pivotCacheDefinition pivotCacheId="71849801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ystemadm" refreshedDate="45871.924651851848" createdVersion="8" refreshedVersion="8" minRefreshableVersion="3" recordCount="83" xr:uid="{30101DD1-2D6D-40E0-9671-03BDD2D36549}">
  <cacheSource type="worksheet">
    <worksheetSource name="Table2"/>
  </cacheSource>
  <cacheFields count="8">
    <cacheField name="ENAME" numFmtId="0">
      <sharedItems containsMixedTypes="1" containsNumber="1" containsInteger="1" minValue="0" maxValue="0" count="7">
        <s v="Shruti"/>
        <s v="Riya"/>
        <s v="Ananaya"/>
        <s v="Aarti"/>
        <n v="0"/>
        <s v="Swati"/>
        <s v="Sheela"/>
      </sharedItems>
    </cacheField>
    <cacheField name="BS" numFmtId="0">
      <sharedItems containsString="0" containsBlank="1" containsNumber="1" containsInteger="1" minValue="2000" maxValue="20000"/>
    </cacheField>
    <cacheField name="TA" numFmtId="0">
      <sharedItems containsSemiMixedTypes="0" containsString="0" containsNumber="1" containsInteger="1" minValue="0" maxValue="2000"/>
    </cacheField>
    <cacheField name="DA" numFmtId="0">
      <sharedItems containsSemiMixedTypes="0" containsString="0" containsNumber="1" containsInteger="1" minValue="0" maxValue="3000"/>
    </cacheField>
    <cacheField name="HRA" numFmtId="0">
      <sharedItems containsSemiMixedTypes="0" containsString="0" containsNumber="1" containsInteger="1" minValue="0" maxValue="4000"/>
    </cacheField>
    <cacheField name="GS" numFmtId="0">
      <sharedItems containsSemiMixedTypes="0" containsString="0" containsNumber="1" containsInteger="1" minValue="0" maxValue="29000"/>
    </cacheField>
    <cacheField name="TDS" numFmtId="0">
      <sharedItems containsSemiMixedTypes="0" containsString="0" containsNumber="1" containsInteger="1" minValue="0" maxValue="5220"/>
    </cacheField>
    <cacheField name="net salary" numFmtId="0">
      <sharedItems containsSemiMixedTypes="0" containsString="0" containsNumber="1" containsInteger="1" minValue="0" maxValue="23780" count="3">
        <n v="2378"/>
        <n v="23780"/>
        <n v="0"/>
      </sharedItems>
    </cacheField>
  </cacheFields>
  <extLst>
    <ext xmlns:x14="http://schemas.microsoft.com/office/spreadsheetml/2009/9/main" uri="{725AE2AE-9491-48be-B2B4-4EB974FC3084}">
      <x14:pivotCacheDefinition pivotCacheId="20326795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n v="7488466517"/>
    <s v="skumari52355@gmail.com"/>
    <d v="2003-08-30T00:00:00"/>
    <x v="0"/>
    <s v="Pole Star"/>
    <n v="446"/>
    <n v="0.88"/>
    <s v="Pole Star"/>
    <n v="440"/>
    <n v="0.82"/>
    <s v="R.K. College"/>
    <n v="1100"/>
    <n v="0.8"/>
  </r>
  <r>
    <x v="1"/>
    <n v="4567890987"/>
    <s v="Riya@123"/>
    <d v="2007-02-21T00:00:00"/>
    <x v="1"/>
    <s v="H.G.H.S"/>
    <n v="414"/>
    <n v="0.82299999999999995"/>
    <s v="AN.C"/>
    <n v="333"/>
    <n v="0.67"/>
    <s v="AN.C"/>
    <s v="_"/>
    <s v="_"/>
  </r>
  <r>
    <x v="2"/>
    <n v="7777777777"/>
    <s v="ananaya@3214"/>
    <d v="2006-02-01T00:00:00"/>
    <x v="1"/>
    <s v="H.G.H.S"/>
    <n v="400"/>
    <n v="0.8"/>
    <s v="AN.C"/>
    <n v="369"/>
    <n v="0.65"/>
    <s v="AN.C"/>
    <s v="_"/>
    <s v="_"/>
  </r>
  <r>
    <x v="3"/>
    <n v="8989898989"/>
    <s v="aart@321"/>
    <d v="2004-02-01T00:00:00"/>
    <x v="2"/>
    <s v="H.G.H.S"/>
    <n v="376"/>
    <n v="0.7"/>
    <s v="H.G.H.S"/>
    <n v="400"/>
    <n v="0.8"/>
    <s v="ggh"/>
    <n v="565"/>
    <n v="0.6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n v="3456789098"/>
    <s v="swati20909"/>
    <n v="36577"/>
    <n v="45709"/>
    <x v="0"/>
  </r>
  <r>
    <x v="1"/>
    <n v="5565656576"/>
    <s v="sheela@321"/>
    <n v="32925"/>
    <n v="45343"/>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
  <r>
    <x v="0"/>
    <n v="2000"/>
    <n v="200"/>
    <n v="300"/>
    <n v="400"/>
    <n v="2900"/>
    <n v="522"/>
    <x v="0"/>
  </r>
  <r>
    <x v="1"/>
    <n v="20000"/>
    <n v="2000"/>
    <n v="3000"/>
    <n v="4000"/>
    <n v="29000"/>
    <n v="5220"/>
    <x v="1"/>
  </r>
  <r>
    <x v="2"/>
    <m/>
    <n v="0"/>
    <n v="0"/>
    <n v="0"/>
    <n v="0"/>
    <n v="0"/>
    <x v="2"/>
  </r>
  <r>
    <x v="3"/>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5"/>
    <m/>
    <n v="0"/>
    <n v="0"/>
    <n v="0"/>
    <n v="0"/>
    <n v="0"/>
    <x v="2"/>
  </r>
  <r>
    <x v="6"/>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r>
    <x v="4"/>
    <m/>
    <n v="0"/>
    <n v="0"/>
    <n v="0"/>
    <n v="0"/>
    <n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3E83765-520D-4896-ACCD-CC207DD529AA}"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B22" firstHeaderRow="1" firstDataRow="1" firstDataCol="1"/>
  <pivotFields count="8">
    <pivotField axis="axisRow" showAll="0">
      <items count="8">
        <item x="4"/>
        <item x="3"/>
        <item x="2"/>
        <item x="1"/>
        <item x="6"/>
        <item x="0"/>
        <item x="5"/>
        <item t="default"/>
      </items>
    </pivotField>
    <pivotField showAll="0"/>
    <pivotField showAll="0"/>
    <pivotField showAll="0"/>
    <pivotField showAll="0"/>
    <pivotField showAll="0"/>
    <pivotField showAll="0"/>
    <pivotField dataField="1" showAll="0">
      <items count="4">
        <item x="2"/>
        <item x="0"/>
        <item x="1"/>
        <item t="default"/>
      </items>
    </pivotField>
  </pivotFields>
  <rowFields count="1">
    <field x="0"/>
  </rowFields>
  <rowItems count="8">
    <i>
      <x/>
    </i>
    <i>
      <x v="1"/>
    </i>
    <i>
      <x v="2"/>
    </i>
    <i>
      <x v="3"/>
    </i>
    <i>
      <x v="4"/>
    </i>
    <i>
      <x v="5"/>
    </i>
    <i>
      <x v="6"/>
    </i>
    <i t="grand">
      <x/>
    </i>
  </rowItems>
  <colItems count="1">
    <i/>
  </colItems>
  <dataFields count="1">
    <dataField name="Sum of net salary" fld="7" baseField="0" baseItem="0"/>
  </dataFields>
  <chartFormats count="2">
    <chartFormat chart="0"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843F051-DE21-4B81-8581-640B67B1EB5F}"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9:B12" firstHeaderRow="1" firstDataRow="1" firstDataCol="1"/>
  <pivotFields count="6">
    <pivotField showAll="0">
      <items count="3">
        <item x="1"/>
        <item x="0"/>
        <item t="default"/>
      </items>
    </pivotField>
    <pivotField showAll="0"/>
    <pivotField showAll="0"/>
    <pivotField showAll="0"/>
    <pivotField showAll="0"/>
    <pivotField axis="axisRow" dataField="1" showAll="0">
      <items count="3">
        <item x="1"/>
        <item x="0"/>
        <item t="default"/>
      </items>
    </pivotField>
  </pivotFields>
  <rowFields count="1">
    <field x="5"/>
  </rowFields>
  <rowItems count="3">
    <i>
      <x/>
    </i>
    <i>
      <x v="1"/>
    </i>
    <i t="grand">
      <x/>
    </i>
  </rowItems>
  <colItems count="1">
    <i/>
  </colItems>
  <dataFields count="1">
    <dataField name="Count of Designation(post)" fld="5" subtotal="count" baseField="0" baseItem="0"/>
  </dataFields>
  <chartFormats count="6">
    <chartFormat chart="0" format="0" series="1">
      <pivotArea type="data" outline="0" fieldPosition="0">
        <references count="1">
          <reference field="4294967294" count="1" selected="0">
            <x v="0"/>
          </reference>
        </references>
      </pivotArea>
    </chartFormat>
    <chartFormat chart="15" format="11" series="1">
      <pivotArea type="data" outline="0" fieldPosition="0">
        <references count="1">
          <reference field="4294967294" count="1" selected="0">
            <x v="0"/>
          </reference>
        </references>
      </pivotArea>
    </chartFormat>
    <chartFormat chart="15" format="12">
      <pivotArea type="data" outline="0" fieldPosition="0">
        <references count="2">
          <reference field="4294967294" count="1" selected="0">
            <x v="0"/>
          </reference>
          <reference field="5" count="1" selected="0">
            <x v="0"/>
          </reference>
        </references>
      </pivotArea>
    </chartFormat>
    <chartFormat chart="15" format="13">
      <pivotArea type="data" outline="0" fieldPosition="0">
        <references count="2">
          <reference field="4294967294" count="1" selected="0">
            <x v="0"/>
          </reference>
          <reference field="5" count="1" selected="0">
            <x v="1"/>
          </reference>
        </references>
      </pivotArea>
    </chartFormat>
    <chartFormat chart="0" format="2">
      <pivotArea type="data" outline="0" fieldPosition="0">
        <references count="2">
          <reference field="4294967294" count="1" selected="0">
            <x v="0"/>
          </reference>
          <reference field="5" count="1" selected="0">
            <x v="0"/>
          </reference>
        </references>
      </pivotArea>
    </chartFormat>
    <chartFormat chart="0" format="3">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5528849-4DE1-4079-ADC9-68FF763273F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2:B6" firstHeaderRow="1" firstDataRow="1" firstDataCol="1"/>
  <pivotFields count="14">
    <pivotField dataField="1" showAll="0">
      <items count="5">
        <item x="3"/>
        <item x="2"/>
        <item x="1"/>
        <item x="0"/>
        <item t="default"/>
      </items>
    </pivotField>
    <pivotField showAll="0"/>
    <pivotField showAll="0"/>
    <pivotField numFmtId="14" showAll="0"/>
    <pivotField axis="axisRow" showAll="0" sortType="ascending">
      <items count="4">
        <item x="0"/>
        <item x="2"/>
        <item x="1"/>
        <item t="default"/>
      </items>
    </pivotField>
    <pivotField showAll="0"/>
    <pivotField showAll="0"/>
    <pivotField showAll="0"/>
    <pivotField showAll="0"/>
    <pivotField showAll="0"/>
    <pivotField showAll="0"/>
    <pivotField showAll="0"/>
    <pivotField showAll="0"/>
    <pivotField showAll="0"/>
  </pivotFields>
  <rowFields count="1">
    <field x="4"/>
  </rowFields>
  <rowItems count="4">
    <i>
      <x/>
    </i>
    <i>
      <x v="1"/>
    </i>
    <i>
      <x v="2"/>
    </i>
    <i t="grand">
      <x/>
    </i>
  </rowItems>
  <colItems count="1">
    <i/>
  </colItems>
  <dataFields count="1">
    <dataField name="Count of Name" fld="0" subtotal="count" baseField="0" baseItem="0"/>
  </dataFields>
  <chartFormats count="2">
    <chartFormat chart="0" format="0"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126E5962-7E7C-4D12-A2F8-E58CC7E1A775}" sourceName="Name">
  <pivotTables>
    <pivotTable tabId="46" name="PivotTable1"/>
  </pivotTables>
  <data>
    <tabular pivotCacheId="87551397">
      <items count="4">
        <i x="3" s="1"/>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1" xr10:uid="{F111E17E-380D-4E54-82DC-67A1DAE09456}" sourceName="Name">
  <pivotTables>
    <pivotTable tabId="46" name="PivotTable2"/>
  </pivotTables>
  <data>
    <tabular pivotCacheId="718498018">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AME" xr10:uid="{B20E8E19-687C-49E5-A6CA-8641781133FA}" sourceName="ENAME">
  <pivotTables>
    <pivotTable tabId="46" name="PivotTable4"/>
  </pivotTables>
  <data>
    <tabular pivotCacheId="2032679514">
      <items count="7">
        <i x="4" s="1"/>
        <i x="3" s="1"/>
        <i x="2" s="1"/>
        <i x="1" s="1"/>
        <i x="6" s="1"/>
        <i x="0"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xr10:uid="{8995D0A3-F920-418D-A589-D74F4CE6A9EB}" cache="Slicer_Name" caption="Name" style="SlicerStyleLight5" rowHeight="251883"/>
  <slicer name="Name 1" xr10:uid="{81F4442C-F903-4B7D-90C6-089328C9D404}" cache="Slicer_Name1" caption="Name" style="SlicerStyleLight5" rowHeight="251883"/>
  <slicer name="ENAME" xr10:uid="{7305C451-9280-4C49-8B7E-BD27B52FCBE1}" cache="Slicer_ENAME" caption="ENAME" style="SlicerStyleLight5"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C1659E-817B-4667-9029-B7F6E28F55AB}" name="Table1" displayName="Table1" ref="C18:E51" totalsRowShown="0" headerRowDxfId="29" dataDxfId="28">
  <tableColumns count="3">
    <tableColumn id="1" xr3:uid="{E8E1A248-5613-4CCD-ABFD-C796E6165B2F}" name="COURSES" dataDxfId="27"/>
    <tableColumn id="2" xr3:uid="{20358B89-CD59-45E5-8F2B-C474C17AA8B8}" name="DURATION" dataDxfId="26"/>
    <tableColumn id="3" xr3:uid="{D76C091A-A10A-40A4-8EB5-310556C291A1}" name="FEE" dataDxfId="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1C446A-0949-4507-96F9-1E18A41D5ED4}" name="Table2" displayName="Table2" ref="G7:N90" totalsRowShown="0" headerRowDxfId="24" dataDxfId="23" totalsRowDxfId="22">
  <tableColumns count="8">
    <tableColumn id="1" xr3:uid="{A6D118DB-E056-4A0F-A0C2-4A694956E81A}" name="ENAME" dataDxfId="21" totalsRowDxfId="20">
      <calculatedColumnFormula>empinfo!E8</calculatedColumnFormula>
    </tableColumn>
    <tableColumn id="2" xr3:uid="{970478A8-4990-438F-B9BD-140599560267}" name="BS" dataDxfId="19" totalsRowDxfId="18"/>
    <tableColumn id="3" xr3:uid="{C24D2726-030E-4493-850D-7BA015D31921}" name="TA" dataDxfId="17" totalsRowDxfId="16">
      <calculatedColumnFormula>Table2[[#This Row],[BS]]*10/100</calculatedColumnFormula>
    </tableColumn>
    <tableColumn id="4" xr3:uid="{ECA5A8B4-0672-4279-94F6-50B5009E3B19}" name="DA" dataDxfId="15" totalsRowDxfId="14">
      <calculatedColumnFormula>Table2[[#This Row],[BS]]*15/100</calculatedColumnFormula>
    </tableColumn>
    <tableColumn id="5" xr3:uid="{8E4FB183-48C3-43B5-826A-CD33FEF81242}" name="HRA" dataDxfId="13" totalsRowDxfId="12">
      <calculatedColumnFormula>Table2[[#This Row],[BS]]*20/100</calculatedColumnFormula>
    </tableColumn>
    <tableColumn id="6" xr3:uid="{F79B85C4-83D4-48D7-A778-BD808726C039}" name="GS" dataDxfId="11" totalsRowDxfId="10">
      <calculatedColumnFormula>SUM(Table2[[#This Row],[BS]:[HRA]])</calculatedColumnFormula>
    </tableColumn>
    <tableColumn id="7" xr3:uid="{9F3AE553-350F-43E1-8F63-747896857E61}" name="TDS" dataDxfId="9" totalsRowDxfId="8">
      <calculatedColumnFormula>Table2[[#This Row],[GS]]*18/100</calculatedColumnFormula>
    </tableColumn>
    <tableColumn id="8" xr3:uid="{C8777EC9-24C2-46C8-9AD4-9C3551A466A7}" name="net salary" dataDxfId="7" totalsRowDxfId="6">
      <calculatedColumnFormula>Table2[[#This Row],[GS]]-Table2[[#This Row],[TDS]]</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9987CFE-2664-4537-A746-C1D7D90FEDC7}" name="Table3" displayName="Table3" ref="Q6:S8" totalsRowShown="0" headerRowDxfId="5" headerRowBorderDxfId="4" tableBorderDxfId="3">
  <tableColumns count="3">
    <tableColumn id="1" xr3:uid="{AEED0B06-023F-4A82-9495-F40674E45D16}" name="marks" dataDxfId="2"/>
    <tableColumn id="2" xr3:uid="{D2CB1666-7E7F-4BCA-B7A6-347A2685E3DE}" name="grade" dataDxfId="1">
      <calculatedColumnFormula>IFERROR(IF(Q7&gt;=60,"A",IF(Q7&gt;=45,"B",IF(Q7&gt;=30,"C","FAIL"))),"")</calculatedColumnFormula>
    </tableColumn>
    <tableColumn id="3" xr3:uid="{0DAD0C22-E25E-4A24-8DC8-3AEBA4354AE7}" name="remarks" dataDxfId="0">
      <calculatedColumnFormula>IF(Table3[[#This Row],[grade]]="A","Excellent",IF(Table3[[#This Row],[grade]]="B","V.good",IF(Table3[[#This Row],[grade]]="C","Good",IF(Table3[[#This Row],[grade]]="FAIL","Poor"))))</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mailto:HUBNET@12345"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7.bin"/><Relationship Id="rId1" Type="http://schemas.openxmlformats.org/officeDocument/2006/relationships/hyperlink" Target="mailto:abc@123.com" TargetMode="Externa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8.bin"/><Relationship Id="rId1" Type="http://schemas.openxmlformats.org/officeDocument/2006/relationships/hyperlink" Target="mailto:abc@123.com" TargetMode="External"/></Relationships>
</file>

<file path=xl/worksheets/_rels/sheet2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2" Type="http://schemas.openxmlformats.org/officeDocument/2006/relationships/hyperlink" Target="mailto:HUBNET@0909" TargetMode="External"/><Relationship Id="rId1" Type="http://schemas.openxmlformats.org/officeDocument/2006/relationships/hyperlink" Target="mailto:HUBNET@12345" TargetMode="Externa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2B0DF-2A14-4F18-83A5-1E8AC7DB4BAE}">
  <sheetPr codeName="Sheet2"/>
  <dimension ref="B2:T25"/>
  <sheetViews>
    <sheetView workbookViewId="0"/>
  </sheetViews>
  <sheetFormatPr defaultRowHeight="14.5" x14ac:dyDescent="0.35"/>
  <cols>
    <col min="1" max="1" width="1.6328125" style="1" customWidth="1"/>
    <col min="2" max="2" width="30.6328125" style="1" customWidth="1"/>
    <col min="3" max="3" width="1.6328125" style="1" customWidth="1"/>
    <col min="4" max="4" width="3.1796875" style="1" customWidth="1"/>
    <col min="5" max="7" width="8.7265625" style="1"/>
    <col min="8" max="8" width="14.453125" style="1" customWidth="1"/>
    <col min="9" max="9" width="1.7265625" style="1" customWidth="1"/>
    <col min="10" max="10" width="3.1796875" style="1" customWidth="1"/>
    <col min="11" max="13" width="8.7265625" style="1"/>
    <col min="14" max="14" width="14.08984375" style="1" customWidth="1"/>
    <col min="15" max="15" width="1.7265625" style="1" customWidth="1"/>
    <col min="16" max="16" width="3.453125" style="1" customWidth="1"/>
    <col min="17" max="19" width="8.7265625" style="1"/>
    <col min="20" max="20" width="12.81640625" style="1" customWidth="1"/>
    <col min="21" max="16384" width="8.7265625" style="1"/>
  </cols>
  <sheetData>
    <row r="2" spans="2:20" x14ac:dyDescent="0.35">
      <c r="B2" s="6"/>
    </row>
    <row r="3" spans="2:20" x14ac:dyDescent="0.35">
      <c r="B3" s="6"/>
    </row>
    <row r="4" spans="2:20" x14ac:dyDescent="0.35">
      <c r="B4" s="6"/>
    </row>
    <row r="5" spans="2:20" x14ac:dyDescent="0.35">
      <c r="B5" s="6"/>
    </row>
    <row r="6" spans="2:20" ht="12.5" customHeight="1" x14ac:dyDescent="0.35">
      <c r="B6" s="6"/>
    </row>
    <row r="7" spans="2:20" ht="23" x14ac:dyDescent="0.55000000000000004">
      <c r="B7" s="6"/>
      <c r="D7" s="178" t="s">
        <v>5</v>
      </c>
      <c r="E7" s="178"/>
      <c r="F7" s="178"/>
      <c r="G7" s="178"/>
      <c r="H7" s="178"/>
      <c r="I7" s="2"/>
      <c r="J7" s="179" t="s">
        <v>2</v>
      </c>
      <c r="K7" s="179"/>
      <c r="L7" s="179"/>
      <c r="M7" s="179"/>
      <c r="N7" s="179"/>
      <c r="P7" s="180" t="s">
        <v>3</v>
      </c>
      <c r="Q7" s="180"/>
      <c r="R7" s="180"/>
      <c r="S7" s="180"/>
      <c r="T7" s="180"/>
    </row>
    <row r="8" spans="2:20" ht="17" x14ac:dyDescent="0.5">
      <c r="B8" s="6"/>
      <c r="D8" s="11"/>
      <c r="E8" s="6"/>
      <c r="F8" s="6"/>
      <c r="G8" s="6"/>
      <c r="H8" s="7"/>
      <c r="I8" s="2"/>
      <c r="J8" s="9"/>
      <c r="K8" s="7"/>
      <c r="L8" s="7"/>
      <c r="M8" s="7"/>
      <c r="N8" s="6"/>
      <c r="P8" s="10"/>
      <c r="Q8" s="6"/>
      <c r="R8" s="6"/>
      <c r="S8" s="6"/>
      <c r="T8" s="6"/>
    </row>
    <row r="9" spans="2:20" ht="8.5" customHeight="1" x14ac:dyDescent="0.5">
      <c r="B9" s="6"/>
      <c r="D9" s="12"/>
      <c r="E9" s="6"/>
      <c r="F9" s="6"/>
      <c r="G9" s="6"/>
      <c r="H9" s="7"/>
      <c r="I9" s="4"/>
      <c r="J9" s="9"/>
      <c r="K9" s="7"/>
      <c r="L9" s="7"/>
      <c r="M9" s="7"/>
      <c r="N9" s="6"/>
      <c r="P9" s="10"/>
      <c r="Q9" s="6"/>
      <c r="R9" s="6"/>
      <c r="S9" s="6"/>
      <c r="T9" s="6"/>
    </row>
    <row r="10" spans="2:20" ht="17" x14ac:dyDescent="0.5">
      <c r="B10" s="176" t="s">
        <v>33</v>
      </c>
      <c r="D10" s="11"/>
      <c r="E10" s="6"/>
      <c r="F10" s="6"/>
      <c r="G10" s="6"/>
      <c r="H10" s="7"/>
      <c r="I10" s="2"/>
      <c r="J10" s="9"/>
      <c r="K10" s="7"/>
      <c r="L10" s="7"/>
      <c r="M10" s="7"/>
      <c r="N10" s="6"/>
      <c r="P10" s="10"/>
      <c r="Q10" s="6"/>
      <c r="R10" s="6"/>
      <c r="S10" s="6"/>
      <c r="T10" s="6"/>
    </row>
    <row r="11" spans="2:20" ht="18.5" x14ac:dyDescent="0.5">
      <c r="B11" s="177"/>
      <c r="D11" s="11"/>
      <c r="E11" s="6"/>
      <c r="F11" s="6"/>
      <c r="G11" s="6"/>
      <c r="H11" s="7"/>
      <c r="I11" s="4"/>
      <c r="J11" s="9"/>
      <c r="K11" s="7"/>
      <c r="L11" s="7"/>
      <c r="M11" s="7"/>
      <c r="N11" s="6"/>
      <c r="P11" s="10"/>
      <c r="Q11" s="6"/>
      <c r="R11" s="6"/>
      <c r="S11" s="6"/>
      <c r="T11" s="6"/>
    </row>
    <row r="12" spans="2:20" ht="17" x14ac:dyDescent="0.5">
      <c r="B12" s="6"/>
      <c r="D12" s="11"/>
      <c r="E12" s="6"/>
      <c r="F12" s="6"/>
      <c r="G12" s="6"/>
      <c r="H12" s="7"/>
      <c r="I12" s="2"/>
      <c r="J12" s="9"/>
      <c r="K12" s="7"/>
      <c r="L12" s="7"/>
      <c r="M12" s="7"/>
      <c r="N12" s="6"/>
      <c r="P12" s="10"/>
      <c r="Q12" s="6"/>
      <c r="R12" s="6"/>
      <c r="S12" s="6"/>
      <c r="T12" s="6"/>
    </row>
    <row r="13" spans="2:20" ht="18.5" x14ac:dyDescent="0.5">
      <c r="B13" s="6"/>
      <c r="D13" s="11"/>
      <c r="E13" s="6"/>
      <c r="F13" s="6"/>
      <c r="G13" s="6"/>
      <c r="H13" s="7"/>
      <c r="I13" s="4"/>
      <c r="J13" s="9"/>
      <c r="K13" s="7"/>
      <c r="L13" s="7"/>
      <c r="M13" s="7"/>
      <c r="N13" s="17"/>
      <c r="P13" s="10"/>
      <c r="Q13" s="6"/>
      <c r="R13" s="6"/>
      <c r="S13" s="6"/>
      <c r="T13" s="6"/>
    </row>
    <row r="14" spans="2:20" ht="17" x14ac:dyDescent="0.5">
      <c r="B14" s="6"/>
      <c r="D14" s="11"/>
      <c r="E14" s="6"/>
      <c r="F14" s="6"/>
      <c r="G14" s="6"/>
      <c r="H14" s="7"/>
      <c r="I14" s="2"/>
      <c r="J14" s="9"/>
      <c r="K14" s="7"/>
      <c r="L14" s="7"/>
      <c r="M14" s="7"/>
      <c r="N14" s="6"/>
      <c r="P14" s="10"/>
      <c r="Q14" s="6"/>
      <c r="R14" s="6"/>
      <c r="S14" s="6"/>
      <c r="T14" s="6"/>
    </row>
    <row r="15" spans="2:20" ht="18.5" x14ac:dyDescent="0.5">
      <c r="B15" s="6"/>
      <c r="D15" s="11"/>
      <c r="E15" s="6"/>
      <c r="F15" s="6"/>
      <c r="G15" s="6"/>
      <c r="H15" s="7"/>
      <c r="I15" s="4"/>
      <c r="J15" s="9"/>
      <c r="K15" s="7"/>
      <c r="L15" s="7"/>
      <c r="M15" s="7"/>
      <c r="N15" s="6"/>
      <c r="P15" s="10"/>
      <c r="Q15" s="6"/>
      <c r="R15" s="6"/>
      <c r="S15" s="6"/>
      <c r="T15" s="6"/>
    </row>
    <row r="16" spans="2:20" ht="15" customHeight="1" x14ac:dyDescent="0.5">
      <c r="B16" s="6"/>
      <c r="H16" s="2"/>
      <c r="I16" s="2"/>
      <c r="J16" s="2"/>
      <c r="K16" s="2"/>
      <c r="L16" s="2"/>
      <c r="M16" s="2"/>
    </row>
    <row r="17" spans="2:20" ht="14.5" customHeight="1" x14ac:dyDescent="0.55000000000000004">
      <c r="B17" s="6"/>
      <c r="D17" s="181" t="s">
        <v>4</v>
      </c>
      <c r="E17" s="181"/>
      <c r="F17" s="181"/>
      <c r="G17" s="181"/>
      <c r="H17" s="181"/>
      <c r="I17" s="2"/>
      <c r="J17" s="182" t="s">
        <v>1</v>
      </c>
      <c r="K17" s="182"/>
      <c r="L17" s="182"/>
      <c r="M17" s="182"/>
      <c r="N17" s="182"/>
      <c r="P17" s="183" t="s">
        <v>6</v>
      </c>
      <c r="Q17" s="183"/>
      <c r="R17" s="183" t="s">
        <v>0</v>
      </c>
      <c r="S17" s="183"/>
      <c r="T17" s="183"/>
    </row>
    <row r="18" spans="2:20" ht="17" x14ac:dyDescent="0.5">
      <c r="B18" s="6"/>
      <c r="D18" s="15"/>
      <c r="E18" s="6"/>
      <c r="F18" s="6"/>
      <c r="G18" s="6"/>
      <c r="H18" s="7"/>
      <c r="I18" s="2"/>
      <c r="J18" s="14"/>
      <c r="K18" s="7"/>
      <c r="L18" s="7"/>
      <c r="M18" s="7"/>
      <c r="N18" s="6"/>
      <c r="P18" s="16"/>
      <c r="Q18" s="6"/>
      <c r="R18" s="6"/>
      <c r="S18" s="6"/>
      <c r="T18" s="6"/>
    </row>
    <row r="19" spans="2:20" ht="17" x14ac:dyDescent="0.5">
      <c r="B19" s="6"/>
      <c r="D19" s="15"/>
      <c r="E19" s="6"/>
      <c r="F19" s="6"/>
      <c r="G19" s="6"/>
      <c r="H19" s="7"/>
      <c r="I19" s="2"/>
      <c r="J19" s="14"/>
      <c r="K19" s="7"/>
      <c r="L19" s="7"/>
      <c r="M19" s="7"/>
      <c r="N19" s="6"/>
      <c r="P19" s="16"/>
      <c r="Q19" s="6"/>
      <c r="R19" s="6"/>
      <c r="S19" s="6"/>
      <c r="T19" s="6"/>
    </row>
    <row r="20" spans="2:20" x14ac:dyDescent="0.35">
      <c r="B20" s="6"/>
      <c r="D20" s="15"/>
      <c r="E20" s="6"/>
      <c r="F20" s="6"/>
      <c r="G20" s="6"/>
      <c r="H20" s="6"/>
      <c r="I20" s="5"/>
      <c r="J20" s="18"/>
      <c r="K20" s="8"/>
      <c r="L20" s="8"/>
      <c r="M20" s="8"/>
      <c r="N20" s="6"/>
      <c r="P20" s="16"/>
      <c r="Q20" s="6"/>
      <c r="R20" s="6"/>
      <c r="S20" s="6"/>
      <c r="T20" s="6"/>
    </row>
    <row r="21" spans="2:20" x14ac:dyDescent="0.35">
      <c r="B21" s="6"/>
      <c r="D21" s="15"/>
      <c r="E21" s="6"/>
      <c r="F21" s="6"/>
      <c r="G21" s="6"/>
      <c r="H21" s="6"/>
      <c r="J21" s="13"/>
      <c r="K21" s="6"/>
      <c r="L21" s="6"/>
      <c r="M21" s="6"/>
      <c r="N21" s="6"/>
      <c r="P21" s="16"/>
      <c r="Q21" s="6"/>
      <c r="R21" s="6"/>
      <c r="S21" s="6"/>
      <c r="T21" s="6"/>
    </row>
    <row r="22" spans="2:20" x14ac:dyDescent="0.35">
      <c r="B22" s="6"/>
      <c r="D22" s="15"/>
      <c r="E22" s="6"/>
      <c r="F22" s="6"/>
      <c r="G22" s="6"/>
      <c r="H22" s="6"/>
      <c r="J22" s="13"/>
      <c r="K22" s="6"/>
      <c r="L22" s="6"/>
      <c r="M22" s="6"/>
      <c r="N22" s="6"/>
      <c r="P22" s="16"/>
      <c r="Q22" s="6"/>
      <c r="R22" s="6"/>
      <c r="S22" s="6"/>
      <c r="T22" s="6"/>
    </row>
    <row r="23" spans="2:20" x14ac:dyDescent="0.35">
      <c r="B23" s="6"/>
      <c r="D23" s="15"/>
      <c r="E23" s="6"/>
      <c r="F23" s="6"/>
      <c r="G23" s="6"/>
      <c r="H23" s="6"/>
      <c r="J23" s="13"/>
      <c r="K23" s="6"/>
      <c r="L23" s="6"/>
      <c r="M23" s="6"/>
      <c r="N23" s="6"/>
      <c r="P23" s="16"/>
      <c r="Q23" s="6"/>
      <c r="R23" s="6"/>
      <c r="S23" s="6"/>
      <c r="T23" s="6"/>
    </row>
    <row r="24" spans="2:20" x14ac:dyDescent="0.35">
      <c r="B24" s="6"/>
      <c r="D24" s="15"/>
      <c r="E24" s="6"/>
      <c r="F24" s="6"/>
      <c r="G24" s="6"/>
      <c r="H24" s="6"/>
      <c r="J24" s="13"/>
      <c r="K24" s="6"/>
      <c r="L24" s="6"/>
      <c r="M24" s="6"/>
      <c r="N24" s="6"/>
      <c r="P24" s="16"/>
      <c r="Q24" s="6"/>
      <c r="R24" s="6"/>
      <c r="S24" s="6"/>
      <c r="T24" s="6"/>
    </row>
    <row r="25" spans="2:20" x14ac:dyDescent="0.35">
      <c r="B25" s="6"/>
      <c r="D25" s="15"/>
      <c r="E25" s="6"/>
      <c r="F25" s="6"/>
      <c r="G25" s="6"/>
      <c r="H25" s="6"/>
      <c r="J25" s="13"/>
      <c r="K25" s="6"/>
      <c r="L25" s="6"/>
      <c r="M25" s="6"/>
      <c r="N25" s="6"/>
      <c r="P25" s="16"/>
      <c r="Q25" s="6"/>
      <c r="R25" s="6"/>
      <c r="S25" s="6"/>
      <c r="T25" s="6"/>
    </row>
  </sheetData>
  <mergeCells count="7">
    <mergeCell ref="B10:B11"/>
    <mergeCell ref="D7:H7"/>
    <mergeCell ref="J7:N7"/>
    <mergeCell ref="P7:T7"/>
    <mergeCell ref="D17:H17"/>
    <mergeCell ref="J17:N17"/>
    <mergeCell ref="P17:T17"/>
  </mergeCells>
  <pageMargins left="0.7" right="0.7" top="0.75" bottom="0.75" header="0.3" footer="0.3"/>
  <pageSetup paperSize="9"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4274F-CDFF-4D7B-AA71-85EA10EE391F}">
  <sheetPr codeName="Sheet7"/>
  <dimension ref="B2:T24"/>
  <sheetViews>
    <sheetView workbookViewId="0"/>
  </sheetViews>
  <sheetFormatPr defaultRowHeight="14.5" x14ac:dyDescent="0.35"/>
  <cols>
    <col min="1" max="1" width="1.6328125" style="1" customWidth="1"/>
    <col min="2" max="2" width="30.6328125" style="1" customWidth="1"/>
    <col min="3" max="3" width="1.6328125" style="1" customWidth="1"/>
    <col min="4" max="4" width="3.1796875" style="1" customWidth="1"/>
    <col min="5" max="5" width="2.36328125" style="1" customWidth="1"/>
    <col min="6" max="6" width="6.453125" style="1" customWidth="1"/>
    <col min="7" max="7" width="10.6328125" style="1" customWidth="1"/>
    <col min="8" max="8" width="14.453125" style="1" customWidth="1"/>
    <col min="9" max="9" width="1.7265625" style="1" customWidth="1"/>
    <col min="10" max="10" width="3.1796875" style="1" customWidth="1"/>
    <col min="11" max="12" width="8.7265625" style="1"/>
    <col min="13" max="13" width="9" style="1" customWidth="1"/>
    <col min="14" max="14" width="11" style="1" customWidth="1"/>
    <col min="15" max="15" width="1.7265625" style="1" customWidth="1"/>
    <col min="16" max="16" width="3.453125" style="1" customWidth="1"/>
    <col min="17" max="17" width="16.453125" style="1" customWidth="1"/>
    <col min="18" max="18" width="4.26953125" style="1" customWidth="1"/>
    <col min="19" max="19" width="8.7265625" style="1"/>
    <col min="20" max="20" width="12.81640625" style="1" customWidth="1"/>
    <col min="21" max="16384" width="8.7265625" style="1"/>
  </cols>
  <sheetData>
    <row r="2" spans="2:20" x14ac:dyDescent="0.35">
      <c r="B2" s="6"/>
    </row>
    <row r="3" spans="2:20" x14ac:dyDescent="0.35">
      <c r="B3" s="6"/>
    </row>
    <row r="4" spans="2:20" x14ac:dyDescent="0.35">
      <c r="B4" s="6"/>
    </row>
    <row r="5" spans="2:20" x14ac:dyDescent="0.35">
      <c r="B5" s="6"/>
    </row>
    <row r="6" spans="2:20" ht="12.5" customHeight="1" x14ac:dyDescent="0.35">
      <c r="B6" s="6"/>
    </row>
    <row r="7" spans="2:20" ht="23" x14ac:dyDescent="0.55000000000000004">
      <c r="B7" s="6"/>
      <c r="D7" s="20"/>
      <c r="E7" s="186" t="s">
        <v>14</v>
      </c>
      <c r="F7" s="186"/>
      <c r="G7" s="186"/>
      <c r="H7" s="22"/>
      <c r="I7" s="7"/>
      <c r="J7" s="22"/>
      <c r="K7" s="22"/>
      <c r="L7" s="22"/>
      <c r="M7" s="22"/>
      <c r="N7" s="22"/>
      <c r="O7" s="6"/>
      <c r="P7" s="22"/>
      <c r="Q7" s="22"/>
      <c r="R7" s="22"/>
      <c r="S7" s="20"/>
      <c r="T7" s="20"/>
    </row>
    <row r="8" spans="2:20" ht="23" customHeight="1" x14ac:dyDescent="0.35">
      <c r="B8" s="6"/>
      <c r="E8" s="6"/>
      <c r="F8" s="6"/>
      <c r="G8" s="184" t="s">
        <v>11</v>
      </c>
      <c r="H8" s="185"/>
      <c r="I8" s="185"/>
      <c r="J8" s="185"/>
      <c r="K8" s="185"/>
      <c r="L8" s="185"/>
      <c r="M8" s="185"/>
      <c r="N8" s="185"/>
      <c r="O8" s="185"/>
      <c r="P8" s="185"/>
      <c r="Q8" s="185"/>
      <c r="R8" s="6"/>
    </row>
    <row r="9" spans="2:20" ht="20.5" x14ac:dyDescent="0.35">
      <c r="B9" s="6"/>
      <c r="D9" s="3"/>
      <c r="E9" s="6"/>
      <c r="F9" s="6"/>
      <c r="G9" s="184" t="s">
        <v>12</v>
      </c>
      <c r="H9" s="185"/>
      <c r="I9" s="185"/>
      <c r="J9" s="185"/>
      <c r="K9" s="185"/>
      <c r="L9" s="185"/>
      <c r="M9" s="185"/>
      <c r="N9" s="185"/>
      <c r="O9" s="185"/>
      <c r="P9" s="185"/>
      <c r="Q9" s="185"/>
      <c r="R9" s="6"/>
    </row>
    <row r="10" spans="2:20" ht="20.5" x14ac:dyDescent="0.35">
      <c r="B10" s="6"/>
      <c r="E10" s="6"/>
      <c r="F10" s="6"/>
      <c r="G10" s="184" t="s">
        <v>13</v>
      </c>
      <c r="H10" s="185"/>
      <c r="I10" s="185"/>
      <c r="J10" s="185"/>
      <c r="K10" s="185"/>
      <c r="L10" s="185"/>
      <c r="M10" s="185"/>
      <c r="N10" s="185"/>
      <c r="O10" s="185"/>
      <c r="P10" s="185"/>
      <c r="Q10" s="185"/>
      <c r="R10" s="6"/>
    </row>
    <row r="11" spans="2:20" ht="18.5" x14ac:dyDescent="0.5">
      <c r="B11" s="6"/>
      <c r="E11" s="6"/>
      <c r="F11" s="6"/>
      <c r="G11" s="6"/>
      <c r="H11" s="7"/>
      <c r="I11" s="23"/>
      <c r="J11" s="7"/>
      <c r="K11" s="7"/>
      <c r="L11" s="7"/>
      <c r="M11" s="7"/>
      <c r="N11" s="6"/>
      <c r="O11" s="6"/>
      <c r="P11" s="6"/>
      <c r="Q11" s="6"/>
      <c r="R11" s="6"/>
    </row>
    <row r="12" spans="2:20" ht="20" x14ac:dyDescent="0.5">
      <c r="B12" s="6"/>
      <c r="E12" s="6"/>
      <c r="F12" s="187" t="s">
        <v>15</v>
      </c>
      <c r="G12" s="187"/>
      <c r="H12" s="7"/>
      <c r="I12" s="7"/>
      <c r="J12" s="7"/>
      <c r="K12" s="7"/>
      <c r="L12" s="7"/>
      <c r="M12" s="7"/>
      <c r="N12" s="6"/>
      <c r="O12" s="6"/>
      <c r="P12" s="6"/>
      <c r="Q12" s="6"/>
      <c r="R12" s="6"/>
    </row>
    <row r="13" spans="2:20" ht="20.5" x14ac:dyDescent="0.35">
      <c r="B13" s="6"/>
      <c r="E13" s="6"/>
      <c r="F13" s="6"/>
      <c r="G13" s="184" t="s">
        <v>16</v>
      </c>
      <c r="H13" s="185"/>
      <c r="I13" s="185"/>
      <c r="J13" s="185"/>
      <c r="K13" s="185"/>
      <c r="L13" s="185"/>
      <c r="M13" s="185"/>
      <c r="N13" s="185"/>
      <c r="O13" s="185"/>
      <c r="P13" s="185"/>
      <c r="Q13" s="185"/>
      <c r="R13" s="6"/>
    </row>
    <row r="14" spans="2:20" ht="20.5" x14ac:dyDescent="0.35">
      <c r="B14" s="6"/>
      <c r="E14" s="6"/>
      <c r="F14" s="6"/>
      <c r="G14" s="184" t="s">
        <v>17</v>
      </c>
      <c r="H14" s="185"/>
      <c r="I14" s="185"/>
      <c r="J14" s="185"/>
      <c r="K14" s="185"/>
      <c r="L14" s="185"/>
      <c r="M14" s="185"/>
      <c r="N14" s="185"/>
      <c r="O14" s="185"/>
      <c r="P14" s="185"/>
      <c r="Q14" s="185"/>
      <c r="R14" s="6"/>
    </row>
    <row r="15" spans="2:20" ht="20.5" x14ac:dyDescent="0.35">
      <c r="B15" s="6"/>
      <c r="E15" s="6"/>
      <c r="F15" s="6"/>
      <c r="G15" s="184" t="s">
        <v>18</v>
      </c>
      <c r="H15" s="185"/>
      <c r="I15" s="185"/>
      <c r="J15" s="185"/>
      <c r="K15" s="185"/>
      <c r="L15" s="185"/>
      <c r="M15" s="185"/>
      <c r="N15" s="185"/>
      <c r="O15" s="185"/>
      <c r="P15" s="185"/>
      <c r="Q15" s="185"/>
      <c r="R15" s="6"/>
    </row>
    <row r="16" spans="2:20" ht="19" customHeight="1" x14ac:dyDescent="0.35">
      <c r="B16" s="6"/>
      <c r="E16" s="6"/>
      <c r="F16" s="6"/>
      <c r="G16" s="184"/>
      <c r="H16" s="185"/>
      <c r="I16" s="185"/>
      <c r="J16" s="185"/>
      <c r="K16" s="185"/>
      <c r="L16" s="185"/>
      <c r="M16" s="185"/>
      <c r="N16" s="6"/>
      <c r="O16" s="6"/>
      <c r="P16" s="6"/>
      <c r="Q16" s="6"/>
      <c r="R16" s="6"/>
    </row>
    <row r="17" spans="2:20" ht="23" x14ac:dyDescent="0.55000000000000004">
      <c r="B17" s="6"/>
      <c r="D17" s="20"/>
      <c r="E17" s="20"/>
      <c r="F17" s="20"/>
      <c r="G17" s="20"/>
      <c r="H17" s="20"/>
      <c r="I17" s="2"/>
      <c r="J17" s="20"/>
      <c r="K17" s="20"/>
      <c r="L17" s="20"/>
      <c r="M17" s="20"/>
      <c r="N17" s="20"/>
      <c r="P17" s="20"/>
      <c r="Q17" s="20"/>
      <c r="R17" s="20"/>
      <c r="S17" s="20"/>
      <c r="T17" s="20"/>
    </row>
    <row r="18" spans="2:20" ht="17" x14ac:dyDescent="0.5">
      <c r="B18" s="6"/>
      <c r="H18" s="2"/>
      <c r="I18" s="2"/>
      <c r="J18" s="2"/>
      <c r="K18" s="2"/>
      <c r="L18" s="2"/>
      <c r="M18" s="2"/>
    </row>
    <row r="19" spans="2:20" ht="17" x14ac:dyDescent="0.5">
      <c r="B19" s="6"/>
      <c r="H19" s="2"/>
      <c r="I19" s="2"/>
      <c r="J19" s="2"/>
      <c r="K19" s="2"/>
      <c r="L19" s="2"/>
      <c r="M19" s="2"/>
    </row>
    <row r="20" spans="2:20" x14ac:dyDescent="0.35">
      <c r="B20" s="6"/>
      <c r="I20" s="5"/>
      <c r="J20" s="5"/>
      <c r="K20" s="5"/>
      <c r="L20" s="5"/>
      <c r="M20" s="5"/>
    </row>
    <row r="21" spans="2:20" x14ac:dyDescent="0.35">
      <c r="B21" s="6"/>
    </row>
    <row r="22" spans="2:20" x14ac:dyDescent="0.35">
      <c r="B22" s="6"/>
    </row>
    <row r="23" spans="2:20" x14ac:dyDescent="0.35">
      <c r="B23" s="6"/>
    </row>
    <row r="24" spans="2:20" x14ac:dyDescent="0.35">
      <c r="B24" s="6"/>
    </row>
  </sheetData>
  <mergeCells count="9">
    <mergeCell ref="G14:Q14"/>
    <mergeCell ref="G15:Q15"/>
    <mergeCell ref="G16:M16"/>
    <mergeCell ref="E7:G7"/>
    <mergeCell ref="G8:Q8"/>
    <mergeCell ref="G9:Q9"/>
    <mergeCell ref="G10:Q10"/>
    <mergeCell ref="F12:G12"/>
    <mergeCell ref="G13:Q1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D4CB1-4F44-45BF-A75E-370707910D4D}">
  <sheetPr codeName="Sheet6"/>
  <dimension ref="B2:T25"/>
  <sheetViews>
    <sheetView workbookViewId="0"/>
  </sheetViews>
  <sheetFormatPr defaultRowHeight="14.5" x14ac:dyDescent="0.35"/>
  <cols>
    <col min="1" max="1" width="1.6328125" style="1" customWidth="1"/>
    <col min="2" max="2" width="30.6328125" style="1" customWidth="1"/>
    <col min="3" max="3" width="2.453125" style="1" customWidth="1"/>
    <col min="4" max="4" width="2.08984375" style="1" customWidth="1"/>
    <col min="5" max="6" width="8.7265625" style="1"/>
    <col min="7" max="7" width="20.36328125" style="1" customWidth="1"/>
    <col min="8" max="8" width="1.81640625" style="1" customWidth="1"/>
    <col min="9" max="9" width="3.1796875" style="1" hidden="1" customWidth="1"/>
    <col min="10" max="10" width="3.1796875" style="1" customWidth="1"/>
    <col min="11" max="11" width="2.26953125" style="1" customWidth="1"/>
    <col min="12" max="12" width="16.36328125" style="1" customWidth="1"/>
    <col min="13" max="13" width="18.90625" style="1" customWidth="1"/>
    <col min="14" max="14" width="1.7265625" style="1" customWidth="1"/>
    <col min="15" max="15" width="1.7265625" style="1" hidden="1" customWidth="1"/>
    <col min="16" max="16" width="3.36328125" style="1" customWidth="1"/>
    <col min="17" max="17" width="2.26953125" style="1" customWidth="1"/>
    <col min="18" max="18" width="17.81640625" style="1" customWidth="1"/>
    <col min="19" max="19" width="19.54296875" style="1" customWidth="1"/>
    <col min="20" max="20" width="1.6328125" style="1" customWidth="1"/>
    <col min="21" max="16384" width="8.7265625" style="1"/>
  </cols>
  <sheetData>
    <row r="2" spans="2:20" x14ac:dyDescent="0.35">
      <c r="B2" s="6"/>
    </row>
    <row r="3" spans="2:20" x14ac:dyDescent="0.35">
      <c r="B3" s="6"/>
    </row>
    <row r="4" spans="2:20" x14ac:dyDescent="0.35">
      <c r="B4" s="6"/>
    </row>
    <row r="5" spans="2:20" x14ac:dyDescent="0.35">
      <c r="B5" s="6"/>
    </row>
    <row r="6" spans="2:20" ht="12.5" customHeight="1" x14ac:dyDescent="0.35">
      <c r="B6" s="6"/>
    </row>
    <row r="7" spans="2:20" ht="23" x14ac:dyDescent="0.55000000000000004">
      <c r="B7" s="6"/>
      <c r="D7" s="189" t="s">
        <v>24</v>
      </c>
      <c r="E7" s="190"/>
      <c r="F7" s="190"/>
      <c r="G7" s="190"/>
      <c r="H7" s="190"/>
      <c r="I7" s="2"/>
      <c r="J7" s="20"/>
      <c r="K7" s="189" t="s">
        <v>19</v>
      </c>
      <c r="L7" s="189"/>
      <c r="M7" s="189"/>
      <c r="N7" s="189"/>
      <c r="P7" s="20"/>
      <c r="Q7" s="189" t="s">
        <v>20</v>
      </c>
      <c r="R7" s="189"/>
      <c r="S7" s="189"/>
      <c r="T7" s="189"/>
    </row>
    <row r="8" spans="2:20" ht="9.5" customHeight="1" x14ac:dyDescent="0.5">
      <c r="B8" s="6"/>
      <c r="D8" s="6"/>
      <c r="E8" s="25"/>
      <c r="F8" s="25"/>
      <c r="G8" s="25"/>
      <c r="H8" s="7"/>
      <c r="I8" s="2"/>
      <c r="J8" s="2"/>
      <c r="K8" s="6"/>
      <c r="L8" s="6"/>
      <c r="M8" s="6"/>
      <c r="N8" s="6"/>
      <c r="Q8" s="6"/>
      <c r="R8" s="6"/>
      <c r="S8" s="6"/>
      <c r="T8" s="6"/>
    </row>
    <row r="9" spans="2:20" ht="18.5" customHeight="1" x14ac:dyDescent="0.5">
      <c r="B9" s="6"/>
      <c r="D9" s="24"/>
      <c r="E9" s="188" t="s">
        <v>25</v>
      </c>
      <c r="F9" s="188"/>
      <c r="G9" s="188"/>
      <c r="H9" s="7"/>
      <c r="I9" s="4"/>
      <c r="J9" s="2"/>
      <c r="K9" s="24"/>
      <c r="L9" s="188" t="s">
        <v>26</v>
      </c>
      <c r="M9" s="188"/>
      <c r="N9" s="6"/>
      <c r="Q9" s="6"/>
      <c r="R9" s="188" t="s">
        <v>27</v>
      </c>
      <c r="S9" s="185"/>
      <c r="T9" s="6"/>
    </row>
    <row r="10" spans="2:20" ht="17" x14ac:dyDescent="0.5">
      <c r="B10" s="6"/>
      <c r="D10" s="6"/>
      <c r="E10" s="188"/>
      <c r="F10" s="188"/>
      <c r="G10" s="188"/>
      <c r="H10" s="7"/>
      <c r="I10" s="2"/>
      <c r="J10" s="2"/>
      <c r="K10" s="6"/>
      <c r="L10" s="188"/>
      <c r="M10" s="188"/>
      <c r="N10" s="6"/>
      <c r="Q10" s="6"/>
      <c r="R10" s="185"/>
      <c r="S10" s="185"/>
      <c r="T10" s="6"/>
    </row>
    <row r="11" spans="2:20" ht="18.5" x14ac:dyDescent="0.5">
      <c r="B11" s="6"/>
      <c r="D11" s="6"/>
      <c r="E11" s="188"/>
      <c r="F11" s="188"/>
      <c r="G11" s="188"/>
      <c r="H11" s="7"/>
      <c r="I11" s="4"/>
      <c r="J11" s="2"/>
      <c r="K11" s="6"/>
      <c r="L11" s="188"/>
      <c r="M11" s="188"/>
      <c r="N11" s="6"/>
      <c r="Q11" s="6"/>
      <c r="R11" s="185"/>
      <c r="S11" s="185"/>
      <c r="T11" s="6"/>
    </row>
    <row r="12" spans="2:20" ht="24.5" customHeight="1" x14ac:dyDescent="0.5">
      <c r="B12" s="6"/>
      <c r="D12" s="6"/>
      <c r="E12" s="188"/>
      <c r="F12" s="188"/>
      <c r="G12" s="188"/>
      <c r="H12" s="7"/>
      <c r="I12" s="2"/>
      <c r="J12" s="2"/>
      <c r="K12" s="6"/>
      <c r="L12" s="188"/>
      <c r="M12" s="188"/>
      <c r="N12" s="6"/>
      <c r="Q12" s="6"/>
      <c r="R12" s="185"/>
      <c r="S12" s="185"/>
      <c r="T12" s="6"/>
    </row>
    <row r="13" spans="2:20" ht="10" customHeight="1" x14ac:dyDescent="0.5">
      <c r="B13" s="6"/>
      <c r="D13" s="6"/>
      <c r="E13" s="25"/>
      <c r="F13" s="25"/>
      <c r="G13" s="25"/>
      <c r="H13" s="7"/>
      <c r="I13" s="4"/>
      <c r="J13" s="2"/>
      <c r="K13" s="6"/>
      <c r="L13" s="6"/>
      <c r="M13" s="6"/>
      <c r="N13" s="6"/>
      <c r="Q13" s="6"/>
      <c r="R13" s="6"/>
      <c r="S13" s="6"/>
      <c r="T13" s="6"/>
    </row>
    <row r="14" spans="2:20" ht="17" x14ac:dyDescent="0.5">
      <c r="B14" s="6"/>
      <c r="D14" s="6"/>
      <c r="E14" s="6"/>
      <c r="F14" s="6"/>
      <c r="G14" s="6"/>
      <c r="H14" s="7"/>
      <c r="I14" s="2"/>
      <c r="J14" s="2"/>
      <c r="K14" s="7"/>
      <c r="L14" s="7"/>
      <c r="M14" s="7"/>
      <c r="N14" s="6"/>
      <c r="Q14" s="6"/>
      <c r="R14" s="6"/>
      <c r="S14" s="6"/>
      <c r="T14" s="6"/>
    </row>
    <row r="15" spans="2:20" ht="17" x14ac:dyDescent="0.5">
      <c r="B15" s="6"/>
      <c r="H15" s="2"/>
      <c r="I15" s="2"/>
      <c r="J15" s="2"/>
      <c r="K15" s="2"/>
      <c r="L15" s="2"/>
      <c r="M15" s="2"/>
    </row>
    <row r="16" spans="2:20" ht="23" x14ac:dyDescent="0.55000000000000004">
      <c r="B16" s="6"/>
      <c r="D16" s="189" t="s">
        <v>21</v>
      </c>
      <c r="E16" s="189"/>
      <c r="F16" s="189"/>
      <c r="G16" s="189"/>
      <c r="H16" s="189"/>
      <c r="I16" s="4"/>
      <c r="J16" s="2"/>
      <c r="K16" s="189" t="s">
        <v>22</v>
      </c>
      <c r="L16" s="189"/>
      <c r="M16" s="189"/>
      <c r="N16" s="189"/>
      <c r="Q16" s="189" t="s">
        <v>23</v>
      </c>
      <c r="R16" s="189"/>
      <c r="S16" s="189"/>
      <c r="T16" s="189"/>
    </row>
    <row r="17" spans="2:20" ht="10.5" customHeight="1" x14ac:dyDescent="0.5">
      <c r="B17" s="6"/>
      <c r="D17" s="6"/>
      <c r="E17" s="6"/>
      <c r="F17" s="6"/>
      <c r="G17" s="6"/>
      <c r="H17" s="7"/>
      <c r="I17" s="2"/>
      <c r="J17" s="2"/>
      <c r="K17" s="7"/>
      <c r="L17" s="7"/>
      <c r="M17" s="7"/>
      <c r="N17" s="6"/>
      <c r="Q17" s="6"/>
      <c r="R17" s="6"/>
      <c r="S17" s="6"/>
      <c r="T17" s="6"/>
    </row>
    <row r="18" spans="2:20" ht="18" customHeight="1" x14ac:dyDescent="0.55000000000000004">
      <c r="B18" s="6"/>
      <c r="D18" s="22"/>
      <c r="E18" s="188" t="s">
        <v>28</v>
      </c>
      <c r="F18" s="188"/>
      <c r="G18" s="188"/>
      <c r="H18" s="22"/>
      <c r="I18" s="2"/>
      <c r="J18" s="20"/>
      <c r="K18" s="22"/>
      <c r="L18" s="188" t="s">
        <v>29</v>
      </c>
      <c r="M18" s="185"/>
      <c r="N18" s="22"/>
      <c r="P18" s="20"/>
      <c r="Q18" s="22"/>
      <c r="R18" s="188" t="s">
        <v>30</v>
      </c>
      <c r="S18" s="185"/>
      <c r="T18" s="22"/>
    </row>
    <row r="19" spans="2:20" ht="17" customHeight="1" x14ac:dyDescent="0.5">
      <c r="B19" s="6"/>
      <c r="D19" s="6"/>
      <c r="E19" s="188"/>
      <c r="F19" s="188"/>
      <c r="G19" s="188"/>
      <c r="H19" s="7"/>
      <c r="I19" s="2"/>
      <c r="J19" s="2"/>
      <c r="K19" s="7"/>
      <c r="L19" s="185"/>
      <c r="M19" s="185"/>
      <c r="N19" s="6"/>
      <c r="Q19" s="6"/>
      <c r="R19" s="185"/>
      <c r="S19" s="185"/>
      <c r="T19" s="6"/>
    </row>
    <row r="20" spans="2:20" ht="17" customHeight="1" x14ac:dyDescent="0.5">
      <c r="B20" s="6"/>
      <c r="D20" s="6"/>
      <c r="E20" s="188"/>
      <c r="F20" s="188"/>
      <c r="G20" s="188"/>
      <c r="H20" s="7"/>
      <c r="I20" s="2"/>
      <c r="J20" s="2"/>
      <c r="K20" s="7"/>
      <c r="L20" s="185"/>
      <c r="M20" s="185"/>
      <c r="N20" s="6"/>
      <c r="Q20" s="6"/>
      <c r="R20" s="185"/>
      <c r="S20" s="185"/>
      <c r="T20" s="6"/>
    </row>
    <row r="21" spans="2:20" ht="14.5" customHeight="1" x14ac:dyDescent="0.35">
      <c r="B21" s="6"/>
      <c r="D21" s="6"/>
      <c r="E21" s="188"/>
      <c r="F21" s="188"/>
      <c r="G21" s="188"/>
      <c r="H21" s="6"/>
      <c r="I21" s="5"/>
      <c r="J21" s="5"/>
      <c r="K21" s="8"/>
      <c r="L21" s="185"/>
      <c r="M21" s="185"/>
      <c r="N21" s="6"/>
      <c r="Q21" s="6"/>
      <c r="R21" s="185"/>
      <c r="S21" s="185"/>
      <c r="T21" s="6"/>
    </row>
    <row r="22" spans="2:20" ht="22.5" customHeight="1" x14ac:dyDescent="0.35">
      <c r="B22" s="6"/>
      <c r="D22" s="6"/>
      <c r="E22" s="188"/>
      <c r="F22" s="188"/>
      <c r="G22" s="188"/>
      <c r="H22" s="6"/>
      <c r="K22" s="6"/>
      <c r="L22" s="185"/>
      <c r="M22" s="185"/>
      <c r="N22" s="6"/>
      <c r="Q22" s="6"/>
      <c r="R22" s="185"/>
      <c r="S22" s="185"/>
      <c r="T22" s="6"/>
    </row>
    <row r="23" spans="2:20" ht="8" customHeight="1" x14ac:dyDescent="0.35">
      <c r="B23" s="6"/>
      <c r="D23" s="6"/>
      <c r="E23" s="6"/>
      <c r="F23" s="6"/>
      <c r="G23" s="6"/>
      <c r="H23" s="6"/>
      <c r="K23" s="6"/>
      <c r="L23" s="6"/>
      <c r="M23" s="6"/>
      <c r="N23" s="6"/>
      <c r="Q23" s="6"/>
      <c r="R23" s="6"/>
      <c r="S23" s="6"/>
      <c r="T23" s="6"/>
    </row>
    <row r="24" spans="2:20" ht="19" customHeight="1" x14ac:dyDescent="0.35">
      <c r="B24" s="6"/>
      <c r="D24" s="6"/>
      <c r="E24" s="6"/>
      <c r="F24" s="6"/>
      <c r="G24" s="6"/>
      <c r="H24" s="6"/>
      <c r="K24" s="6"/>
      <c r="L24" s="6"/>
      <c r="M24" s="6"/>
      <c r="N24" s="6"/>
      <c r="Q24" s="6"/>
      <c r="R24" s="6"/>
      <c r="S24" s="6"/>
      <c r="T24" s="6"/>
    </row>
    <row r="25" spans="2:20" x14ac:dyDescent="0.35">
      <c r="B25" s="6"/>
    </row>
  </sheetData>
  <mergeCells count="12">
    <mergeCell ref="E18:G22"/>
    <mergeCell ref="R18:S22"/>
    <mergeCell ref="L18:M22"/>
    <mergeCell ref="D7:H7"/>
    <mergeCell ref="K7:N7"/>
    <mergeCell ref="Q7:T7"/>
    <mergeCell ref="D16:H16"/>
    <mergeCell ref="K16:N16"/>
    <mergeCell ref="Q16:T16"/>
    <mergeCell ref="E9:G12"/>
    <mergeCell ref="L9:M12"/>
    <mergeCell ref="R9:S12"/>
  </mergeCells>
  <pageMargins left="0.7" right="0.7" top="0.75" bottom="0.75" header="0.3" footer="0.3"/>
  <pageSetup paperSize="9"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94E80-1662-4F55-9774-9133DF8A8A02}">
  <sheetPr codeName="Sheet27"/>
  <dimension ref="B2:O25"/>
  <sheetViews>
    <sheetView workbookViewId="0"/>
  </sheetViews>
  <sheetFormatPr defaultRowHeight="14.5" x14ac:dyDescent="0.35"/>
  <cols>
    <col min="1" max="1" width="1.6328125" style="1" customWidth="1"/>
    <col min="2" max="2" width="30.6328125" style="1" customWidth="1"/>
    <col min="3" max="3" width="1.6328125" style="1" customWidth="1"/>
    <col min="4" max="4" width="3.1796875" style="1" customWidth="1"/>
    <col min="5" max="6" width="8.7265625" style="1"/>
    <col min="7" max="7" width="4.26953125" style="1" customWidth="1"/>
    <col min="8" max="8" width="14" style="1" customWidth="1"/>
    <col min="9" max="9" width="1.90625" style="1" customWidth="1"/>
    <col min="10" max="14" width="8.7265625" style="1"/>
    <col min="15" max="15" width="3.7265625" style="1" customWidth="1"/>
    <col min="16" max="16384" width="8.7265625" style="1"/>
  </cols>
  <sheetData>
    <row r="2" spans="2:15" x14ac:dyDescent="0.35">
      <c r="B2" s="6"/>
    </row>
    <row r="3" spans="2:15" x14ac:dyDescent="0.35">
      <c r="B3" s="6"/>
    </row>
    <row r="4" spans="2:15" x14ac:dyDescent="0.35">
      <c r="B4" s="6"/>
    </row>
    <row r="5" spans="2:15" x14ac:dyDescent="0.35">
      <c r="B5" s="6"/>
    </row>
    <row r="6" spans="2:15" ht="12.5" customHeight="1" x14ac:dyDescent="0.35">
      <c r="B6" s="6"/>
    </row>
    <row r="7" spans="2:15" ht="23" x14ac:dyDescent="0.55000000000000004">
      <c r="B7" s="6"/>
      <c r="D7" s="20"/>
      <c r="E7" s="20"/>
      <c r="F7" s="20"/>
      <c r="G7" s="20"/>
      <c r="H7" s="20"/>
      <c r="I7" s="20"/>
      <c r="J7" s="20"/>
      <c r="K7" s="20"/>
      <c r="L7" s="20"/>
      <c r="M7" s="20"/>
      <c r="N7" s="20"/>
      <c r="O7" s="20"/>
    </row>
    <row r="8" spans="2:15" ht="17" x14ac:dyDescent="0.5">
      <c r="B8" s="6"/>
      <c r="H8" s="2"/>
      <c r="I8" s="2"/>
      <c r="J8" s="2"/>
      <c r="K8" s="2"/>
    </row>
    <row r="9" spans="2:15" ht="14.5" customHeight="1" x14ac:dyDescent="0.35">
      <c r="B9" s="6"/>
      <c r="D9" s="3"/>
      <c r="G9" s="191" t="s">
        <v>51</v>
      </c>
      <c r="H9" s="191"/>
      <c r="I9" s="191"/>
      <c r="J9" s="191"/>
      <c r="K9" s="191"/>
      <c r="L9" s="191"/>
      <c r="M9" s="191"/>
      <c r="N9" s="191"/>
      <c r="O9" s="191"/>
    </row>
    <row r="10" spans="2:15" ht="14.5" customHeight="1" x14ac:dyDescent="0.35">
      <c r="B10" s="6"/>
      <c r="G10" s="192"/>
      <c r="H10" s="192"/>
      <c r="I10" s="192"/>
      <c r="J10" s="192"/>
      <c r="K10" s="192"/>
      <c r="L10" s="192"/>
      <c r="M10" s="192"/>
      <c r="N10" s="192"/>
      <c r="O10" s="192"/>
    </row>
    <row r="11" spans="2:15" ht="14.5" customHeight="1" x14ac:dyDescent="0.35">
      <c r="B11" s="6"/>
      <c r="G11" s="193"/>
      <c r="H11" s="193"/>
      <c r="I11" s="193"/>
      <c r="J11" s="193"/>
      <c r="K11" s="193"/>
      <c r="L11" s="193"/>
      <c r="M11" s="193"/>
      <c r="N11" s="193"/>
      <c r="O11" s="193"/>
    </row>
    <row r="12" spans="2:15" x14ac:dyDescent="0.35">
      <c r="B12" s="6"/>
      <c r="G12" s="6"/>
      <c r="H12" s="6"/>
      <c r="I12" s="6"/>
      <c r="J12" s="6"/>
      <c r="K12" s="6"/>
      <c r="L12" s="6"/>
      <c r="M12" s="6"/>
      <c r="N12" s="6"/>
      <c r="O12" s="6"/>
    </row>
    <row r="13" spans="2:15" ht="15" thickBot="1" x14ac:dyDescent="0.4">
      <c r="B13" s="6"/>
      <c r="G13" s="6"/>
      <c r="H13" s="6"/>
      <c r="I13" s="6"/>
      <c r="J13" s="6"/>
      <c r="K13" s="6"/>
      <c r="L13" s="6"/>
      <c r="M13" s="6"/>
      <c r="N13" s="6"/>
      <c r="O13" s="6"/>
    </row>
    <row r="14" spans="2:15" ht="17.5" thickBot="1" x14ac:dyDescent="0.4">
      <c r="B14" s="6"/>
      <c r="G14" s="6"/>
      <c r="H14" s="31" t="s">
        <v>32</v>
      </c>
      <c r="I14" s="6"/>
      <c r="J14" s="194">
        <v>9999999999</v>
      </c>
      <c r="K14" s="195"/>
      <c r="L14" s="195"/>
      <c r="M14" s="196"/>
      <c r="N14" s="6"/>
      <c r="O14" s="6"/>
    </row>
    <row r="15" spans="2:15" x14ac:dyDescent="0.35">
      <c r="B15" s="6"/>
      <c r="G15" s="6"/>
      <c r="H15" s="6"/>
      <c r="I15" s="6"/>
      <c r="J15" s="6"/>
      <c r="K15" s="6"/>
      <c r="L15" s="6"/>
      <c r="M15" s="6"/>
      <c r="N15" s="6"/>
      <c r="O15" s="6"/>
    </row>
    <row r="16" spans="2:15" ht="16.5" customHeight="1" x14ac:dyDescent="0.5">
      <c r="B16" s="6"/>
      <c r="G16" s="6"/>
      <c r="H16" s="27"/>
      <c r="I16" s="27"/>
      <c r="J16" s="27"/>
      <c r="K16" s="27"/>
      <c r="L16" s="6"/>
      <c r="M16" s="6"/>
      <c r="N16" s="6"/>
      <c r="O16" s="6"/>
    </row>
    <row r="17" spans="2:15" ht="19" customHeight="1" x14ac:dyDescent="0.55000000000000004">
      <c r="B17" s="6"/>
      <c r="D17" s="20"/>
      <c r="E17" s="20"/>
      <c r="F17" s="20"/>
      <c r="G17" s="6"/>
      <c r="H17" s="6"/>
      <c r="I17" s="6"/>
      <c r="J17" s="6"/>
      <c r="K17" s="6"/>
      <c r="L17" s="199" t="str">
        <f>IF(J14&lt;&gt;"",HYPERLINK("#marksheet!a1","submit"),"login failed")</f>
        <v>submit</v>
      </c>
      <c r="M17" s="199"/>
      <c r="N17" s="200"/>
      <c r="O17" s="30"/>
    </row>
    <row r="18" spans="2:15" ht="17" x14ac:dyDescent="0.5">
      <c r="B18" s="6"/>
      <c r="G18" s="6"/>
      <c r="H18" s="27"/>
      <c r="I18" s="27"/>
      <c r="J18" s="27"/>
      <c r="K18" s="27"/>
      <c r="L18" s="6"/>
      <c r="M18" s="6"/>
      <c r="N18" s="6"/>
      <c r="O18" s="6"/>
    </row>
    <row r="19" spans="2:15" ht="17" x14ac:dyDescent="0.5">
      <c r="B19" s="6"/>
      <c r="H19" s="38"/>
      <c r="I19" s="38"/>
      <c r="J19" s="38"/>
      <c r="K19" s="38"/>
    </row>
    <row r="20" spans="2:15" ht="9" customHeight="1" x14ac:dyDescent="0.55000000000000004">
      <c r="B20" s="6"/>
      <c r="G20" s="20"/>
      <c r="H20" s="20"/>
      <c r="I20" s="38"/>
      <c r="J20" s="38"/>
      <c r="K20" s="20"/>
      <c r="M20" s="197"/>
      <c r="N20" s="198"/>
    </row>
    <row r="21" spans="2:15" x14ac:dyDescent="0.35">
      <c r="B21" s="6"/>
    </row>
    <row r="22" spans="2:15" x14ac:dyDescent="0.35">
      <c r="B22" s="6"/>
    </row>
    <row r="23" spans="2:15" x14ac:dyDescent="0.35">
      <c r="B23" s="6"/>
    </row>
    <row r="24" spans="2:15" x14ac:dyDescent="0.35">
      <c r="B24" s="6"/>
    </row>
    <row r="25" spans="2:15" x14ac:dyDescent="0.35">
      <c r="B25" s="6"/>
    </row>
  </sheetData>
  <mergeCells count="4">
    <mergeCell ref="G9:O11"/>
    <mergeCell ref="J14:M14"/>
    <mergeCell ref="M20:N20"/>
    <mergeCell ref="L17:N17"/>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266D8-D1C6-429C-BE93-5AA8F876F724}">
  <dimension ref="E6:R45"/>
  <sheetViews>
    <sheetView topLeftCell="A6" zoomScaleNormal="100" workbookViewId="0"/>
  </sheetViews>
  <sheetFormatPr defaultRowHeight="14.5" x14ac:dyDescent="0.35"/>
  <cols>
    <col min="1" max="4" width="8.7265625" style="6"/>
    <col min="5" max="5" width="3.08984375" style="6" customWidth="1"/>
    <col min="6" max="6" width="4" style="6" customWidth="1"/>
    <col min="7" max="16" width="8.7265625" style="6"/>
    <col min="17" max="17" width="3.7265625" style="6" customWidth="1"/>
    <col min="18" max="18" width="2.453125" style="6" customWidth="1"/>
    <col min="19" max="16384" width="8.7265625" style="6"/>
  </cols>
  <sheetData>
    <row r="6" spans="5:18" ht="15" thickBot="1" x14ac:dyDescent="0.4"/>
    <row r="7" spans="5:18" ht="15" thickBot="1" x14ac:dyDescent="0.4">
      <c r="E7" s="205"/>
      <c r="F7" s="206"/>
      <c r="G7" s="206"/>
      <c r="H7" s="206"/>
      <c r="I7" s="206"/>
      <c r="J7" s="206"/>
      <c r="K7" s="206"/>
      <c r="L7" s="206"/>
      <c r="M7" s="206"/>
      <c r="N7" s="206"/>
      <c r="O7" s="206"/>
      <c r="P7" s="206"/>
      <c r="Q7" s="206"/>
      <c r="R7" s="207"/>
    </row>
    <row r="8" spans="5:18" x14ac:dyDescent="0.35">
      <c r="E8" s="208"/>
      <c r="F8" s="113"/>
      <c r="G8" s="114"/>
      <c r="H8" s="114"/>
      <c r="I8" s="114"/>
      <c r="J8" s="114"/>
      <c r="K8" s="114"/>
      <c r="L8" s="114"/>
      <c r="M8" s="114"/>
      <c r="N8" s="114"/>
      <c r="O8" s="114"/>
      <c r="P8" s="114"/>
      <c r="Q8" s="115"/>
      <c r="R8" s="210"/>
    </row>
    <row r="9" spans="5:18" x14ac:dyDescent="0.35">
      <c r="E9" s="208"/>
      <c r="F9" s="116"/>
      <c r="Q9" s="117"/>
      <c r="R9" s="210"/>
    </row>
    <row r="10" spans="5:18" x14ac:dyDescent="0.35">
      <c r="E10" s="208"/>
      <c r="F10" s="116"/>
      <c r="Q10" s="117"/>
      <c r="R10" s="210"/>
    </row>
    <row r="11" spans="5:18" x14ac:dyDescent="0.35">
      <c r="E11" s="208"/>
      <c r="F11" s="116"/>
      <c r="Q11" s="117"/>
      <c r="R11" s="210"/>
    </row>
    <row r="12" spans="5:18" x14ac:dyDescent="0.35">
      <c r="E12" s="208"/>
      <c r="F12" s="116"/>
      <c r="Q12" s="117"/>
      <c r="R12" s="210"/>
    </row>
    <row r="13" spans="5:18" x14ac:dyDescent="0.35">
      <c r="E13" s="208"/>
      <c r="F13" s="122"/>
      <c r="G13" s="123"/>
      <c r="H13" s="123"/>
      <c r="I13" s="123"/>
      <c r="J13" s="123"/>
      <c r="K13" s="123"/>
      <c r="L13" s="123"/>
      <c r="M13" s="123"/>
      <c r="N13" s="123"/>
      <c r="O13" s="123"/>
      <c r="P13" s="123"/>
      <c r="Q13" s="124"/>
      <c r="R13" s="210"/>
    </row>
    <row r="14" spans="5:18" x14ac:dyDescent="0.35">
      <c r="E14" s="208"/>
      <c r="F14" s="122"/>
      <c r="G14" s="123"/>
      <c r="H14" s="123"/>
      <c r="I14" s="123"/>
      <c r="J14" s="123"/>
      <c r="K14" s="123"/>
      <c r="L14" s="123"/>
      <c r="M14" s="123"/>
      <c r="N14" s="123"/>
      <c r="O14" s="123"/>
      <c r="P14" s="123"/>
      <c r="Q14" s="124"/>
      <c r="R14" s="210"/>
    </row>
    <row r="15" spans="5:18" x14ac:dyDescent="0.35">
      <c r="E15" s="208"/>
      <c r="F15" s="122"/>
      <c r="G15" s="123"/>
      <c r="H15" s="123"/>
      <c r="I15" s="123"/>
      <c r="J15" s="123"/>
      <c r="K15" s="123"/>
      <c r="L15" s="123"/>
      <c r="M15" s="123"/>
      <c r="N15" s="123"/>
      <c r="O15" s="123"/>
      <c r="P15" s="123"/>
      <c r="Q15" s="124"/>
      <c r="R15" s="210"/>
    </row>
    <row r="16" spans="5:18" x14ac:dyDescent="0.35">
      <c r="E16" s="208"/>
      <c r="F16" s="122"/>
      <c r="G16" s="123"/>
      <c r="H16" s="123"/>
      <c r="I16" s="123"/>
      <c r="J16" s="123"/>
      <c r="K16" s="123"/>
      <c r="L16" s="123"/>
      <c r="M16" s="123"/>
      <c r="N16" s="123"/>
      <c r="O16" s="123"/>
      <c r="P16" s="123"/>
      <c r="Q16" s="124"/>
      <c r="R16" s="210"/>
    </row>
    <row r="17" spans="5:18" x14ac:dyDescent="0.35">
      <c r="E17" s="208"/>
      <c r="F17" s="122"/>
      <c r="G17" s="123"/>
      <c r="H17" s="123"/>
      <c r="I17" s="123"/>
      <c r="J17" s="123"/>
      <c r="K17" s="123"/>
      <c r="L17" s="123"/>
      <c r="M17" s="123"/>
      <c r="N17" s="123"/>
      <c r="O17" s="123"/>
      <c r="P17" s="123"/>
      <c r="Q17" s="124"/>
      <c r="R17" s="210"/>
    </row>
    <row r="18" spans="5:18" x14ac:dyDescent="0.35">
      <c r="E18" s="208"/>
      <c r="F18" s="122"/>
      <c r="G18" s="123"/>
      <c r="H18" s="123"/>
      <c r="I18" s="123"/>
      <c r="J18" s="123"/>
      <c r="K18" s="123"/>
      <c r="L18" s="123"/>
      <c r="M18" s="123"/>
      <c r="N18" s="123"/>
      <c r="O18" s="123"/>
      <c r="P18" s="123"/>
      <c r="Q18" s="124"/>
      <c r="R18" s="210"/>
    </row>
    <row r="19" spans="5:18" ht="21" x14ac:dyDescent="0.35">
      <c r="E19" s="208"/>
      <c r="F19" s="122"/>
      <c r="G19" s="212" t="s">
        <v>269</v>
      </c>
      <c r="H19" s="212"/>
      <c r="I19" s="212"/>
      <c r="J19" s="213" t="str">
        <f>_xlfn.XLOOKUP(formreportcard!$J$14,studentinfo!N11:N204,studentinfo!D11:D204)</f>
        <v>s1</v>
      </c>
      <c r="K19" s="213"/>
      <c r="L19" s="213"/>
      <c r="M19" s="213"/>
      <c r="N19" s="123"/>
      <c r="O19" s="123"/>
      <c r="P19" s="123"/>
      <c r="Q19" s="124"/>
      <c r="R19" s="210"/>
    </row>
    <row r="20" spans="5:18" ht="21" x14ac:dyDescent="0.35">
      <c r="E20" s="208"/>
      <c r="F20" s="122"/>
      <c r="G20" s="212" t="s">
        <v>270</v>
      </c>
      <c r="H20" s="212"/>
      <c r="I20" s="212"/>
      <c r="J20" s="213" t="str">
        <f>_xlfn.XLOOKUP(formreportcard!$J$14,studentinfo!N11:N204,studentinfo!E11:E204)</f>
        <v>deepa</v>
      </c>
      <c r="K20" s="213"/>
      <c r="L20" s="213"/>
      <c r="M20" s="213"/>
      <c r="N20" s="123"/>
      <c r="O20" s="123"/>
      <c r="P20" s="123"/>
      <c r="Q20" s="124"/>
      <c r="R20" s="210"/>
    </row>
    <row r="21" spans="5:18" ht="21" x14ac:dyDescent="0.35">
      <c r="E21" s="208"/>
      <c r="F21" s="122"/>
      <c r="G21" s="212" t="s">
        <v>272</v>
      </c>
      <c r="H21" s="212"/>
      <c r="I21" s="212"/>
      <c r="J21" s="213" t="str">
        <f>_xlfn.XLOOKUP(formreportcard!$J$14,studentinfo!N11:N204,studentinfo!F11:F204)</f>
        <v>PROGRAMMING</v>
      </c>
      <c r="K21" s="213"/>
      <c r="L21" s="213"/>
      <c r="M21" s="213"/>
      <c r="N21" s="123"/>
      <c r="O21" s="123"/>
      <c r="P21" s="123"/>
      <c r="Q21" s="124"/>
      <c r="R21" s="210"/>
    </row>
    <row r="22" spans="5:18" ht="21" x14ac:dyDescent="0.35">
      <c r="E22" s="208"/>
      <c r="F22" s="122"/>
      <c r="G22" s="212" t="s">
        <v>271</v>
      </c>
      <c r="H22" s="212"/>
      <c r="I22" s="212"/>
      <c r="J22" s="213" t="str">
        <f>_xlfn.XLOOKUP(formreportcard!$J$14,studentinfo!N11:N204,studentinfo!G11:G204)</f>
        <v>Php</v>
      </c>
      <c r="K22" s="213"/>
      <c r="L22" s="213"/>
      <c r="M22" s="213"/>
      <c r="N22" s="123"/>
      <c r="O22" s="123"/>
      <c r="P22" s="123"/>
      <c r="Q22" s="124"/>
      <c r="R22" s="210"/>
    </row>
    <row r="23" spans="5:18" ht="15" thickBot="1" x14ac:dyDescent="0.4">
      <c r="E23" s="208"/>
      <c r="F23" s="122"/>
      <c r="G23" s="123"/>
      <c r="H23" s="123"/>
      <c r="I23" s="123"/>
      <c r="J23" s="123"/>
      <c r="K23" s="123"/>
      <c r="L23" s="123"/>
      <c r="M23" s="123"/>
      <c r="N23" s="123"/>
      <c r="O23" s="123"/>
      <c r="P23" s="123"/>
      <c r="Q23" s="124"/>
      <c r="R23" s="210"/>
    </row>
    <row r="24" spans="5:18" x14ac:dyDescent="0.35">
      <c r="E24" s="208"/>
      <c r="F24" s="131"/>
      <c r="G24" s="214" t="s">
        <v>273</v>
      </c>
      <c r="H24" s="132"/>
      <c r="I24" s="214" t="s">
        <v>274</v>
      </c>
      <c r="J24" s="214"/>
      <c r="K24" s="132"/>
      <c r="L24" s="214" t="s">
        <v>275</v>
      </c>
      <c r="M24" s="214"/>
      <c r="N24" s="132"/>
      <c r="O24" s="214" t="s">
        <v>276</v>
      </c>
      <c r="P24" s="214"/>
      <c r="Q24" s="133"/>
      <c r="R24" s="210"/>
    </row>
    <row r="25" spans="5:18" ht="15" thickBot="1" x14ac:dyDescent="0.4">
      <c r="E25" s="208"/>
      <c r="F25" s="134"/>
      <c r="G25" s="215"/>
      <c r="H25" s="135"/>
      <c r="I25" s="215"/>
      <c r="J25" s="215"/>
      <c r="K25" s="135"/>
      <c r="L25" s="215"/>
      <c r="M25" s="215"/>
      <c r="N25" s="135"/>
      <c r="O25" s="215"/>
      <c r="P25" s="215"/>
      <c r="Q25" s="136"/>
      <c r="R25" s="210"/>
    </row>
    <row r="26" spans="5:18" ht="16.5" customHeight="1" x14ac:dyDescent="0.35">
      <c r="E26" s="208"/>
      <c r="F26" s="120"/>
      <c r="G26" s="201">
        <v>1</v>
      </c>
      <c r="H26" s="121"/>
      <c r="I26" s="216" t="str">
        <f>J22</f>
        <v>Php</v>
      </c>
      <c r="J26" s="217"/>
      <c r="K26" s="121"/>
      <c r="L26" s="216">
        <v>100</v>
      </c>
      <c r="M26" s="217"/>
      <c r="N26" s="121"/>
      <c r="O26" s="216" t="e">
        <f>_xlfn.XLOOKUP(formreportcard!$J$14,studentinfo!N11:N304,studentinfo!Q7:Q299)</f>
        <v>#VALUE!</v>
      </c>
      <c r="P26" s="222"/>
      <c r="Q26" s="147"/>
      <c r="R26" s="210"/>
    </row>
    <row r="27" spans="5:18" ht="14.5" customHeight="1" x14ac:dyDescent="0.35">
      <c r="E27" s="208"/>
      <c r="F27" s="118"/>
      <c r="G27" s="202"/>
      <c r="H27" s="123"/>
      <c r="I27" s="218"/>
      <c r="J27" s="219"/>
      <c r="K27" s="123"/>
      <c r="L27" s="218"/>
      <c r="M27" s="219"/>
      <c r="N27" s="123"/>
      <c r="O27" s="218"/>
      <c r="P27" s="223"/>
      <c r="Q27" s="148"/>
      <c r="R27" s="210"/>
    </row>
    <row r="28" spans="5:18" ht="14.5" customHeight="1" x14ac:dyDescent="0.35">
      <c r="E28" s="208"/>
      <c r="F28" s="118"/>
      <c r="G28" s="202"/>
      <c r="H28" s="123"/>
      <c r="I28" s="218"/>
      <c r="J28" s="219"/>
      <c r="K28" s="123"/>
      <c r="L28" s="218"/>
      <c r="M28" s="219"/>
      <c r="N28" s="123"/>
      <c r="O28" s="218"/>
      <c r="P28" s="223"/>
      <c r="Q28" s="148"/>
      <c r="R28" s="210"/>
    </row>
    <row r="29" spans="5:18" ht="15" customHeight="1" thickBot="1" x14ac:dyDescent="0.4">
      <c r="E29" s="208"/>
      <c r="F29" s="118"/>
      <c r="G29" s="203"/>
      <c r="H29" s="123"/>
      <c r="I29" s="220"/>
      <c r="J29" s="221"/>
      <c r="K29" s="123"/>
      <c r="L29" s="220"/>
      <c r="M29" s="221"/>
      <c r="N29" s="123"/>
      <c r="O29" s="220"/>
      <c r="P29" s="224"/>
      <c r="Q29" s="149"/>
      <c r="R29" s="210"/>
    </row>
    <row r="30" spans="5:18" ht="18.5" x14ac:dyDescent="0.45">
      <c r="E30" s="208"/>
      <c r="F30" s="128"/>
      <c r="G30" s="129"/>
      <c r="H30" s="129"/>
      <c r="I30" s="226" t="s">
        <v>277</v>
      </c>
      <c r="J30" s="226"/>
      <c r="K30" s="129"/>
      <c r="L30" s="225">
        <f>SUM(L26:L29)</f>
        <v>100</v>
      </c>
      <c r="M30" s="225"/>
      <c r="N30" s="129"/>
      <c r="O30" s="225" t="e">
        <f>SUM(O26:P29)</f>
        <v>#VALUE!</v>
      </c>
      <c r="P30" s="225"/>
      <c r="Q30" s="130"/>
      <c r="R30" s="210"/>
    </row>
    <row r="31" spans="5:18" ht="18.5" x14ac:dyDescent="0.45">
      <c r="E31" s="208"/>
      <c r="F31" s="128"/>
      <c r="G31" s="129"/>
      <c r="H31" s="129"/>
      <c r="I31" s="226" t="s">
        <v>278</v>
      </c>
      <c r="J31" s="226"/>
      <c r="K31" s="129"/>
      <c r="L31" s="227" t="e">
        <f>O26/L26*100</f>
        <v>#VALUE!</v>
      </c>
      <c r="M31" s="227"/>
      <c r="N31" s="129"/>
      <c r="O31" s="228"/>
      <c r="P31" s="228"/>
      <c r="Q31" s="130"/>
      <c r="R31" s="210"/>
    </row>
    <row r="32" spans="5:18" x14ac:dyDescent="0.35">
      <c r="E32" s="208"/>
      <c r="F32" s="128"/>
      <c r="G32" s="129"/>
      <c r="H32" s="129"/>
      <c r="I32" s="129"/>
      <c r="J32" s="129"/>
      <c r="K32" s="129"/>
      <c r="L32" s="129"/>
      <c r="M32" s="129"/>
      <c r="N32" s="129"/>
      <c r="O32" s="129"/>
      <c r="P32" s="129"/>
      <c r="Q32" s="130"/>
      <c r="R32" s="210"/>
    </row>
    <row r="33" spans="5:18" x14ac:dyDescent="0.35">
      <c r="E33" s="208"/>
      <c r="F33" s="118"/>
      <c r="G33" s="61"/>
      <c r="H33" s="61"/>
      <c r="I33" s="61"/>
      <c r="J33" s="61"/>
      <c r="K33" s="61"/>
      <c r="L33" s="61"/>
      <c r="M33" s="61"/>
      <c r="N33" s="61"/>
      <c r="O33" s="61"/>
      <c r="P33" s="61"/>
      <c r="Q33" s="119"/>
      <c r="R33" s="210"/>
    </row>
    <row r="34" spans="5:18" x14ac:dyDescent="0.35">
      <c r="E34" s="208"/>
      <c r="F34" s="118"/>
      <c r="G34" s="61"/>
      <c r="H34" s="61"/>
      <c r="I34" s="61"/>
      <c r="J34" s="61"/>
      <c r="K34" s="61"/>
      <c r="L34" s="61"/>
      <c r="M34" s="61"/>
      <c r="N34" s="61"/>
      <c r="O34" s="61"/>
      <c r="P34" s="61"/>
      <c r="Q34" s="119"/>
      <c r="R34" s="210"/>
    </row>
    <row r="35" spans="5:18" x14ac:dyDescent="0.35">
      <c r="E35" s="208"/>
      <c r="F35" s="122"/>
      <c r="G35" s="123"/>
      <c r="H35" s="123"/>
      <c r="I35" s="123"/>
      <c r="J35" s="123"/>
      <c r="K35" s="123"/>
      <c r="L35" s="123"/>
      <c r="M35" s="123"/>
      <c r="N35" s="123"/>
      <c r="O35" s="123"/>
      <c r="P35" s="123"/>
      <c r="Q35" s="124"/>
      <c r="R35" s="210"/>
    </row>
    <row r="36" spans="5:18" ht="23.5" x14ac:dyDescent="0.55000000000000004">
      <c r="E36" s="208"/>
      <c r="F36" s="122"/>
      <c r="G36" s="229" t="s">
        <v>279</v>
      </c>
      <c r="H36" s="229"/>
      <c r="I36" s="204" t="str">
        <f>J20</f>
        <v>deepa</v>
      </c>
      <c r="J36" s="204"/>
      <c r="K36" s="204"/>
      <c r="L36" s="204"/>
      <c r="M36" s="204"/>
      <c r="N36" s="229" t="s">
        <v>280</v>
      </c>
      <c r="O36" s="229"/>
      <c r="P36" s="150" t="e">
        <f>_xlfn.XLOOKUP(formreportcard!$J$14,studentinfo!N11:N304,studentinfo!R7:R299)</f>
        <v>#VALUE!</v>
      </c>
      <c r="Q36" s="124"/>
      <c r="R36" s="210"/>
    </row>
    <row r="37" spans="5:18" x14ac:dyDescent="0.35">
      <c r="E37" s="208"/>
      <c r="F37" s="122"/>
      <c r="G37" s="123"/>
      <c r="H37" s="123"/>
      <c r="I37" s="123"/>
      <c r="J37" s="123"/>
      <c r="K37" s="123"/>
      <c r="L37" s="123"/>
      <c r="M37" s="123"/>
      <c r="N37" s="123"/>
      <c r="O37" s="123"/>
      <c r="P37" s="123"/>
      <c r="Q37" s="124"/>
      <c r="R37" s="210"/>
    </row>
    <row r="38" spans="5:18" ht="23.5" x14ac:dyDescent="0.55000000000000004">
      <c r="E38" s="208"/>
      <c r="F38" s="122"/>
      <c r="G38" s="229" t="s">
        <v>281</v>
      </c>
      <c r="H38" s="229"/>
      <c r="I38" s="204" t="e">
        <f>_xlfn.XLOOKUP(formreportcard!$J$14,studentinfo!N11:N304,studentinfo!S7:S299)</f>
        <v>#VALUE!</v>
      </c>
      <c r="J38" s="204"/>
      <c r="K38" s="204"/>
      <c r="L38" s="204"/>
      <c r="M38" s="204"/>
      <c r="N38" s="204"/>
      <c r="O38" s="204"/>
      <c r="P38" s="204"/>
      <c r="Q38" s="124"/>
      <c r="R38" s="210"/>
    </row>
    <row r="39" spans="5:18" x14ac:dyDescent="0.35">
      <c r="E39" s="208"/>
      <c r="F39" s="122"/>
      <c r="G39" s="123"/>
      <c r="H39" s="123"/>
      <c r="I39" s="123"/>
      <c r="J39" s="123"/>
      <c r="K39" s="123"/>
      <c r="L39" s="123"/>
      <c r="M39" s="123"/>
      <c r="N39" s="123"/>
      <c r="O39" s="123"/>
      <c r="P39" s="123"/>
      <c r="Q39" s="124"/>
      <c r="R39" s="210"/>
    </row>
    <row r="40" spans="5:18" ht="23.5" x14ac:dyDescent="0.35">
      <c r="E40" s="208"/>
      <c r="F40" s="122"/>
      <c r="G40" s="223" t="s">
        <v>282</v>
      </c>
      <c r="H40" s="223"/>
      <c r="I40" s="223"/>
      <c r="J40" s="123"/>
      <c r="K40" s="123"/>
      <c r="L40" s="123"/>
      <c r="M40" s="123"/>
      <c r="N40" s="223" t="s">
        <v>283</v>
      </c>
      <c r="O40" s="223"/>
      <c r="P40" s="223"/>
      <c r="Q40" s="124"/>
      <c r="R40" s="210"/>
    </row>
    <row r="41" spans="5:18" x14ac:dyDescent="0.35">
      <c r="E41" s="208"/>
      <c r="F41" s="122"/>
      <c r="G41" s="123"/>
      <c r="H41" s="123"/>
      <c r="I41" s="123"/>
      <c r="J41" s="123"/>
      <c r="K41" s="123"/>
      <c r="L41" s="123"/>
      <c r="M41" s="123"/>
      <c r="N41" s="123"/>
      <c r="O41" s="123"/>
      <c r="P41" s="123"/>
      <c r="Q41" s="124"/>
      <c r="R41" s="210"/>
    </row>
    <row r="42" spans="5:18" ht="16" x14ac:dyDescent="0.4">
      <c r="E42" s="208"/>
      <c r="F42" s="122"/>
      <c r="G42" s="231">
        <f ca="1">TODAY()</f>
        <v>45907</v>
      </c>
      <c r="H42" s="231"/>
      <c r="I42" s="231"/>
      <c r="J42" s="123"/>
      <c r="K42" s="123"/>
      <c r="L42" s="123"/>
      <c r="M42" s="123"/>
      <c r="N42" s="123"/>
      <c r="O42" s="123"/>
      <c r="P42" s="123"/>
      <c r="Q42" s="124"/>
      <c r="R42" s="210"/>
    </row>
    <row r="43" spans="5:18" ht="5.5" customHeight="1" x14ac:dyDescent="0.35">
      <c r="E43" s="208"/>
      <c r="F43" s="122"/>
      <c r="G43" s="232" t="s">
        <v>305</v>
      </c>
      <c r="H43" s="232"/>
      <c r="I43" s="232"/>
      <c r="J43" s="123"/>
      <c r="K43" s="123"/>
      <c r="L43" s="123"/>
      <c r="M43" s="123"/>
      <c r="N43" s="232" t="s">
        <v>284</v>
      </c>
      <c r="O43" s="232"/>
      <c r="P43" s="232"/>
      <c r="Q43" s="124"/>
      <c r="R43" s="210"/>
    </row>
    <row r="44" spans="5:18" ht="15" thickBot="1" x14ac:dyDescent="0.4">
      <c r="E44" s="208"/>
      <c r="F44" s="125"/>
      <c r="G44" s="126"/>
      <c r="H44" s="126"/>
      <c r="I44" s="126"/>
      <c r="J44" s="126"/>
      <c r="K44" s="126"/>
      <c r="L44" s="126"/>
      <c r="M44" s="126"/>
      <c r="N44" s="126"/>
      <c r="O44" s="126"/>
      <c r="P44" s="126"/>
      <c r="Q44" s="127"/>
      <c r="R44" s="210"/>
    </row>
    <row r="45" spans="5:18" ht="15" thickBot="1" x14ac:dyDescent="0.4">
      <c r="E45" s="209"/>
      <c r="F45" s="230"/>
      <c r="G45" s="230"/>
      <c r="H45" s="230"/>
      <c r="I45" s="230"/>
      <c r="J45" s="230"/>
      <c r="K45" s="230"/>
      <c r="L45" s="230"/>
      <c r="M45" s="230"/>
      <c r="N45" s="230"/>
      <c r="O45" s="230"/>
      <c r="P45" s="230"/>
      <c r="Q45" s="230"/>
      <c r="R45" s="211"/>
    </row>
  </sheetData>
  <mergeCells count="37">
    <mergeCell ref="G36:H36"/>
    <mergeCell ref="I36:M36"/>
    <mergeCell ref="N36:O36"/>
    <mergeCell ref="F45:Q45"/>
    <mergeCell ref="G38:H38"/>
    <mergeCell ref="G40:I40"/>
    <mergeCell ref="N40:P40"/>
    <mergeCell ref="G42:I42"/>
    <mergeCell ref="N43:P43"/>
    <mergeCell ref="G43:I43"/>
    <mergeCell ref="O30:P30"/>
    <mergeCell ref="I30:J30"/>
    <mergeCell ref="L30:M30"/>
    <mergeCell ref="I31:J31"/>
    <mergeCell ref="L31:M31"/>
    <mergeCell ref="O31:P31"/>
    <mergeCell ref="I26:J29"/>
    <mergeCell ref="L26:M29"/>
    <mergeCell ref="O26:P29"/>
    <mergeCell ref="L24:M25"/>
    <mergeCell ref="O24:P25"/>
    <mergeCell ref="G26:G29"/>
    <mergeCell ref="I38:M38"/>
    <mergeCell ref="N38:P38"/>
    <mergeCell ref="E7:R7"/>
    <mergeCell ref="E8:E45"/>
    <mergeCell ref="R8:R45"/>
    <mergeCell ref="G19:I19"/>
    <mergeCell ref="J19:M19"/>
    <mergeCell ref="G20:I20"/>
    <mergeCell ref="J20:M20"/>
    <mergeCell ref="G21:I21"/>
    <mergeCell ref="J21:M21"/>
    <mergeCell ref="G22:I22"/>
    <mergeCell ref="J22:M22"/>
    <mergeCell ref="G24:G25"/>
    <mergeCell ref="I24:J25"/>
  </mergeCells>
  <pageMargins left="0.7" right="0.7" top="0.75" bottom="0.75" header="0.3" footer="0.3"/>
  <pageSetup paperSize="9" scale="60" orientation="portrait" horizontalDpi="4294967293"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74701-7729-4C8C-8841-6D47F9744B0C}">
  <sheetPr codeName="Sheet17"/>
  <dimension ref="B2:O25"/>
  <sheetViews>
    <sheetView workbookViewId="0">
      <selection activeCell="M17" sqref="M17:N17"/>
    </sheetView>
  </sheetViews>
  <sheetFormatPr defaultRowHeight="14.5" x14ac:dyDescent="0.35"/>
  <cols>
    <col min="1" max="1" width="1.6328125" style="1" customWidth="1"/>
    <col min="2" max="2" width="30.6328125" style="1" customWidth="1"/>
    <col min="3" max="3" width="1.6328125" style="1" customWidth="1"/>
    <col min="4" max="4" width="3.1796875" style="1" customWidth="1"/>
    <col min="5" max="6" width="8.7265625" style="1"/>
    <col min="7" max="7" width="4.26953125" style="1" customWidth="1"/>
    <col min="8" max="8" width="14" style="1" customWidth="1"/>
    <col min="9" max="9" width="1.90625" style="1" customWidth="1"/>
    <col min="10" max="14" width="8.7265625" style="1"/>
    <col min="15" max="15" width="3.7265625" style="1" customWidth="1"/>
    <col min="16" max="16384" width="8.7265625" style="1"/>
  </cols>
  <sheetData>
    <row r="2" spans="2:15" x14ac:dyDescent="0.35">
      <c r="B2" s="6"/>
    </row>
    <row r="3" spans="2:15" x14ac:dyDescent="0.35">
      <c r="B3" s="6"/>
    </row>
    <row r="4" spans="2:15" x14ac:dyDescent="0.35">
      <c r="B4" s="6"/>
    </row>
    <row r="5" spans="2:15" x14ac:dyDescent="0.35">
      <c r="B5" s="6"/>
    </row>
    <row r="6" spans="2:15" ht="12.5" customHeight="1" x14ac:dyDescent="0.35">
      <c r="B6" s="6"/>
    </row>
    <row r="7" spans="2:15" ht="23" x14ac:dyDescent="0.55000000000000004">
      <c r="B7" s="6"/>
      <c r="D7" s="20"/>
      <c r="E7" s="20"/>
      <c r="F7" s="20"/>
      <c r="G7" s="20"/>
      <c r="H7" s="20"/>
      <c r="I7" s="20"/>
      <c r="J7" s="20"/>
      <c r="K7" s="20"/>
      <c r="L7" s="20"/>
      <c r="M7" s="20"/>
      <c r="N7" s="20"/>
      <c r="O7" s="20"/>
    </row>
    <row r="8" spans="2:15" ht="17" x14ac:dyDescent="0.5">
      <c r="B8" s="6"/>
      <c r="H8" s="2"/>
      <c r="I8" s="2"/>
      <c r="J8" s="2"/>
      <c r="K8" s="2"/>
    </row>
    <row r="9" spans="2:15" ht="14.5" customHeight="1" x14ac:dyDescent="0.35">
      <c r="B9" s="6"/>
      <c r="D9" s="3"/>
      <c r="G9" s="233" t="s">
        <v>268</v>
      </c>
      <c r="H9" s="233"/>
      <c r="I9" s="233"/>
      <c r="J9" s="233"/>
      <c r="K9" s="233"/>
      <c r="L9" s="233"/>
      <c r="M9" s="233"/>
      <c r="N9" s="233"/>
      <c r="O9" s="233"/>
    </row>
    <row r="10" spans="2:15" ht="14.5" customHeight="1" x14ac:dyDescent="0.35">
      <c r="B10" s="6"/>
      <c r="G10" s="192"/>
      <c r="H10" s="192"/>
      <c r="I10" s="192"/>
      <c r="J10" s="192"/>
      <c r="K10" s="192"/>
      <c r="L10" s="192"/>
      <c r="M10" s="192"/>
      <c r="N10" s="192"/>
      <c r="O10" s="192"/>
    </row>
    <row r="11" spans="2:15" ht="14.5" customHeight="1" x14ac:dyDescent="0.35">
      <c r="B11" s="6"/>
      <c r="G11" s="192"/>
      <c r="H11" s="192"/>
      <c r="I11" s="192"/>
      <c r="J11" s="192"/>
      <c r="K11" s="192"/>
      <c r="L11" s="192"/>
      <c r="M11" s="192"/>
      <c r="N11" s="192"/>
      <c r="O11" s="192"/>
    </row>
    <row r="12" spans="2:15" x14ac:dyDescent="0.35">
      <c r="B12" s="6"/>
      <c r="G12" s="6"/>
      <c r="H12" s="6"/>
      <c r="I12" s="6"/>
      <c r="J12" s="6"/>
      <c r="K12" s="6"/>
      <c r="L12" s="6"/>
      <c r="M12" s="6"/>
      <c r="N12" s="6"/>
      <c r="O12" s="6"/>
    </row>
    <row r="13" spans="2:15" ht="15" thickBot="1" x14ac:dyDescent="0.4">
      <c r="B13" s="6"/>
      <c r="G13" s="6"/>
      <c r="H13" s="6"/>
      <c r="I13" s="6"/>
      <c r="J13" s="6"/>
      <c r="K13" s="6"/>
      <c r="L13" s="6"/>
      <c r="M13" s="6"/>
      <c r="N13" s="6"/>
      <c r="O13" s="6"/>
    </row>
    <row r="14" spans="2:15" ht="17.5" thickBot="1" x14ac:dyDescent="0.4">
      <c r="B14" s="6"/>
      <c r="G14" s="6"/>
      <c r="H14" s="31" t="s">
        <v>32</v>
      </c>
      <c r="I14" s="6"/>
      <c r="J14" s="194">
        <v>9999999999</v>
      </c>
      <c r="K14" s="195"/>
      <c r="L14" s="195"/>
      <c r="M14" s="196"/>
      <c r="N14" s="6"/>
      <c r="O14" s="6"/>
    </row>
    <row r="15" spans="2:15" x14ac:dyDescent="0.35">
      <c r="B15" s="6"/>
      <c r="G15" s="6"/>
      <c r="H15" s="6"/>
      <c r="I15" s="6"/>
      <c r="J15" s="6"/>
      <c r="K15" s="6"/>
      <c r="L15" s="6"/>
      <c r="M15" s="6"/>
      <c r="N15" s="6"/>
      <c r="O15" s="6"/>
    </row>
    <row r="16" spans="2:15" ht="16.5" customHeight="1" thickBot="1" x14ac:dyDescent="0.55000000000000004">
      <c r="B16" s="6"/>
      <c r="G16" s="6"/>
      <c r="H16" s="27"/>
      <c r="I16" s="27"/>
      <c r="J16" s="27"/>
      <c r="K16" s="27"/>
      <c r="L16" s="6"/>
      <c r="M16" s="6"/>
      <c r="N16" s="6"/>
      <c r="O16" s="6"/>
    </row>
    <row r="17" spans="2:15" ht="19" customHeight="1" thickBot="1" x14ac:dyDescent="0.6">
      <c r="B17" s="6"/>
      <c r="D17" s="20"/>
      <c r="E17" s="20"/>
      <c r="F17" s="20"/>
      <c r="G17" s="6"/>
      <c r="H17" s="6"/>
      <c r="I17" s="6"/>
      <c r="J17" s="6"/>
      <c r="K17" s="6"/>
      <c r="L17" s="6"/>
      <c r="M17" s="234" t="str">
        <f>IF(J14&lt;&gt;"",HYPERLINK("#genidcard!a1","submit"),"login failed")</f>
        <v>submit</v>
      </c>
      <c r="N17" s="235"/>
      <c r="O17" s="30"/>
    </row>
    <row r="18" spans="2:15" ht="17" x14ac:dyDescent="0.5">
      <c r="B18" s="6"/>
      <c r="G18" s="6"/>
      <c r="H18" s="27"/>
      <c r="I18" s="27"/>
      <c r="J18" s="27"/>
      <c r="K18" s="27"/>
      <c r="L18" s="6"/>
      <c r="M18" s="6"/>
      <c r="N18" s="6"/>
      <c r="O18" s="6"/>
    </row>
    <row r="19" spans="2:15" ht="17" x14ac:dyDescent="0.5">
      <c r="B19" s="6"/>
      <c r="H19" s="38"/>
      <c r="I19" s="38"/>
      <c r="J19" s="38"/>
      <c r="K19" s="38"/>
    </row>
    <row r="20" spans="2:15" ht="9" customHeight="1" x14ac:dyDescent="0.55000000000000004">
      <c r="B20" s="6"/>
      <c r="G20" s="20"/>
      <c r="H20" s="20"/>
      <c r="I20" s="38"/>
      <c r="J20" s="38"/>
      <c r="K20" s="20"/>
      <c r="M20" s="197"/>
      <c r="N20" s="198"/>
    </row>
    <row r="21" spans="2:15" x14ac:dyDescent="0.35">
      <c r="B21" s="6"/>
    </row>
    <row r="22" spans="2:15" x14ac:dyDescent="0.35">
      <c r="B22" s="6"/>
    </row>
    <row r="23" spans="2:15" x14ac:dyDescent="0.35">
      <c r="B23" s="6"/>
    </row>
    <row r="24" spans="2:15" x14ac:dyDescent="0.35">
      <c r="B24" s="6"/>
    </row>
    <row r="25" spans="2:15" x14ac:dyDescent="0.35">
      <c r="B25" s="6"/>
    </row>
  </sheetData>
  <mergeCells count="4">
    <mergeCell ref="G9:O11"/>
    <mergeCell ref="J14:M14"/>
    <mergeCell ref="M17:N17"/>
    <mergeCell ref="M20:N20"/>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800BC-61AC-4FAA-BB28-3F9871B7362A}">
  <sheetPr codeName="Sheet3"/>
  <dimension ref="B2:S24"/>
  <sheetViews>
    <sheetView workbookViewId="0">
      <selection activeCell="M16" sqref="M16:O16"/>
    </sheetView>
  </sheetViews>
  <sheetFormatPr defaultRowHeight="14.5" x14ac:dyDescent="0.35"/>
  <cols>
    <col min="1" max="1" width="1.6328125" style="1" customWidth="1"/>
    <col min="2" max="2" width="30.6328125" style="1" customWidth="1"/>
    <col min="3" max="3" width="1.6328125" style="1" customWidth="1"/>
    <col min="4" max="4" width="3.1796875" style="1" customWidth="1"/>
    <col min="5" max="6" width="8.7265625" style="1"/>
    <col min="7" max="7" width="4.08984375" style="1" customWidth="1"/>
    <col min="8" max="8" width="14.453125" style="1" customWidth="1"/>
    <col min="9" max="9" width="1.7265625" style="1" customWidth="1"/>
    <col min="10" max="10" width="3.1796875" style="1" customWidth="1"/>
    <col min="11" max="13" width="8.7265625" style="1"/>
    <col min="14" max="15" width="9.08984375" style="1" customWidth="1"/>
    <col min="16" max="16" width="3.54296875" style="1" customWidth="1"/>
    <col min="17" max="18" width="8.7265625" style="1"/>
    <col min="19" max="19" width="12.81640625" style="1" customWidth="1"/>
    <col min="20" max="16384" width="8.7265625" style="1"/>
  </cols>
  <sheetData>
    <row r="2" spans="2:19" x14ac:dyDescent="0.35">
      <c r="B2" s="6"/>
    </row>
    <row r="3" spans="2:19" x14ac:dyDescent="0.35">
      <c r="B3" s="6"/>
    </row>
    <row r="4" spans="2:19" x14ac:dyDescent="0.35">
      <c r="B4" s="6"/>
    </row>
    <row r="5" spans="2:19" x14ac:dyDescent="0.35">
      <c r="B5" s="6"/>
    </row>
    <row r="6" spans="2:19" ht="12.5" customHeight="1" x14ac:dyDescent="0.35">
      <c r="B6" s="6"/>
    </row>
    <row r="7" spans="2:19" ht="23" x14ac:dyDescent="0.55000000000000004">
      <c r="B7" s="6"/>
      <c r="D7" s="20"/>
      <c r="E7" s="20"/>
      <c r="F7" s="20"/>
      <c r="Q7" s="20"/>
      <c r="R7" s="20"/>
      <c r="S7" s="20"/>
    </row>
    <row r="8" spans="2:19" ht="17" customHeight="1" x14ac:dyDescent="0.35">
      <c r="B8" s="6"/>
    </row>
    <row r="9" spans="2:19" ht="10" customHeight="1" x14ac:dyDescent="0.35">
      <c r="B9" s="6"/>
      <c r="D9" s="3"/>
    </row>
    <row r="10" spans="2:19" x14ac:dyDescent="0.35">
      <c r="B10" s="6"/>
      <c r="G10" s="236" t="s">
        <v>222</v>
      </c>
      <c r="H10" s="237"/>
      <c r="I10" s="237"/>
      <c r="J10" s="237"/>
      <c r="K10" s="237"/>
      <c r="L10" s="237"/>
      <c r="M10" s="237"/>
      <c r="N10" s="237"/>
      <c r="O10" s="237"/>
      <c r="P10" s="237"/>
    </row>
    <row r="11" spans="2:19" ht="20" customHeight="1" x14ac:dyDescent="0.35">
      <c r="B11" s="6"/>
      <c r="G11" s="237"/>
      <c r="H11" s="237"/>
      <c r="I11" s="237"/>
      <c r="J11" s="237"/>
      <c r="K11" s="237"/>
      <c r="L11" s="237"/>
      <c r="M11" s="237"/>
      <c r="N11" s="237"/>
      <c r="O11" s="237"/>
      <c r="P11" s="237"/>
    </row>
    <row r="12" spans="2:19" ht="18.5" x14ac:dyDescent="0.5">
      <c r="B12" s="6"/>
      <c r="G12" s="6"/>
      <c r="H12" s="27"/>
      <c r="I12" s="28"/>
      <c r="J12" s="6"/>
      <c r="K12" s="238" t="s">
        <v>31</v>
      </c>
      <c r="L12" s="238"/>
      <c r="M12" s="238"/>
      <c r="N12" s="26"/>
      <c r="O12" s="26"/>
      <c r="P12" s="6"/>
    </row>
    <row r="13" spans="2:19" ht="17.5" thickBot="1" x14ac:dyDescent="0.55000000000000004">
      <c r="B13" s="6"/>
      <c r="G13" s="6"/>
      <c r="H13" s="27"/>
      <c r="I13" s="27"/>
      <c r="J13" s="27"/>
      <c r="K13" s="27"/>
      <c r="L13" s="27"/>
      <c r="M13" s="27"/>
      <c r="N13" s="6"/>
      <c r="O13" s="6"/>
      <c r="P13" s="6"/>
    </row>
    <row r="14" spans="2:19" ht="19" thickBot="1" x14ac:dyDescent="0.55000000000000004">
      <c r="B14" s="6"/>
      <c r="G14" s="6"/>
      <c r="H14" s="29" t="s">
        <v>32</v>
      </c>
      <c r="I14" s="28"/>
      <c r="J14" s="239">
        <v>9999999999</v>
      </c>
      <c r="K14" s="240"/>
      <c r="L14" s="240"/>
      <c r="M14" s="240"/>
      <c r="N14" s="241"/>
      <c r="O14" s="30"/>
      <c r="P14" s="6"/>
    </row>
    <row r="15" spans="2:19" ht="17" x14ac:dyDescent="0.5">
      <c r="B15" s="6"/>
      <c r="G15" s="6"/>
      <c r="H15" s="27"/>
      <c r="I15" s="27"/>
      <c r="J15" s="6"/>
      <c r="K15" s="6"/>
      <c r="L15" s="6"/>
      <c r="M15" s="27"/>
      <c r="N15" s="6"/>
      <c r="O15" s="6"/>
      <c r="P15" s="6"/>
    </row>
    <row r="16" spans="2:19" ht="25" customHeight="1" x14ac:dyDescent="0.55000000000000004">
      <c r="B16" s="6"/>
      <c r="G16" s="6"/>
      <c r="H16" s="27"/>
      <c r="I16" s="28"/>
      <c r="J16" s="27"/>
      <c r="K16" s="27"/>
      <c r="L16" s="30"/>
      <c r="M16" s="242" t="str">
        <f>IF(J14&lt;&gt;"",HYPERLINK("#gencertificate!a1","submit"),"login failed")</f>
        <v>submit</v>
      </c>
      <c r="N16" s="242"/>
      <c r="O16" s="243"/>
      <c r="P16" s="6"/>
    </row>
    <row r="17" spans="2:19" ht="16" customHeight="1" x14ac:dyDescent="0.55000000000000004">
      <c r="B17" s="6"/>
      <c r="D17" s="20"/>
      <c r="E17" s="20"/>
      <c r="F17" s="20"/>
      <c r="G17" s="6"/>
      <c r="H17" s="27"/>
      <c r="I17" s="27"/>
      <c r="J17" s="27"/>
      <c r="K17" s="27"/>
      <c r="L17" s="27"/>
      <c r="M17" s="27"/>
      <c r="N17" s="6"/>
      <c r="O17" s="6"/>
      <c r="P17" s="6"/>
      <c r="Q17" s="20"/>
      <c r="R17" s="20"/>
      <c r="S17" s="20"/>
    </row>
    <row r="18" spans="2:19" ht="18.5" x14ac:dyDescent="0.5">
      <c r="B18" s="6"/>
      <c r="H18" s="90"/>
      <c r="I18" s="91"/>
      <c r="O18" s="92"/>
    </row>
    <row r="19" spans="2:19" ht="17" x14ac:dyDescent="0.5">
      <c r="B19" s="6"/>
      <c r="H19" s="38"/>
      <c r="I19" s="38"/>
      <c r="J19" s="38"/>
      <c r="K19" s="38"/>
      <c r="L19" s="38"/>
      <c r="M19" s="38"/>
    </row>
    <row r="20" spans="2:19" ht="23" x14ac:dyDescent="0.55000000000000004">
      <c r="B20" s="6"/>
      <c r="G20" s="20"/>
      <c r="H20" s="20"/>
      <c r="I20" s="38"/>
      <c r="J20" s="20"/>
      <c r="K20" s="20"/>
      <c r="L20" s="20"/>
      <c r="M20" s="20"/>
      <c r="P20" s="20"/>
    </row>
    <row r="21" spans="2:19" ht="17" x14ac:dyDescent="0.5">
      <c r="B21" s="6"/>
      <c r="H21" s="2"/>
      <c r="I21" s="2"/>
      <c r="J21" s="2"/>
      <c r="K21" s="2"/>
      <c r="L21" s="2"/>
      <c r="M21" s="2"/>
    </row>
    <row r="22" spans="2:19" x14ac:dyDescent="0.35">
      <c r="B22" s="6"/>
    </row>
    <row r="23" spans="2:19" x14ac:dyDescent="0.35">
      <c r="B23" s="6"/>
    </row>
    <row r="24" spans="2:19" x14ac:dyDescent="0.35">
      <c r="B24" s="6"/>
    </row>
  </sheetData>
  <mergeCells count="4">
    <mergeCell ref="G10:P11"/>
    <mergeCell ref="K12:M12"/>
    <mergeCell ref="J14:N14"/>
    <mergeCell ref="M16:O16"/>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4F9FC3-CA83-488F-A948-A5040C24B216}">
  <sheetPr codeName="Sheet1"/>
  <dimension ref="B2:Q23"/>
  <sheetViews>
    <sheetView workbookViewId="0"/>
  </sheetViews>
  <sheetFormatPr defaultRowHeight="14.5" x14ac:dyDescent="0.35"/>
  <cols>
    <col min="1" max="1" width="1.6328125" style="1" customWidth="1"/>
    <col min="2" max="2" width="30.6328125" style="1" customWidth="1"/>
    <col min="3" max="3" width="1.6328125" style="1" customWidth="1"/>
    <col min="4" max="6" width="8.7265625" style="1"/>
    <col min="7" max="7" width="14.453125" style="1" customWidth="1"/>
    <col min="8" max="8" width="8.453125" style="1" customWidth="1"/>
    <col min="9" max="11" width="8.7265625" style="1"/>
    <col min="12" max="12" width="14.08984375" style="1" customWidth="1"/>
    <col min="13" max="14" width="8.7265625" style="1"/>
    <col min="15" max="15" width="9.36328125" style="1" customWidth="1"/>
    <col min="16" max="16" width="2.1796875" style="1" customWidth="1"/>
    <col min="17" max="17" width="11.08984375" style="1" customWidth="1"/>
    <col min="18" max="16384" width="8.7265625" style="1"/>
  </cols>
  <sheetData>
    <row r="2" spans="2:17" x14ac:dyDescent="0.35">
      <c r="B2" s="6"/>
    </row>
    <row r="3" spans="2:17" x14ac:dyDescent="0.35">
      <c r="B3" s="6"/>
    </row>
    <row r="4" spans="2:17" x14ac:dyDescent="0.35">
      <c r="B4" s="6"/>
    </row>
    <row r="5" spans="2:17" x14ac:dyDescent="0.35">
      <c r="B5" s="6"/>
    </row>
    <row r="6" spans="2:17" ht="15" customHeight="1" x14ac:dyDescent="0.55000000000000004">
      <c r="B6" s="6"/>
      <c r="D6" s="22"/>
      <c r="E6" s="22"/>
      <c r="F6" s="22"/>
      <c r="G6" s="22"/>
      <c r="H6" s="22"/>
      <c r="I6" s="22"/>
      <c r="J6" s="22"/>
      <c r="K6" s="22"/>
      <c r="L6" s="22"/>
      <c r="M6" s="22"/>
      <c r="N6" s="22"/>
      <c r="O6" s="22"/>
      <c r="P6" s="22"/>
      <c r="Q6" s="20"/>
    </row>
    <row r="7" spans="2:17" ht="17" customHeight="1" x14ac:dyDescent="0.35">
      <c r="B7" s="6"/>
      <c r="D7" s="6"/>
      <c r="E7" s="6"/>
      <c r="F7" s="6"/>
      <c r="G7" s="6"/>
      <c r="H7" s="6"/>
      <c r="I7" s="6"/>
      <c r="J7" s="6"/>
      <c r="K7" s="6"/>
      <c r="L7" s="6"/>
      <c r="M7" s="6"/>
      <c r="N7" s="6"/>
      <c r="O7" s="6"/>
      <c r="P7" s="33"/>
      <c r="Q7" s="34"/>
    </row>
    <row r="8" spans="2:17" ht="18.5" customHeight="1" x14ac:dyDescent="0.35">
      <c r="B8" s="6"/>
      <c r="D8" s="6"/>
      <c r="E8" s="6"/>
      <c r="F8" s="6"/>
      <c r="G8" s="244" t="s">
        <v>34</v>
      </c>
      <c r="H8" s="244"/>
      <c r="I8" s="244"/>
      <c r="J8" s="244"/>
      <c r="K8" s="244"/>
      <c r="L8" s="244"/>
      <c r="M8" s="244"/>
      <c r="N8" s="244"/>
      <c r="O8" s="244"/>
      <c r="P8" s="33"/>
      <c r="Q8" s="34"/>
    </row>
    <row r="9" spans="2:17" ht="17" customHeight="1" x14ac:dyDescent="0.35">
      <c r="B9" s="6"/>
      <c r="D9" s="6"/>
      <c r="E9" s="6"/>
      <c r="F9" s="6"/>
      <c r="G9" s="244"/>
      <c r="H9" s="244"/>
      <c r="I9" s="244"/>
      <c r="J9" s="244"/>
      <c r="K9" s="244"/>
      <c r="L9" s="244"/>
      <c r="M9" s="244"/>
      <c r="N9" s="244"/>
      <c r="O9" s="244"/>
      <c r="P9" s="33"/>
      <c r="Q9" s="34"/>
    </row>
    <row r="10" spans="2:17" ht="18.5" customHeight="1" x14ac:dyDescent="0.35">
      <c r="B10" s="6"/>
      <c r="D10" s="6"/>
      <c r="E10" s="6"/>
      <c r="F10" s="6"/>
      <c r="G10" s="244"/>
      <c r="H10" s="244"/>
      <c r="I10" s="244"/>
      <c r="J10" s="244"/>
      <c r="K10" s="244"/>
      <c r="L10" s="244"/>
      <c r="M10" s="244"/>
      <c r="N10" s="244"/>
      <c r="O10" s="244"/>
      <c r="P10" s="33"/>
      <c r="Q10" s="34"/>
    </row>
    <row r="11" spans="2:17" ht="17" customHeight="1" x14ac:dyDescent="0.35">
      <c r="B11" s="6"/>
      <c r="D11" s="6"/>
      <c r="E11" s="6"/>
      <c r="F11" s="6"/>
      <c r="G11" s="244"/>
      <c r="H11" s="244"/>
      <c r="I11" s="244"/>
      <c r="J11" s="244"/>
      <c r="K11" s="244"/>
      <c r="L11" s="244"/>
      <c r="M11" s="244"/>
      <c r="N11" s="244"/>
      <c r="O11" s="244"/>
      <c r="P11" s="33"/>
      <c r="Q11" s="34"/>
    </row>
    <row r="12" spans="2:17" ht="18.5" customHeight="1" x14ac:dyDescent="0.35">
      <c r="B12" s="6"/>
      <c r="D12" s="6"/>
      <c r="E12" s="6"/>
      <c r="F12" s="6"/>
      <c r="G12" s="244"/>
      <c r="H12" s="244"/>
      <c r="I12" s="244"/>
      <c r="J12" s="244"/>
      <c r="K12" s="244"/>
      <c r="L12" s="244"/>
      <c r="M12" s="244"/>
      <c r="N12" s="244"/>
      <c r="O12" s="244"/>
      <c r="P12" s="33"/>
      <c r="Q12" s="34"/>
    </row>
    <row r="13" spans="2:17" ht="16" customHeight="1" x14ac:dyDescent="0.35">
      <c r="B13" s="6"/>
      <c r="D13" s="6"/>
      <c r="E13" s="6"/>
      <c r="F13" s="6"/>
      <c r="G13" s="244"/>
      <c r="H13" s="244"/>
      <c r="I13" s="244"/>
      <c r="J13" s="244"/>
      <c r="K13" s="244"/>
      <c r="L13" s="244"/>
      <c r="M13" s="244"/>
      <c r="N13" s="244"/>
      <c r="O13" s="244"/>
      <c r="P13" s="6"/>
    </row>
    <row r="14" spans="2:17" ht="16" customHeight="1" x14ac:dyDescent="0.35">
      <c r="B14" s="6"/>
      <c r="D14" s="6"/>
      <c r="E14" s="6"/>
      <c r="F14" s="6"/>
      <c r="G14" s="6"/>
      <c r="H14" s="6"/>
      <c r="I14" s="6"/>
    </row>
    <row r="15" spans="2:17" ht="12" customHeight="1" x14ac:dyDescent="0.5">
      <c r="B15" s="6"/>
      <c r="D15" s="6"/>
      <c r="E15" s="6"/>
      <c r="F15" s="6"/>
      <c r="G15" s="7"/>
      <c r="H15" s="7"/>
      <c r="I15" s="7"/>
      <c r="J15" s="7"/>
      <c r="K15" s="7"/>
      <c r="L15" s="6"/>
      <c r="M15" s="6"/>
      <c r="N15" s="6"/>
      <c r="O15" s="6"/>
      <c r="P15" s="6"/>
    </row>
    <row r="16" spans="2:17" ht="13" customHeight="1" x14ac:dyDescent="0.55000000000000004">
      <c r="B16" s="6"/>
      <c r="D16" s="22"/>
      <c r="E16" s="22"/>
      <c r="F16" s="22"/>
      <c r="G16" s="245" t="s">
        <v>35</v>
      </c>
      <c r="H16" s="245"/>
      <c r="I16" s="245"/>
      <c r="J16" s="245"/>
      <c r="K16" s="245"/>
      <c r="L16" s="245"/>
      <c r="M16" s="245"/>
      <c r="N16" s="245"/>
      <c r="O16" s="245"/>
      <c r="P16" s="22"/>
      <c r="Q16" s="20"/>
    </row>
    <row r="17" spans="2:16" ht="17" customHeight="1" x14ac:dyDescent="0.35">
      <c r="B17" s="6"/>
      <c r="D17" s="6"/>
      <c r="E17" s="6"/>
      <c r="F17" s="6"/>
      <c r="G17" s="245"/>
      <c r="H17" s="245"/>
      <c r="I17" s="245"/>
      <c r="J17" s="245"/>
      <c r="K17" s="245"/>
      <c r="L17" s="245"/>
      <c r="M17" s="245"/>
      <c r="N17" s="245"/>
      <c r="O17" s="245"/>
      <c r="P17" s="6"/>
    </row>
    <row r="18" spans="2:16" ht="17" customHeight="1" x14ac:dyDescent="0.35">
      <c r="B18" s="6"/>
      <c r="D18" s="6"/>
      <c r="E18" s="6"/>
      <c r="F18" s="6"/>
      <c r="G18" s="245"/>
      <c r="H18" s="245"/>
      <c r="I18" s="245"/>
      <c r="J18" s="245"/>
      <c r="K18" s="245"/>
      <c r="L18" s="245"/>
      <c r="M18" s="245"/>
      <c r="N18" s="245"/>
      <c r="O18" s="245"/>
      <c r="P18" s="6"/>
    </row>
    <row r="19" spans="2:16" ht="14.5" customHeight="1" x14ac:dyDescent="0.35">
      <c r="B19" s="6"/>
      <c r="D19" s="6"/>
      <c r="E19" s="6"/>
      <c r="F19" s="6"/>
      <c r="G19" s="245"/>
      <c r="H19" s="245"/>
      <c r="I19" s="245"/>
      <c r="J19" s="245"/>
      <c r="K19" s="245"/>
      <c r="L19" s="245"/>
      <c r="M19" s="245"/>
      <c r="N19" s="245"/>
      <c r="O19" s="245"/>
      <c r="P19" s="6"/>
    </row>
    <row r="20" spans="2:16" ht="14.5" customHeight="1" x14ac:dyDescent="0.35">
      <c r="B20" s="6"/>
      <c r="D20" s="6"/>
      <c r="E20" s="6"/>
      <c r="F20" s="6"/>
      <c r="G20" s="245"/>
      <c r="H20" s="245"/>
      <c r="I20" s="245"/>
      <c r="J20" s="245"/>
      <c r="K20" s="245"/>
      <c r="L20" s="245"/>
      <c r="M20" s="245"/>
      <c r="N20" s="245"/>
      <c r="O20" s="245"/>
      <c r="P20" s="6"/>
    </row>
    <row r="21" spans="2:16" ht="14.5" customHeight="1" x14ac:dyDescent="0.35">
      <c r="B21" s="6"/>
      <c r="D21" s="6"/>
      <c r="E21" s="6"/>
      <c r="F21" s="6"/>
      <c r="G21" s="245"/>
      <c r="H21" s="245"/>
      <c r="I21" s="245"/>
      <c r="J21" s="245"/>
      <c r="K21" s="245"/>
      <c r="L21" s="245"/>
      <c r="M21" s="245"/>
      <c r="N21" s="245"/>
      <c r="O21" s="245"/>
      <c r="P21" s="6"/>
    </row>
    <row r="22" spans="2:16" ht="14.5" customHeight="1" x14ac:dyDescent="0.35">
      <c r="B22" s="6"/>
      <c r="D22" s="6"/>
      <c r="E22" s="6"/>
      <c r="F22" s="6"/>
      <c r="G22" s="245"/>
      <c r="H22" s="245"/>
      <c r="I22" s="245"/>
      <c r="J22" s="245"/>
      <c r="K22" s="245"/>
      <c r="L22" s="245"/>
      <c r="M22" s="245"/>
      <c r="N22" s="245"/>
      <c r="O22" s="245"/>
      <c r="P22" s="6"/>
    </row>
    <row r="23" spans="2:16" x14ac:dyDescent="0.35">
      <c r="B23" s="6"/>
      <c r="D23" s="6"/>
      <c r="E23" s="6"/>
      <c r="F23" s="6"/>
      <c r="G23" s="6"/>
      <c r="H23" s="6"/>
      <c r="I23" s="6"/>
      <c r="J23" s="6"/>
      <c r="K23" s="6"/>
      <c r="L23" s="6"/>
      <c r="M23" s="6"/>
      <c r="N23" s="6"/>
      <c r="O23" s="6"/>
      <c r="P23" s="6"/>
    </row>
  </sheetData>
  <mergeCells count="2">
    <mergeCell ref="G8:O13"/>
    <mergeCell ref="G16:O22"/>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9394A-6DA8-4EC4-8920-499879CC5E73}">
  <sheetPr codeName="Sheet4"/>
  <dimension ref="A1:U32"/>
  <sheetViews>
    <sheetView topLeftCell="A5" workbookViewId="0">
      <selection activeCell="R28" sqref="R28:T28"/>
    </sheetView>
  </sheetViews>
  <sheetFormatPr defaultRowHeight="14.5" x14ac:dyDescent="0.35"/>
  <cols>
    <col min="1" max="1" width="1.81640625" style="1" customWidth="1"/>
    <col min="2" max="2" width="30.6328125" style="1" customWidth="1"/>
    <col min="3" max="3" width="1.6328125" style="1" customWidth="1"/>
    <col min="4" max="4" width="7.08984375" style="1" customWidth="1"/>
    <col min="5" max="5" width="2.1796875" style="1" customWidth="1"/>
    <col min="6" max="7" width="8.7265625" style="1"/>
    <col min="8" max="8" width="8.36328125" style="1" customWidth="1"/>
    <col min="9" max="9" width="1.7265625" style="1" customWidth="1"/>
    <col min="10" max="11" width="8.7265625" style="1"/>
    <col min="12" max="12" width="9" style="1" customWidth="1"/>
    <col min="13" max="13" width="2.1796875" style="1" customWidth="1"/>
    <col min="14" max="14" width="8.7265625" style="1" customWidth="1"/>
    <col min="15" max="16" width="8.36328125" style="1" customWidth="1"/>
    <col min="17" max="17" width="2.08984375" style="1" customWidth="1"/>
    <col min="18" max="20" width="8.7265625" style="1"/>
    <col min="21" max="21" width="2.6328125" style="1" customWidth="1"/>
    <col min="22" max="16384" width="8.7265625" style="1"/>
  </cols>
  <sheetData>
    <row r="1" spans="1:21" x14ac:dyDescent="0.35">
      <c r="A1" s="1" t="s">
        <v>334</v>
      </c>
    </row>
    <row r="2" spans="1:21" x14ac:dyDescent="0.35">
      <c r="B2" s="6"/>
    </row>
    <row r="3" spans="1:21" x14ac:dyDescent="0.35">
      <c r="B3" s="6"/>
    </row>
    <row r="4" spans="1:21" x14ac:dyDescent="0.35">
      <c r="B4" s="6"/>
    </row>
    <row r="5" spans="1:21" x14ac:dyDescent="0.35">
      <c r="B5" s="6"/>
    </row>
    <row r="6" spans="1:21" ht="12.5" customHeight="1" thickBot="1" x14ac:dyDescent="0.4">
      <c r="B6" s="6"/>
    </row>
    <row r="7" spans="1:21" ht="23" customHeight="1" x14ac:dyDescent="0.35">
      <c r="B7" s="6"/>
      <c r="E7" s="252" t="s">
        <v>36</v>
      </c>
      <c r="F7" s="253"/>
      <c r="G7" s="253"/>
      <c r="H7" s="253"/>
      <c r="I7" s="253"/>
      <c r="J7" s="253"/>
      <c r="K7" s="253"/>
      <c r="L7" s="253"/>
      <c r="M7" s="253"/>
      <c r="N7" s="253"/>
      <c r="O7" s="253"/>
      <c r="P7" s="253"/>
      <c r="Q7" s="253"/>
      <c r="R7" s="253"/>
      <c r="S7" s="253"/>
      <c r="T7" s="253"/>
      <c r="U7" s="254"/>
    </row>
    <row r="8" spans="1:21" ht="17" customHeight="1" thickBot="1" x14ac:dyDescent="0.4">
      <c r="B8" s="6"/>
      <c r="E8" s="255"/>
      <c r="F8" s="256"/>
      <c r="G8" s="256"/>
      <c r="H8" s="256"/>
      <c r="I8" s="256"/>
      <c r="J8" s="256"/>
      <c r="K8" s="256"/>
      <c r="L8" s="256"/>
      <c r="M8" s="256"/>
      <c r="N8" s="256"/>
      <c r="O8" s="256"/>
      <c r="P8" s="256"/>
      <c r="Q8" s="256"/>
      <c r="R8" s="256"/>
      <c r="S8" s="256"/>
      <c r="T8" s="256"/>
      <c r="U8" s="257"/>
    </row>
    <row r="9" spans="1:21" ht="17" x14ac:dyDescent="0.5">
      <c r="B9" s="6"/>
      <c r="E9" s="6"/>
      <c r="F9" s="6"/>
      <c r="G9" s="6"/>
      <c r="H9" s="7"/>
      <c r="I9" s="7"/>
      <c r="J9" s="7"/>
      <c r="K9" s="7"/>
      <c r="L9" s="6"/>
      <c r="M9" s="6"/>
      <c r="N9" s="6"/>
      <c r="O9" s="6"/>
      <c r="P9" s="6"/>
      <c r="Q9" s="6"/>
      <c r="R9" s="6"/>
      <c r="S9" s="6"/>
      <c r="T9" s="6"/>
      <c r="U9" s="6"/>
    </row>
    <row r="10" spans="1:21" ht="17.5" x14ac:dyDescent="0.5">
      <c r="B10" s="6"/>
      <c r="E10" s="6"/>
      <c r="F10" s="250" t="s">
        <v>37</v>
      </c>
      <c r="G10" s="251"/>
      <c r="H10" s="251"/>
      <c r="I10" s="7"/>
      <c r="J10" s="7"/>
      <c r="K10" s="7"/>
      <c r="L10" s="6"/>
      <c r="M10" s="6"/>
      <c r="N10" s="6"/>
      <c r="O10" s="6"/>
      <c r="P10" s="6"/>
      <c r="Q10" s="6"/>
      <c r="R10" s="6"/>
      <c r="S10" s="6"/>
      <c r="T10" s="6"/>
      <c r="U10" s="6"/>
    </row>
    <row r="11" spans="1:21" ht="6.5" customHeight="1" x14ac:dyDescent="0.5">
      <c r="B11" s="6"/>
      <c r="E11" s="6"/>
      <c r="F11" s="6"/>
      <c r="G11" s="6"/>
      <c r="H11" s="7"/>
      <c r="I11" s="7"/>
      <c r="J11" s="7"/>
      <c r="K11" s="7"/>
      <c r="L11" s="6"/>
      <c r="M11" s="6"/>
      <c r="N11" s="6"/>
      <c r="O11" s="6"/>
      <c r="P11" s="6"/>
      <c r="Q11" s="6"/>
      <c r="R11" s="6"/>
      <c r="S11" s="6"/>
      <c r="T11" s="6"/>
      <c r="U11" s="6"/>
    </row>
    <row r="12" spans="1:21" ht="17" x14ac:dyDescent="0.5">
      <c r="B12" s="6"/>
      <c r="E12" s="6"/>
      <c r="F12" s="258" t="s">
        <v>38</v>
      </c>
      <c r="G12" s="258"/>
      <c r="H12" s="32"/>
      <c r="I12" s="7"/>
      <c r="J12" s="246" t="s">
        <v>39</v>
      </c>
      <c r="K12" s="246"/>
      <c r="L12" s="6"/>
      <c r="M12" s="6"/>
      <c r="N12" s="246" t="s">
        <v>136</v>
      </c>
      <c r="O12" s="246"/>
      <c r="P12" s="6"/>
      <c r="Q12" s="6"/>
      <c r="R12" s="246" t="s">
        <v>40</v>
      </c>
      <c r="S12" s="246"/>
      <c r="T12" s="6"/>
      <c r="U12" s="6"/>
    </row>
    <row r="13" spans="1:21" ht="7" customHeight="1" thickBot="1" x14ac:dyDescent="0.55000000000000004">
      <c r="B13" s="6"/>
      <c r="E13" s="6"/>
      <c r="F13" s="6"/>
      <c r="G13" s="6"/>
      <c r="H13" s="7"/>
      <c r="I13" s="7"/>
      <c r="J13" s="7"/>
      <c r="K13" s="7"/>
      <c r="L13" s="17"/>
      <c r="M13" s="17"/>
      <c r="N13" s="6"/>
      <c r="O13" s="6"/>
      <c r="P13" s="6"/>
      <c r="Q13" s="6"/>
      <c r="R13" s="6"/>
      <c r="S13"/>
      <c r="T13"/>
      <c r="U13"/>
    </row>
    <row r="14" spans="1:21" ht="17.5" thickBot="1" x14ac:dyDescent="0.55000000000000004">
      <c r="B14" s="6"/>
      <c r="E14" s="6"/>
      <c r="F14" s="259"/>
      <c r="G14" s="260"/>
      <c r="H14" s="261"/>
      <c r="I14" s="7"/>
      <c r="J14" s="239"/>
      <c r="K14" s="240"/>
      <c r="L14" s="241"/>
      <c r="M14" s="35"/>
      <c r="N14" s="239"/>
      <c r="O14" s="240"/>
      <c r="P14" s="241"/>
      <c r="Q14" s="6"/>
      <c r="R14" s="239"/>
      <c r="S14" s="240"/>
      <c r="T14" s="241"/>
      <c r="U14" s="6"/>
    </row>
    <row r="15" spans="1:21" ht="17" x14ac:dyDescent="0.5">
      <c r="B15" s="6"/>
      <c r="E15" s="6"/>
      <c r="F15" s="6"/>
      <c r="G15" s="6"/>
      <c r="H15" s="7"/>
      <c r="I15" s="7"/>
      <c r="J15" s="7"/>
      <c r="K15" s="7"/>
      <c r="L15" s="6"/>
      <c r="M15" s="6"/>
      <c r="N15" s="6"/>
      <c r="O15" s="6"/>
      <c r="P15" s="6"/>
      <c r="Q15" s="6"/>
      <c r="R15" s="6"/>
      <c r="S15" s="6"/>
      <c r="T15" s="6"/>
      <c r="U15" s="6"/>
    </row>
    <row r="16" spans="1:21" ht="18" customHeight="1" x14ac:dyDescent="0.5">
      <c r="B16" s="6"/>
      <c r="E16" s="6"/>
      <c r="F16" s="246" t="s">
        <v>41</v>
      </c>
      <c r="G16" s="246"/>
      <c r="H16" s="7"/>
      <c r="I16" s="7"/>
      <c r="J16" s="246" t="s">
        <v>42</v>
      </c>
      <c r="K16" s="246"/>
      <c r="L16" s="6"/>
      <c r="M16" s="6"/>
      <c r="N16" s="246" t="s">
        <v>48</v>
      </c>
      <c r="O16" s="246"/>
      <c r="P16" s="6"/>
      <c r="Q16" s="6"/>
      <c r="R16" s="246" t="s">
        <v>49</v>
      </c>
      <c r="S16" s="246"/>
      <c r="T16" s="6"/>
      <c r="U16" s="6"/>
    </row>
    <row r="17" spans="2:21" ht="9.5" customHeight="1" thickBot="1" x14ac:dyDescent="0.6">
      <c r="B17" s="6"/>
      <c r="E17" s="22"/>
      <c r="F17" s="22"/>
      <c r="G17" s="22"/>
      <c r="H17" s="22"/>
      <c r="I17" s="22"/>
      <c r="J17" s="22"/>
      <c r="K17" s="22"/>
      <c r="L17" s="22"/>
      <c r="M17" s="22"/>
      <c r="N17" s="22"/>
      <c r="O17" s="22"/>
      <c r="P17" s="22"/>
      <c r="Q17" s="22"/>
      <c r="R17" s="22"/>
      <c r="S17" s="22"/>
      <c r="T17" s="22"/>
      <c r="U17" s="22"/>
    </row>
    <row r="18" spans="2:21" ht="17.5" thickBot="1" x14ac:dyDescent="0.55000000000000004">
      <c r="B18" s="6"/>
      <c r="E18" s="6"/>
      <c r="F18" s="239" t="str">
        <f>IFERROR(VLOOKUP($R$14,'course list'!C18:E51,2,0),"")</f>
        <v/>
      </c>
      <c r="G18" s="240"/>
      <c r="H18" s="241"/>
      <c r="I18" s="7"/>
      <c r="J18" s="239" t="str">
        <f>IFERROR(VLOOKUP($R$14,'course list'!C18:E51,3,0),"")</f>
        <v/>
      </c>
      <c r="K18" s="240"/>
      <c r="L18" s="241"/>
      <c r="M18" s="6"/>
      <c r="N18" s="239"/>
      <c r="O18" s="240"/>
      <c r="P18" s="241"/>
      <c r="Q18" s="6"/>
      <c r="R18" s="239" t="str">
        <f>IF(AND(J18&lt;&gt;"",N18&lt;&gt;""),J18-N18,"")</f>
        <v/>
      </c>
      <c r="S18" s="240"/>
      <c r="T18" s="241"/>
      <c r="U18" s="6"/>
    </row>
    <row r="19" spans="2:21" ht="7" customHeight="1" x14ac:dyDescent="0.5">
      <c r="B19" s="6"/>
      <c r="E19" s="6"/>
      <c r="F19" s="32"/>
      <c r="G19" s="32"/>
      <c r="H19" s="32"/>
      <c r="I19" s="7"/>
      <c r="J19" s="32"/>
      <c r="K19" s="32"/>
      <c r="L19" s="32"/>
      <c r="M19" s="6"/>
      <c r="N19" s="32"/>
      <c r="O19" s="32"/>
      <c r="P19" s="32"/>
      <c r="Q19" s="6"/>
      <c r="R19" s="32"/>
      <c r="S19" s="32"/>
      <c r="T19" s="32"/>
      <c r="U19" s="6"/>
    </row>
    <row r="20" spans="2:21" ht="17" x14ac:dyDescent="0.5">
      <c r="B20" s="6"/>
      <c r="E20" s="6"/>
      <c r="F20" s="246" t="s">
        <v>43</v>
      </c>
      <c r="G20" s="246"/>
      <c r="H20" s="32"/>
      <c r="I20" s="7"/>
      <c r="J20" s="249"/>
      <c r="K20" s="249"/>
      <c r="L20" s="249"/>
      <c r="M20" s="249"/>
      <c r="N20" s="249"/>
      <c r="O20" s="249"/>
      <c r="P20" s="249"/>
      <c r="Q20" s="249"/>
      <c r="R20" s="249"/>
      <c r="S20" s="249"/>
      <c r="T20" s="249"/>
      <c r="U20" s="6"/>
    </row>
    <row r="21" spans="2:21" ht="8" customHeight="1" thickBot="1" x14ac:dyDescent="0.55000000000000004">
      <c r="B21" s="6"/>
      <c r="E21" s="6"/>
      <c r="F21" s="6"/>
      <c r="G21" s="6"/>
      <c r="H21" s="7"/>
      <c r="I21" s="7"/>
      <c r="J21" s="249"/>
      <c r="K21" s="249"/>
      <c r="L21" s="249"/>
      <c r="M21" s="249"/>
      <c r="N21" s="249"/>
      <c r="O21" s="249"/>
      <c r="P21" s="249"/>
      <c r="Q21" s="249"/>
      <c r="R21" s="249"/>
      <c r="S21" s="249"/>
      <c r="T21" s="249"/>
      <c r="U21" s="6"/>
    </row>
    <row r="22" spans="2:21" ht="15.5" customHeight="1" thickBot="1" x14ac:dyDescent="0.55000000000000004">
      <c r="B22" s="6"/>
      <c r="E22" s="6"/>
      <c r="F22" s="247" t="str">
        <f ca="1">IF(J14&lt;&gt;"",TODAY(),"")</f>
        <v/>
      </c>
      <c r="G22" s="240"/>
      <c r="H22" s="241"/>
      <c r="I22" s="7"/>
      <c r="J22" s="249"/>
      <c r="K22" s="249"/>
      <c r="L22" s="249"/>
      <c r="M22" s="249"/>
      <c r="N22" s="249"/>
      <c r="O22" s="249"/>
      <c r="P22" s="249"/>
      <c r="Q22" s="249"/>
      <c r="R22" s="249"/>
      <c r="S22" s="249"/>
      <c r="T22" s="249"/>
      <c r="U22" s="6"/>
    </row>
    <row r="23" spans="2:21" ht="15.5" customHeight="1" x14ac:dyDescent="0.5">
      <c r="B23" s="6"/>
      <c r="E23" s="6"/>
      <c r="F23" s="32"/>
      <c r="G23" s="32"/>
      <c r="H23" s="32"/>
      <c r="I23" s="7"/>
      <c r="J23" s="249"/>
      <c r="K23" s="249"/>
      <c r="L23" s="249"/>
      <c r="M23" s="249"/>
      <c r="N23" s="249"/>
      <c r="O23" s="249"/>
      <c r="P23" s="249"/>
      <c r="Q23" s="249"/>
      <c r="R23" s="249"/>
      <c r="S23" s="249"/>
      <c r="T23" s="249"/>
      <c r="U23" s="6"/>
    </row>
    <row r="24" spans="2:21" ht="17.5" x14ac:dyDescent="0.35">
      <c r="B24" s="6"/>
      <c r="E24" s="6"/>
      <c r="F24" s="250" t="s">
        <v>44</v>
      </c>
      <c r="G24" s="251"/>
      <c r="H24" s="251"/>
      <c r="I24" s="8"/>
      <c r="J24" s="249"/>
      <c r="K24" s="249"/>
      <c r="L24" s="249"/>
      <c r="M24" s="249"/>
      <c r="N24" s="249"/>
      <c r="O24" s="249"/>
      <c r="P24" s="249"/>
      <c r="Q24" s="249"/>
      <c r="R24" s="249"/>
      <c r="S24" s="249"/>
      <c r="T24" s="249"/>
      <c r="U24" s="6"/>
    </row>
    <row r="25" spans="2:21" ht="6" customHeight="1" x14ac:dyDescent="0.35">
      <c r="B25" s="6"/>
      <c r="E25" s="6"/>
      <c r="F25" s="6"/>
      <c r="G25" s="6"/>
      <c r="H25" s="6"/>
      <c r="I25" s="6"/>
      <c r="J25" s="6"/>
      <c r="K25" s="6"/>
      <c r="L25" s="6"/>
      <c r="M25" s="6"/>
      <c r="N25" s="6"/>
      <c r="O25" s="6"/>
      <c r="P25" s="6"/>
      <c r="Q25" s="6"/>
      <c r="R25" s="6"/>
      <c r="S25" s="6"/>
      <c r="T25" s="6"/>
      <c r="U25" s="6"/>
    </row>
    <row r="26" spans="2:21" ht="16" x14ac:dyDescent="0.4">
      <c r="E26" s="6"/>
      <c r="F26" s="246" t="s">
        <v>45</v>
      </c>
      <c r="G26" s="246"/>
      <c r="H26" s="6"/>
      <c r="I26" s="6"/>
      <c r="J26" s="246" t="s">
        <v>46</v>
      </c>
      <c r="K26" s="246"/>
      <c r="L26" s="6"/>
      <c r="M26" s="6"/>
      <c r="N26" s="246" t="s">
        <v>50</v>
      </c>
      <c r="O26" s="246"/>
      <c r="P26" s="6"/>
      <c r="Q26" s="6"/>
      <c r="R26" s="246" t="s">
        <v>47</v>
      </c>
      <c r="S26" s="246"/>
      <c r="T26" s="6"/>
      <c r="U26" s="6"/>
    </row>
    <row r="27" spans="2:21" ht="7.5" customHeight="1" thickBot="1" x14ac:dyDescent="0.4">
      <c r="E27" s="6"/>
      <c r="F27" s="6"/>
      <c r="G27" s="6"/>
      <c r="H27" s="6"/>
      <c r="I27" s="6"/>
      <c r="J27" s="6"/>
      <c r="K27" s="6"/>
      <c r="L27" s="6"/>
      <c r="M27" s="6"/>
      <c r="N27" s="6"/>
      <c r="O27" s="6"/>
      <c r="P27" s="6"/>
      <c r="Q27" s="6"/>
      <c r="R27" s="6"/>
      <c r="S27" s="6"/>
      <c r="T27" s="6"/>
      <c r="U27" s="6"/>
    </row>
    <row r="28" spans="2:21" ht="16.5" customHeight="1" thickBot="1" x14ac:dyDescent="0.4">
      <c r="E28" s="6"/>
      <c r="F28" s="248"/>
      <c r="G28" s="240"/>
      <c r="H28" s="241"/>
      <c r="I28" s="6"/>
      <c r="J28" s="239"/>
      <c r="K28" s="240"/>
      <c r="L28" s="241"/>
      <c r="M28" s="6"/>
      <c r="N28" s="247"/>
      <c r="O28" s="240"/>
      <c r="P28" s="241"/>
      <c r="Q28" s="6"/>
      <c r="R28" s="239"/>
      <c r="S28" s="240"/>
      <c r="T28" s="241"/>
      <c r="U28" s="6"/>
    </row>
    <row r="29" spans="2:21" ht="15" customHeight="1" x14ac:dyDescent="0.35">
      <c r="E29" s="6"/>
      <c r="F29" s="6"/>
      <c r="G29" s="6"/>
      <c r="H29" s="6"/>
      <c r="I29" s="6"/>
      <c r="J29" s="6"/>
      <c r="K29" s="6"/>
      <c r="L29" s="6"/>
      <c r="M29" s="6"/>
      <c r="N29" s="6"/>
      <c r="O29" s="6"/>
      <c r="P29" s="6"/>
      <c r="Q29" s="6"/>
      <c r="R29" s="6"/>
      <c r="S29" s="6"/>
      <c r="T29" s="6"/>
      <c r="U29" s="6"/>
    </row>
    <row r="30" spans="2:21" ht="15" customHeight="1" x14ac:dyDescent="0.35">
      <c r="E30" s="6"/>
      <c r="F30" s="6"/>
      <c r="G30" s="6"/>
      <c r="H30" s="6"/>
      <c r="I30" s="6"/>
      <c r="J30" s="6"/>
      <c r="K30" s="6"/>
      <c r="L30" s="6"/>
      <c r="M30" s="6"/>
      <c r="N30" s="6"/>
      <c r="O30" s="6"/>
      <c r="P30" s="6"/>
      <c r="Q30" s="6"/>
      <c r="R30" s="6"/>
      <c r="S30" s="36"/>
      <c r="T30" s="36"/>
      <c r="U30" s="6"/>
    </row>
    <row r="31" spans="2:21" ht="15" customHeight="1" x14ac:dyDescent="0.35">
      <c r="E31" s="6"/>
      <c r="F31" s="6"/>
      <c r="G31" s="6"/>
      <c r="H31" s="6"/>
      <c r="I31" s="6"/>
      <c r="J31" s="6"/>
      <c r="K31" s="6"/>
      <c r="L31" s="6"/>
      <c r="M31" s="6"/>
      <c r="N31" s="6"/>
      <c r="O31" s="6"/>
      <c r="P31" s="6"/>
      <c r="Q31" s="6"/>
      <c r="R31" s="6"/>
      <c r="S31" s="36"/>
      <c r="T31" s="36"/>
      <c r="U31" s="6"/>
    </row>
    <row r="32" spans="2:21" ht="18.5" customHeight="1" x14ac:dyDescent="0.35">
      <c r="E32" s="6"/>
      <c r="F32" s="6"/>
      <c r="G32" s="6"/>
      <c r="H32" s="6"/>
      <c r="I32" s="6"/>
      <c r="J32" s="6"/>
      <c r="K32" s="6"/>
      <c r="L32" s="6"/>
      <c r="M32" s="6"/>
      <c r="N32" s="6"/>
      <c r="O32" s="6"/>
      <c r="P32" s="6"/>
      <c r="Q32" s="6"/>
      <c r="R32" s="6"/>
      <c r="S32" s="32"/>
      <c r="T32" s="32"/>
      <c r="U32" s="6"/>
    </row>
  </sheetData>
  <mergeCells count="30">
    <mergeCell ref="E7:U8"/>
    <mergeCell ref="F10:H10"/>
    <mergeCell ref="F12:G12"/>
    <mergeCell ref="F14:H14"/>
    <mergeCell ref="J14:L14"/>
    <mergeCell ref="R14:T14"/>
    <mergeCell ref="N14:P14"/>
    <mergeCell ref="J12:K12"/>
    <mergeCell ref="N12:O12"/>
    <mergeCell ref="R12:S12"/>
    <mergeCell ref="F16:G16"/>
    <mergeCell ref="J16:K16"/>
    <mergeCell ref="N16:O16"/>
    <mergeCell ref="R16:S16"/>
    <mergeCell ref="R18:T18"/>
    <mergeCell ref="F18:H18"/>
    <mergeCell ref="J18:L18"/>
    <mergeCell ref="N18:P18"/>
    <mergeCell ref="F20:G20"/>
    <mergeCell ref="F22:H22"/>
    <mergeCell ref="F28:H28"/>
    <mergeCell ref="J26:K26"/>
    <mergeCell ref="N26:O26"/>
    <mergeCell ref="J20:T24"/>
    <mergeCell ref="R26:S26"/>
    <mergeCell ref="J28:L28"/>
    <mergeCell ref="N28:P28"/>
    <mergeCell ref="R28:T28"/>
    <mergeCell ref="F24:H24"/>
    <mergeCell ref="F26:G26"/>
  </mergeCells>
  <dataValidations count="1">
    <dataValidation type="list" allowBlank="1" showInputMessage="1" showErrorMessage="1" sqref="R14:T14" xr:uid="{FD9F8F73-B651-4A7F-B19C-27C12644C1A8}">
      <formula1>INDIRECT($N$14)</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888038A-D0A5-4A93-929E-8CC8DFD49301}">
          <x14:formula1>
            <xm:f>'course list'!$B$1:$H$1</xm:f>
          </x14:formula1>
          <xm:sqref>N14:P14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C6797-B673-4C77-B055-15375489F987}">
  <sheetPr codeName="Sheet20"/>
  <dimension ref="B2:V24"/>
  <sheetViews>
    <sheetView workbookViewId="0"/>
  </sheetViews>
  <sheetFormatPr defaultRowHeight="14.5" x14ac:dyDescent="0.35"/>
  <cols>
    <col min="1" max="1" width="1.6328125" style="1" customWidth="1"/>
    <col min="2" max="2" width="30.6328125" style="1" customWidth="1"/>
    <col min="3" max="3" width="1.6328125" style="1" customWidth="1"/>
    <col min="4" max="5" width="7" style="1" customWidth="1"/>
    <col min="6" max="6" width="3.453125" style="1" customWidth="1"/>
    <col min="7" max="9" width="8.7265625" style="1"/>
    <col min="10" max="10" width="3.1796875" style="1" customWidth="1"/>
    <col min="11" max="11" width="8.26953125" style="1" customWidth="1"/>
    <col min="12" max="12" width="11.08984375" style="1" customWidth="1"/>
    <col min="13" max="13" width="8.7265625" style="1"/>
    <col min="14" max="14" width="3" style="1" customWidth="1"/>
    <col min="15" max="15" width="8.7265625" style="1"/>
    <col min="16" max="16" width="10.08984375" style="1" customWidth="1"/>
    <col min="17" max="17" width="8.54296875" style="1" customWidth="1"/>
    <col min="18" max="18" width="3.90625" style="1" customWidth="1"/>
    <col min="19" max="21" width="8.7265625" style="1"/>
    <col min="22" max="22" width="12.81640625" style="1" customWidth="1"/>
    <col min="23" max="16384" width="8.7265625" style="1"/>
  </cols>
  <sheetData>
    <row r="2" spans="2:22" x14ac:dyDescent="0.35">
      <c r="B2" s="6"/>
    </row>
    <row r="3" spans="2:22" x14ac:dyDescent="0.35">
      <c r="B3" s="6"/>
    </row>
    <row r="4" spans="2:22" x14ac:dyDescent="0.35">
      <c r="B4" s="6"/>
    </row>
    <row r="5" spans="2:22" x14ac:dyDescent="0.35">
      <c r="B5" s="6"/>
    </row>
    <row r="6" spans="2:22" ht="12.5" customHeight="1" x14ac:dyDescent="0.35">
      <c r="B6" s="6"/>
    </row>
    <row r="7" spans="2:22" ht="15.5" customHeight="1" x14ac:dyDescent="0.55000000000000004">
      <c r="B7" s="6"/>
      <c r="F7" s="264" t="s">
        <v>203</v>
      </c>
      <c r="G7" s="264"/>
      <c r="H7" s="264"/>
      <c r="I7" s="264"/>
      <c r="J7" s="264"/>
      <c r="K7" s="264"/>
      <c r="L7" s="264"/>
      <c r="M7" s="264"/>
      <c r="N7" s="264"/>
      <c r="O7" s="264"/>
      <c r="P7" s="264"/>
      <c r="Q7" s="264"/>
      <c r="R7" s="264"/>
      <c r="S7" s="20"/>
      <c r="T7" s="20"/>
      <c r="U7" s="20"/>
      <c r="V7" s="20"/>
    </row>
    <row r="8" spans="2:22" ht="22" customHeight="1" x14ac:dyDescent="0.35">
      <c r="B8" s="6"/>
      <c r="F8" s="264"/>
      <c r="G8" s="264"/>
      <c r="H8" s="264"/>
      <c r="I8" s="264"/>
      <c r="J8" s="264"/>
      <c r="K8" s="264"/>
      <c r="L8" s="264"/>
      <c r="M8" s="264"/>
      <c r="N8" s="264"/>
      <c r="O8" s="264"/>
      <c r="P8" s="264"/>
      <c r="Q8" s="264"/>
      <c r="R8" s="264"/>
    </row>
    <row r="9" spans="2:22" ht="16" customHeight="1" x14ac:dyDescent="0.5">
      <c r="B9" s="6"/>
      <c r="F9" s="24"/>
      <c r="G9" s="6"/>
      <c r="H9" s="6"/>
      <c r="I9" s="6"/>
      <c r="J9" s="7"/>
      <c r="K9" s="23"/>
      <c r="L9" s="7"/>
      <c r="M9" s="7"/>
      <c r="N9" s="7"/>
      <c r="O9" s="7"/>
      <c r="P9" s="6"/>
      <c r="Q9" s="6"/>
      <c r="R9" s="6"/>
    </row>
    <row r="10" spans="2:22" ht="19" x14ac:dyDescent="0.5">
      <c r="B10" s="6"/>
      <c r="F10" s="6"/>
      <c r="G10" s="265" t="s">
        <v>159</v>
      </c>
      <c r="H10" s="266"/>
      <c r="I10" s="266"/>
      <c r="J10" s="7"/>
      <c r="K10" s="7"/>
      <c r="L10" s="7"/>
      <c r="M10" s="7"/>
      <c r="N10" s="7"/>
      <c r="O10" s="7"/>
      <c r="P10" s="6"/>
      <c r="Q10" s="6"/>
      <c r="R10" s="6"/>
    </row>
    <row r="11" spans="2:22" ht="18.5" x14ac:dyDescent="0.5">
      <c r="B11" s="6"/>
      <c r="F11" s="6"/>
      <c r="G11" s="6"/>
      <c r="H11" s="6"/>
      <c r="I11" s="6"/>
      <c r="J11" s="7"/>
      <c r="K11" s="23"/>
      <c r="L11" s="7"/>
      <c r="M11" s="7"/>
      <c r="N11" s="7"/>
      <c r="O11" s="7"/>
      <c r="P11" s="6"/>
      <c r="Q11" s="6"/>
      <c r="R11" s="6"/>
    </row>
    <row r="12" spans="2:22" ht="17" x14ac:dyDescent="0.5">
      <c r="B12" s="6"/>
      <c r="F12" s="6"/>
      <c r="G12" s="258" t="s">
        <v>160</v>
      </c>
      <c r="H12" s="258"/>
      <c r="I12" s="6"/>
      <c r="J12" s="7"/>
      <c r="K12" s="258" t="s">
        <v>46</v>
      </c>
      <c r="L12" s="258"/>
      <c r="M12" s="7"/>
      <c r="N12" s="7"/>
      <c r="O12" s="258" t="s">
        <v>45</v>
      </c>
      <c r="P12" s="258"/>
      <c r="Q12" s="6"/>
      <c r="R12" s="6"/>
    </row>
    <row r="13" spans="2:22" ht="16" customHeight="1" thickBot="1" x14ac:dyDescent="0.55000000000000004">
      <c r="B13" s="6"/>
      <c r="F13" s="6"/>
      <c r="G13" s="6"/>
      <c r="H13" s="6"/>
      <c r="I13" s="6"/>
      <c r="J13" s="7"/>
      <c r="K13" s="23"/>
      <c r="L13" s="7"/>
      <c r="M13" s="7"/>
      <c r="N13" s="7"/>
      <c r="O13" s="7"/>
      <c r="P13" s="17"/>
      <c r="Q13" s="6"/>
      <c r="R13" s="6"/>
    </row>
    <row r="14" spans="2:22" ht="17.5" thickBot="1" x14ac:dyDescent="0.55000000000000004">
      <c r="B14" s="6"/>
      <c r="F14" s="6"/>
      <c r="G14" s="259"/>
      <c r="H14" s="260"/>
      <c r="I14" s="261"/>
      <c r="J14" s="7"/>
      <c r="K14" s="259"/>
      <c r="L14" s="260"/>
      <c r="M14" s="261"/>
      <c r="N14" s="7"/>
      <c r="O14" s="263"/>
      <c r="P14" s="260"/>
      <c r="Q14" s="261"/>
      <c r="R14" s="6"/>
    </row>
    <row r="15" spans="2:22" ht="17" x14ac:dyDescent="0.5">
      <c r="B15" s="6"/>
      <c r="F15" s="6"/>
      <c r="G15" s="37"/>
      <c r="H15" s="37"/>
      <c r="I15" s="37"/>
      <c r="J15" s="7"/>
      <c r="K15" s="37"/>
      <c r="L15" s="37"/>
      <c r="M15" s="37"/>
      <c r="N15" s="7"/>
      <c r="O15" s="37"/>
      <c r="P15" s="37"/>
      <c r="Q15" s="37"/>
      <c r="R15" s="6"/>
    </row>
    <row r="16" spans="2:22" ht="12" customHeight="1" x14ac:dyDescent="0.5">
      <c r="B16" s="6"/>
      <c r="F16" s="6"/>
      <c r="G16" s="37"/>
      <c r="H16" s="37"/>
      <c r="I16" s="37"/>
      <c r="J16" s="7"/>
      <c r="K16" s="37"/>
      <c r="L16" s="37"/>
      <c r="M16" s="37"/>
      <c r="N16" s="7"/>
      <c r="O16" s="37"/>
      <c r="P16" s="37"/>
      <c r="Q16" s="37"/>
      <c r="R16" s="6"/>
    </row>
    <row r="17" spans="2:22" ht="17" customHeight="1" x14ac:dyDescent="0.55000000000000004">
      <c r="B17" s="6"/>
      <c r="F17" s="6"/>
      <c r="G17" s="258" t="s">
        <v>50</v>
      </c>
      <c r="H17" s="258"/>
      <c r="I17" s="6"/>
      <c r="J17" s="7"/>
      <c r="K17" s="258" t="s">
        <v>43</v>
      </c>
      <c r="L17" s="258"/>
      <c r="M17" s="37"/>
      <c r="N17" s="7"/>
      <c r="O17" s="258" t="s">
        <v>195</v>
      </c>
      <c r="P17" s="258"/>
      <c r="Q17" s="6"/>
      <c r="R17" s="6"/>
      <c r="S17" s="20"/>
      <c r="T17" s="20"/>
      <c r="U17" s="20"/>
      <c r="V17" s="20"/>
    </row>
    <row r="18" spans="2:22" ht="17.5" thickBot="1" x14ac:dyDescent="0.55000000000000004">
      <c r="B18" s="6"/>
      <c r="F18" s="6"/>
      <c r="G18" s="6"/>
      <c r="H18" s="6"/>
      <c r="I18" s="6"/>
      <c r="J18" s="7"/>
      <c r="K18" s="37"/>
      <c r="L18" s="37"/>
      <c r="M18" s="37"/>
      <c r="N18" s="7"/>
      <c r="O18" s="37"/>
      <c r="P18" s="37"/>
      <c r="Q18" s="37"/>
      <c r="R18" s="6"/>
    </row>
    <row r="19" spans="2:22" ht="17.5" thickBot="1" x14ac:dyDescent="0.55000000000000004">
      <c r="B19" s="6"/>
      <c r="F19" s="6"/>
      <c r="G19" s="262"/>
      <c r="H19" s="260"/>
      <c r="I19" s="261"/>
      <c r="J19" s="7"/>
      <c r="K19" s="262"/>
      <c r="L19" s="260"/>
      <c r="M19" s="261"/>
      <c r="N19" s="7"/>
      <c r="O19" s="259"/>
      <c r="P19" s="260"/>
      <c r="Q19" s="261"/>
      <c r="R19" s="6"/>
    </row>
    <row r="20" spans="2:22" ht="17" x14ac:dyDescent="0.5">
      <c r="B20" s="6"/>
      <c r="F20" s="6"/>
      <c r="G20" s="37"/>
      <c r="H20" s="37"/>
      <c r="I20" s="37"/>
      <c r="J20" s="7"/>
      <c r="K20" s="37"/>
      <c r="L20" s="37"/>
      <c r="M20" s="37"/>
      <c r="N20" s="7"/>
      <c r="O20" s="37"/>
      <c r="P20" s="37"/>
      <c r="Q20" s="37"/>
      <c r="R20" s="6"/>
    </row>
    <row r="21" spans="2:22" ht="17" x14ac:dyDescent="0.5">
      <c r="B21" s="6"/>
      <c r="F21" s="6"/>
      <c r="G21" s="37"/>
      <c r="H21" s="37"/>
      <c r="I21" s="37"/>
      <c r="J21" s="7"/>
      <c r="K21" s="37"/>
      <c r="L21" s="37"/>
      <c r="M21" s="37"/>
      <c r="N21" s="7"/>
      <c r="O21" s="37"/>
      <c r="P21" s="37"/>
      <c r="Q21" s="37"/>
      <c r="R21" s="6"/>
    </row>
    <row r="22" spans="2:22" ht="18.5" x14ac:dyDescent="0.5">
      <c r="B22" s="6"/>
      <c r="F22" s="6"/>
      <c r="G22" s="6"/>
      <c r="H22" s="6"/>
      <c r="I22" s="6"/>
      <c r="J22" s="7"/>
      <c r="K22" s="23"/>
      <c r="L22" s="7"/>
      <c r="M22" s="7"/>
      <c r="N22" s="7"/>
      <c r="O22" s="7"/>
      <c r="P22" s="6"/>
      <c r="Q22" s="6"/>
      <c r="R22" s="6"/>
    </row>
    <row r="23" spans="2:22" x14ac:dyDescent="0.35">
      <c r="B23" s="6"/>
    </row>
    <row r="24" spans="2:22" x14ac:dyDescent="0.35">
      <c r="B24" s="6"/>
    </row>
  </sheetData>
  <mergeCells count="14">
    <mergeCell ref="G14:I14"/>
    <mergeCell ref="K14:M14"/>
    <mergeCell ref="O14:Q14"/>
    <mergeCell ref="F7:R8"/>
    <mergeCell ref="G10:I10"/>
    <mergeCell ref="G12:H12"/>
    <mergeCell ref="K12:L12"/>
    <mergeCell ref="O12:P12"/>
    <mergeCell ref="G17:H17"/>
    <mergeCell ref="O17:P17"/>
    <mergeCell ref="G19:I19"/>
    <mergeCell ref="K19:M19"/>
    <mergeCell ref="K17:L17"/>
    <mergeCell ref="O19:Q19"/>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C6BD-158C-4DBA-BF9A-4B6F6631861E}">
  <sheetPr codeName="Sheet18"/>
  <dimension ref="A1:Q43"/>
  <sheetViews>
    <sheetView workbookViewId="0"/>
  </sheetViews>
  <sheetFormatPr defaultRowHeight="14.5" x14ac:dyDescent="0.35"/>
  <cols>
    <col min="1" max="1" width="1.6328125" style="1" customWidth="1"/>
    <col min="2" max="2" width="30.6328125" style="6" customWidth="1"/>
    <col min="3" max="3" width="1.54296875" style="1" customWidth="1"/>
    <col min="4" max="4" width="9.90625" style="1" customWidth="1"/>
    <col min="5" max="5" width="2.81640625" style="1" customWidth="1"/>
    <col min="6" max="6" width="6.7265625" style="1" customWidth="1"/>
    <col min="7" max="7" width="14.08984375" style="1" customWidth="1"/>
    <col min="8" max="8" width="8.7265625" style="1"/>
    <col min="9" max="9" width="1.7265625" style="1" customWidth="1"/>
    <col min="10" max="10" width="8.26953125" style="1" customWidth="1"/>
    <col min="11" max="11" width="8.54296875" style="1" customWidth="1"/>
    <col min="12" max="12" width="8.7265625" style="1"/>
    <col min="13" max="13" width="2.08984375" style="1" customWidth="1"/>
    <col min="14" max="14" width="8.7265625" style="1"/>
    <col min="15" max="15" width="12.36328125" style="1" customWidth="1"/>
    <col min="16" max="16" width="8.54296875" style="1" customWidth="1"/>
    <col min="17" max="17" width="2.26953125" style="1" customWidth="1"/>
    <col min="18" max="16384" width="8.7265625" style="1"/>
  </cols>
  <sheetData>
    <row r="1" spans="1:17" x14ac:dyDescent="0.35">
      <c r="A1" s="1" t="s">
        <v>161</v>
      </c>
    </row>
    <row r="6" spans="1:17" ht="12.5" customHeight="1" x14ac:dyDescent="0.35"/>
    <row r="7" spans="1:17" ht="15.5" customHeight="1" x14ac:dyDescent="0.35">
      <c r="E7" s="268" t="s">
        <v>158</v>
      </c>
      <c r="F7" s="268"/>
      <c r="G7" s="268"/>
      <c r="H7" s="268"/>
      <c r="I7" s="268"/>
      <c r="J7" s="268"/>
      <c r="K7" s="268"/>
      <c r="L7" s="268"/>
      <c r="M7" s="268"/>
      <c r="N7" s="268"/>
      <c r="O7" s="268"/>
      <c r="P7" s="268"/>
      <c r="Q7" s="268"/>
    </row>
    <row r="8" spans="1:17" ht="17" customHeight="1" x14ac:dyDescent="0.35">
      <c r="E8" s="268"/>
      <c r="F8" s="268"/>
      <c r="G8" s="268"/>
      <c r="H8" s="268"/>
      <c r="I8" s="268"/>
      <c r="J8" s="268"/>
      <c r="K8" s="268"/>
      <c r="L8" s="268"/>
      <c r="M8" s="268"/>
      <c r="N8" s="268"/>
      <c r="O8" s="268"/>
      <c r="P8" s="268"/>
      <c r="Q8" s="268"/>
    </row>
    <row r="9" spans="1:17" ht="16" customHeight="1" x14ac:dyDescent="0.5">
      <c r="E9" s="24"/>
      <c r="F9" s="6"/>
      <c r="G9" s="6"/>
      <c r="H9" s="6"/>
      <c r="I9" s="7"/>
      <c r="J9" s="23"/>
      <c r="K9" s="7"/>
      <c r="L9" s="7"/>
      <c r="M9" s="7"/>
      <c r="N9" s="7"/>
      <c r="O9" s="6"/>
      <c r="P9" s="6"/>
      <c r="Q9" s="6"/>
    </row>
    <row r="10" spans="1:17" ht="19" x14ac:dyDescent="0.5">
      <c r="E10" s="6"/>
      <c r="F10" s="265" t="s">
        <v>159</v>
      </c>
      <c r="G10" s="266"/>
      <c r="H10" s="266"/>
      <c r="I10" s="7"/>
      <c r="J10" s="7"/>
      <c r="K10" s="7"/>
      <c r="L10" s="7"/>
      <c r="M10" s="7"/>
      <c r="N10" s="7"/>
      <c r="O10" s="6"/>
      <c r="P10" s="6"/>
      <c r="Q10" s="6"/>
    </row>
    <row r="11" spans="1:17" ht="9" customHeight="1" x14ac:dyDescent="0.5">
      <c r="E11" s="6"/>
      <c r="F11" s="6"/>
      <c r="G11" s="6"/>
      <c r="H11" s="6"/>
      <c r="I11" s="7"/>
      <c r="J11" s="23"/>
      <c r="K11" s="7"/>
      <c r="L11" s="7"/>
      <c r="M11" s="7"/>
      <c r="N11" s="7"/>
      <c r="O11" s="6"/>
      <c r="P11" s="6"/>
      <c r="Q11" s="6"/>
    </row>
    <row r="12" spans="1:17" ht="17" x14ac:dyDescent="0.5">
      <c r="E12" s="6"/>
      <c r="F12" s="258" t="s">
        <v>160</v>
      </c>
      <c r="G12" s="258"/>
      <c r="H12" s="6"/>
      <c r="I12" s="7"/>
      <c r="J12" s="258" t="s">
        <v>46</v>
      </c>
      <c r="K12" s="258"/>
      <c r="L12" s="7"/>
      <c r="M12" s="7"/>
      <c r="N12" s="258" t="s">
        <v>45</v>
      </c>
      <c r="O12" s="258"/>
      <c r="P12" s="6"/>
      <c r="Q12" s="6"/>
    </row>
    <row r="13" spans="1:17" ht="7.5" customHeight="1" thickBot="1" x14ac:dyDescent="0.55000000000000004">
      <c r="E13" s="6"/>
      <c r="F13" s="6"/>
      <c r="G13" s="6"/>
      <c r="H13" s="6"/>
      <c r="I13" s="7"/>
      <c r="J13" s="23"/>
      <c r="K13" s="7"/>
      <c r="L13" s="7"/>
      <c r="M13" s="7"/>
      <c r="N13" s="7"/>
      <c r="O13" s="17"/>
      <c r="P13" s="6"/>
      <c r="Q13" s="6"/>
    </row>
    <row r="14" spans="1:17" ht="17.5" thickBot="1" x14ac:dyDescent="0.55000000000000004">
      <c r="E14" s="6"/>
      <c r="F14" s="259"/>
      <c r="G14" s="260"/>
      <c r="H14" s="261"/>
      <c r="I14" s="7"/>
      <c r="J14" s="259"/>
      <c r="K14" s="260"/>
      <c r="L14" s="261"/>
      <c r="M14" s="7"/>
      <c r="N14" s="263"/>
      <c r="O14" s="260"/>
      <c r="P14" s="261"/>
      <c r="Q14" s="6"/>
    </row>
    <row r="15" spans="1:17" ht="9.5" customHeight="1" x14ac:dyDescent="0.5">
      <c r="E15" s="6"/>
      <c r="F15" s="37"/>
      <c r="G15" s="37"/>
      <c r="H15" s="37"/>
      <c r="I15" s="7"/>
      <c r="J15" s="37"/>
      <c r="K15" s="37"/>
      <c r="L15" s="37"/>
      <c r="M15" s="7"/>
      <c r="N15" s="37"/>
      <c r="O15" s="37"/>
      <c r="P15" s="37"/>
      <c r="Q15" s="6"/>
    </row>
    <row r="16" spans="1:17" ht="17" x14ac:dyDescent="0.5">
      <c r="E16" s="6"/>
      <c r="F16" s="37"/>
      <c r="G16" s="37"/>
      <c r="H16" s="37"/>
      <c r="I16" s="7"/>
      <c r="J16" s="37"/>
      <c r="K16" s="37"/>
      <c r="L16" s="37"/>
      <c r="M16" s="7"/>
      <c r="N16" s="37"/>
      <c r="O16" s="37"/>
      <c r="P16" s="37"/>
      <c r="Q16" s="6"/>
    </row>
    <row r="17" spans="5:17" ht="17" x14ac:dyDescent="0.5">
      <c r="E17" s="6"/>
      <c r="F17" s="258" t="s">
        <v>50</v>
      </c>
      <c r="G17" s="258"/>
      <c r="H17" s="6"/>
      <c r="I17" s="7"/>
      <c r="J17" s="258" t="s">
        <v>174</v>
      </c>
      <c r="K17" s="258"/>
      <c r="L17" s="37"/>
      <c r="M17" s="7"/>
      <c r="N17" s="258" t="s">
        <v>43</v>
      </c>
      <c r="O17" s="258"/>
      <c r="P17" s="37"/>
      <c r="Q17" s="6"/>
    </row>
    <row r="18" spans="5:17" ht="17.5" thickBot="1" x14ac:dyDescent="0.55000000000000004">
      <c r="E18" s="6"/>
      <c r="F18" s="6"/>
      <c r="G18" s="6"/>
      <c r="H18" s="6"/>
      <c r="I18" s="7"/>
      <c r="J18" s="37"/>
      <c r="K18" s="37"/>
      <c r="L18" s="37"/>
      <c r="M18" s="7"/>
      <c r="N18" s="37"/>
      <c r="O18" s="37"/>
      <c r="P18" s="37"/>
      <c r="Q18" s="6"/>
    </row>
    <row r="19" spans="5:17" ht="17.5" thickBot="1" x14ac:dyDescent="0.55000000000000004">
      <c r="E19" s="6"/>
      <c r="F19" s="262"/>
      <c r="G19" s="260"/>
      <c r="H19" s="261"/>
      <c r="I19" s="7"/>
      <c r="J19" s="259"/>
      <c r="K19" s="260"/>
      <c r="L19" s="261"/>
      <c r="M19" s="7"/>
      <c r="N19" s="262">
        <v>45867</v>
      </c>
      <c r="O19" s="260"/>
      <c r="P19" s="261"/>
      <c r="Q19" s="6"/>
    </row>
    <row r="20" spans="5:17" ht="17" x14ac:dyDescent="0.5">
      <c r="E20" s="6"/>
      <c r="F20" s="37"/>
      <c r="G20" s="37"/>
      <c r="H20" s="37"/>
      <c r="I20" s="7"/>
      <c r="J20" s="37"/>
      <c r="K20" s="37"/>
      <c r="L20" s="37"/>
      <c r="M20" s="7"/>
      <c r="N20" s="37"/>
      <c r="O20" s="37"/>
      <c r="P20" s="37"/>
      <c r="Q20" s="6"/>
    </row>
    <row r="21" spans="5:17" ht="17" x14ac:dyDescent="0.5">
      <c r="E21" s="6"/>
      <c r="F21" s="37"/>
      <c r="G21" s="37"/>
      <c r="H21" s="37"/>
      <c r="I21" s="7"/>
      <c r="J21" s="37"/>
      <c r="K21" s="37"/>
      <c r="L21" s="37"/>
      <c r="M21" s="7"/>
      <c r="N21" s="37"/>
      <c r="O21" s="37"/>
      <c r="P21" s="37"/>
      <c r="Q21" s="6"/>
    </row>
    <row r="22" spans="5:17" ht="11.5" customHeight="1" x14ac:dyDescent="0.5">
      <c r="E22" s="6"/>
      <c r="F22" s="6"/>
      <c r="G22" s="6"/>
      <c r="H22" s="6"/>
      <c r="I22" s="7"/>
      <c r="J22" s="23"/>
      <c r="K22" s="7"/>
      <c r="L22" s="7"/>
      <c r="M22" s="7"/>
      <c r="N22" s="7"/>
      <c r="O22" s="6"/>
      <c r="P22" s="6"/>
      <c r="Q22" s="6"/>
    </row>
    <row r="23" spans="5:17" ht="18.5" customHeight="1" x14ac:dyDescent="0.5">
      <c r="E23" s="6"/>
      <c r="F23" s="265" t="s">
        <v>162</v>
      </c>
      <c r="G23" s="266"/>
      <c r="H23" s="266"/>
      <c r="I23" s="7"/>
      <c r="J23" s="7"/>
      <c r="K23" s="7"/>
      <c r="L23" s="7"/>
      <c r="M23" s="7"/>
      <c r="N23" s="7"/>
      <c r="O23" s="6"/>
      <c r="P23" s="6"/>
      <c r="Q23" s="6"/>
    </row>
    <row r="24" spans="5:17" ht="11.5" customHeight="1" x14ac:dyDescent="0.55000000000000004">
      <c r="E24" s="22"/>
      <c r="F24" s="6"/>
      <c r="G24" s="6"/>
      <c r="H24" s="22"/>
      <c r="I24" s="22"/>
      <c r="J24" s="7"/>
      <c r="K24" s="22"/>
      <c r="L24" s="22"/>
      <c r="M24" s="22"/>
      <c r="N24" s="22"/>
      <c r="O24" s="22"/>
      <c r="P24" s="6"/>
      <c r="Q24" s="22"/>
    </row>
    <row r="25" spans="5:17" ht="8.5" customHeight="1" x14ac:dyDescent="0.35">
      <c r="E25" s="6"/>
      <c r="F25" s="258" t="s">
        <v>164</v>
      </c>
      <c r="G25" s="258"/>
      <c r="H25" s="6"/>
      <c r="I25" s="6"/>
      <c r="J25" s="258" t="s">
        <v>165</v>
      </c>
      <c r="K25" s="258"/>
      <c r="L25" s="6"/>
      <c r="M25" s="6"/>
      <c r="N25" s="258" t="s">
        <v>166</v>
      </c>
      <c r="O25" s="258"/>
      <c r="P25" s="6"/>
      <c r="Q25" s="6"/>
    </row>
    <row r="26" spans="5:17" ht="15" thickBot="1" x14ac:dyDescent="0.4">
      <c r="E26" s="6"/>
      <c r="F26" s="6"/>
      <c r="G26" s="6"/>
      <c r="H26" s="6"/>
      <c r="I26" s="6"/>
      <c r="J26" s="6"/>
      <c r="K26" s="6"/>
      <c r="L26" s="6"/>
      <c r="M26" s="6"/>
      <c r="N26" s="6"/>
      <c r="O26" s="6"/>
      <c r="P26" s="6"/>
      <c r="Q26" s="6"/>
    </row>
    <row r="27" spans="5:17" ht="19.5" customHeight="1" thickBot="1" x14ac:dyDescent="0.4">
      <c r="E27" s="6"/>
      <c r="F27" s="259"/>
      <c r="G27" s="260"/>
      <c r="H27" s="261"/>
      <c r="I27" s="6"/>
      <c r="J27" s="259"/>
      <c r="K27" s="260"/>
      <c r="L27" s="261"/>
      <c r="M27" s="6"/>
      <c r="N27" s="267"/>
      <c r="O27" s="260"/>
      <c r="P27" s="261"/>
      <c r="Q27" s="6"/>
    </row>
    <row r="28" spans="5:17" ht="8.5" customHeight="1" x14ac:dyDescent="0.35">
      <c r="E28" s="6"/>
      <c r="F28" s="6"/>
      <c r="G28" s="6"/>
      <c r="H28" s="6"/>
      <c r="I28" s="6"/>
      <c r="J28" s="6"/>
      <c r="K28" s="6"/>
      <c r="L28" s="6"/>
      <c r="M28" s="6"/>
      <c r="N28" s="6"/>
      <c r="O28" s="6"/>
      <c r="P28" s="6"/>
      <c r="Q28" s="6"/>
    </row>
    <row r="29" spans="5:17" ht="10" customHeight="1" x14ac:dyDescent="0.35">
      <c r="E29" s="6"/>
      <c r="F29" s="6"/>
      <c r="G29" s="6"/>
      <c r="H29" s="6"/>
      <c r="I29" s="6"/>
      <c r="J29" s="6"/>
      <c r="K29" s="6"/>
      <c r="L29" s="6"/>
      <c r="M29" s="6"/>
      <c r="N29" s="6"/>
      <c r="O29" s="6"/>
      <c r="P29" s="6"/>
      <c r="Q29" s="6"/>
    </row>
    <row r="30" spans="5:17" ht="16" x14ac:dyDescent="0.35">
      <c r="E30" s="6"/>
      <c r="F30" s="258" t="s">
        <v>167</v>
      </c>
      <c r="G30" s="258"/>
      <c r="H30" s="6"/>
      <c r="I30" s="6"/>
      <c r="J30" s="258" t="s">
        <v>168</v>
      </c>
      <c r="K30" s="258"/>
      <c r="L30" s="6"/>
      <c r="M30" s="6"/>
      <c r="N30" s="258" t="s">
        <v>169</v>
      </c>
      <c r="O30" s="258"/>
      <c r="P30" s="6"/>
      <c r="Q30" s="6"/>
    </row>
    <row r="31" spans="5:17" ht="8" customHeight="1" thickBot="1" x14ac:dyDescent="0.4">
      <c r="E31" s="6"/>
      <c r="F31" s="6"/>
      <c r="G31" s="6"/>
      <c r="H31" s="6"/>
      <c r="I31" s="6"/>
      <c r="J31" s="6"/>
      <c r="K31" s="6"/>
      <c r="L31" s="6"/>
      <c r="M31" s="6"/>
      <c r="N31" s="6"/>
      <c r="O31" s="6"/>
      <c r="P31" s="6"/>
      <c r="Q31" s="6"/>
    </row>
    <row r="32" spans="5:17" ht="20" customHeight="1" thickBot="1" x14ac:dyDescent="0.4">
      <c r="E32" s="6"/>
      <c r="F32" s="259"/>
      <c r="G32" s="260"/>
      <c r="H32" s="261"/>
      <c r="I32" s="6"/>
      <c r="J32" s="259"/>
      <c r="K32" s="260"/>
      <c r="L32" s="261"/>
      <c r="M32" s="6"/>
      <c r="N32" s="267"/>
      <c r="O32" s="260"/>
      <c r="P32" s="261"/>
      <c r="Q32" s="6"/>
    </row>
    <row r="33" spans="5:17" ht="9" customHeight="1" x14ac:dyDescent="0.35">
      <c r="E33" s="6"/>
      <c r="F33" s="6"/>
      <c r="G33" s="6"/>
      <c r="H33" s="6"/>
      <c r="I33" s="6"/>
      <c r="J33" s="6"/>
      <c r="K33" s="6"/>
      <c r="L33" s="6"/>
      <c r="M33" s="6"/>
      <c r="N33" s="6"/>
      <c r="O33" s="6"/>
      <c r="P33" s="6"/>
      <c r="Q33" s="6"/>
    </row>
    <row r="34" spans="5:17" ht="19" customHeight="1" x14ac:dyDescent="0.35">
      <c r="E34" s="6"/>
      <c r="F34" s="258" t="s">
        <v>170</v>
      </c>
      <c r="G34" s="258"/>
      <c r="H34" s="6"/>
      <c r="I34" s="6"/>
      <c r="J34" s="258" t="s">
        <v>171</v>
      </c>
      <c r="K34" s="258"/>
      <c r="L34" s="6"/>
      <c r="M34" s="6"/>
      <c r="N34" s="258" t="s">
        <v>172</v>
      </c>
      <c r="O34" s="258"/>
      <c r="P34" s="6"/>
      <c r="Q34" s="6"/>
    </row>
    <row r="35" spans="5:17" ht="8" customHeight="1" thickBot="1" x14ac:dyDescent="0.4">
      <c r="E35" s="6"/>
      <c r="F35" s="6"/>
      <c r="G35" s="6"/>
      <c r="H35" s="6"/>
      <c r="I35" s="6"/>
      <c r="J35" s="6"/>
      <c r="K35" s="6"/>
      <c r="L35" s="6"/>
      <c r="M35" s="6"/>
      <c r="N35" s="6"/>
      <c r="O35" s="6"/>
      <c r="P35" s="6"/>
      <c r="Q35" s="6"/>
    </row>
    <row r="36" spans="5:17" ht="19" customHeight="1" thickBot="1" x14ac:dyDescent="0.4">
      <c r="E36" s="6"/>
      <c r="F36" s="259"/>
      <c r="G36" s="260"/>
      <c r="H36" s="261"/>
      <c r="I36" s="6"/>
      <c r="J36" s="259"/>
      <c r="K36" s="260"/>
      <c r="L36" s="261"/>
      <c r="M36" s="6"/>
      <c r="N36" s="267"/>
      <c r="O36" s="260"/>
      <c r="P36" s="261"/>
      <c r="Q36" s="6"/>
    </row>
    <row r="37" spans="5:17" x14ac:dyDescent="0.35">
      <c r="E37" s="6"/>
      <c r="F37" s="6"/>
      <c r="G37" s="6"/>
      <c r="H37" s="6"/>
      <c r="I37" s="6"/>
      <c r="J37" s="6"/>
      <c r="K37" s="6"/>
      <c r="L37" s="6"/>
      <c r="M37" s="6"/>
      <c r="N37" s="6"/>
      <c r="O37" s="6"/>
      <c r="P37" s="6"/>
      <c r="Q37" s="6"/>
    </row>
    <row r="38" spans="5:17" x14ac:dyDescent="0.35">
      <c r="E38" s="6"/>
      <c r="F38" s="6"/>
      <c r="G38" s="6"/>
      <c r="H38" s="6"/>
      <c r="I38" s="6"/>
      <c r="J38" s="6"/>
      <c r="K38" s="6"/>
      <c r="L38" s="6"/>
      <c r="M38" s="6"/>
      <c r="N38" s="6"/>
      <c r="O38" s="6"/>
      <c r="P38" s="6"/>
      <c r="Q38" s="6"/>
    </row>
    <row r="39" spans="5:17" x14ac:dyDescent="0.35">
      <c r="E39" s="6"/>
      <c r="F39" s="6"/>
      <c r="G39" s="6"/>
      <c r="H39" s="6"/>
      <c r="I39" s="6"/>
      <c r="J39" s="6"/>
      <c r="K39" s="6"/>
      <c r="L39" s="6"/>
      <c r="M39" s="6"/>
      <c r="N39" s="6"/>
      <c r="O39" s="6"/>
      <c r="P39" s="6"/>
      <c r="Q39" s="6"/>
    </row>
    <row r="40" spans="5:17" x14ac:dyDescent="0.35">
      <c r="E40" s="6"/>
      <c r="F40" s="6"/>
      <c r="G40" s="6"/>
      <c r="H40" s="6"/>
      <c r="I40" s="6"/>
      <c r="J40" s="6"/>
      <c r="K40" s="6"/>
      <c r="L40" s="6"/>
      <c r="M40" s="6"/>
      <c r="N40" s="6"/>
      <c r="O40" s="6"/>
      <c r="P40" s="6"/>
      <c r="Q40" s="6"/>
    </row>
    <row r="41" spans="5:17" x14ac:dyDescent="0.35">
      <c r="E41" s="6"/>
      <c r="F41" s="6"/>
      <c r="G41" s="6"/>
      <c r="H41" s="6"/>
      <c r="I41" s="6"/>
      <c r="J41" s="6"/>
      <c r="K41" s="6"/>
      <c r="L41" s="6"/>
      <c r="M41" s="6"/>
      <c r="N41" s="6"/>
      <c r="O41" s="6"/>
      <c r="P41" s="6"/>
      <c r="Q41" s="6"/>
    </row>
    <row r="42" spans="5:17" x14ac:dyDescent="0.35">
      <c r="E42" s="6"/>
      <c r="F42" s="6"/>
      <c r="G42" s="6"/>
      <c r="H42" s="6"/>
      <c r="I42" s="6"/>
      <c r="J42" s="6"/>
      <c r="K42" s="6"/>
      <c r="L42" s="6"/>
      <c r="M42" s="6"/>
      <c r="N42" s="6"/>
      <c r="O42" s="6"/>
      <c r="P42" s="6"/>
      <c r="Q42" s="6"/>
    </row>
    <row r="43" spans="5:17" x14ac:dyDescent="0.35">
      <c r="E43" s="6"/>
      <c r="F43" s="6"/>
      <c r="G43" s="6"/>
      <c r="H43" s="6"/>
      <c r="I43" s="6"/>
      <c r="J43" s="6"/>
      <c r="K43" s="6"/>
      <c r="L43" s="6"/>
      <c r="M43" s="6"/>
      <c r="N43" s="6"/>
      <c r="O43" s="6"/>
      <c r="P43" s="6"/>
      <c r="Q43" s="6"/>
    </row>
  </sheetData>
  <mergeCells count="33">
    <mergeCell ref="N12:O12"/>
    <mergeCell ref="N14:P14"/>
    <mergeCell ref="E7:Q8"/>
    <mergeCell ref="F10:H10"/>
    <mergeCell ref="F12:G12"/>
    <mergeCell ref="F14:H14"/>
    <mergeCell ref="J12:K12"/>
    <mergeCell ref="J14:L14"/>
    <mergeCell ref="F30:G30"/>
    <mergeCell ref="J30:K30"/>
    <mergeCell ref="N30:O30"/>
    <mergeCell ref="F17:G17"/>
    <mergeCell ref="F19:H19"/>
    <mergeCell ref="F23:H23"/>
    <mergeCell ref="F25:G25"/>
    <mergeCell ref="N17:O17"/>
    <mergeCell ref="N19:P19"/>
    <mergeCell ref="F36:H36"/>
    <mergeCell ref="J36:L36"/>
    <mergeCell ref="N36:P36"/>
    <mergeCell ref="J17:K17"/>
    <mergeCell ref="J19:L19"/>
    <mergeCell ref="F32:H32"/>
    <mergeCell ref="J32:L32"/>
    <mergeCell ref="N32:P32"/>
    <mergeCell ref="F34:G34"/>
    <mergeCell ref="J34:K34"/>
    <mergeCell ref="N34:O34"/>
    <mergeCell ref="F27:H27"/>
    <mergeCell ref="J25:K25"/>
    <mergeCell ref="J27:L27"/>
    <mergeCell ref="N25:O25"/>
    <mergeCell ref="N27:P27"/>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DFA28-A1DC-49D0-BBCE-76898F5936EE}">
  <sheetPr codeName="Sheet14"/>
  <dimension ref="B2:S24"/>
  <sheetViews>
    <sheetView workbookViewId="0">
      <selection activeCell="L17" sqref="L17:N17"/>
    </sheetView>
  </sheetViews>
  <sheetFormatPr defaultRowHeight="14.5" x14ac:dyDescent="0.35"/>
  <cols>
    <col min="1" max="1" width="1.6328125" style="1" customWidth="1"/>
    <col min="2" max="2" width="30.6328125" style="1" customWidth="1"/>
    <col min="3" max="3" width="1.6328125" style="1" customWidth="1"/>
    <col min="4" max="4" width="3.1796875" style="1" customWidth="1"/>
    <col min="5" max="7" width="8.7265625" style="1"/>
    <col min="8" max="8" width="14.453125" style="1" customWidth="1"/>
    <col min="9" max="9" width="2.6328125" style="1" customWidth="1"/>
    <col min="10" max="10" width="8.7265625" style="1" customWidth="1"/>
    <col min="11" max="11" width="8.7265625" style="1"/>
    <col min="12" max="12" width="9.08984375" style="1" customWidth="1"/>
    <col min="13" max="14" width="7.90625" style="1" customWidth="1"/>
    <col min="15" max="15" width="3.6328125" style="1" customWidth="1"/>
    <col min="16" max="18" width="8.7265625" style="1"/>
    <col min="19" max="19" width="12.81640625" style="1" customWidth="1"/>
    <col min="20" max="16384" width="8.7265625" style="1"/>
  </cols>
  <sheetData>
    <row r="2" spans="2:19" x14ac:dyDescent="0.35">
      <c r="B2" s="6"/>
    </row>
    <row r="3" spans="2:19" x14ac:dyDescent="0.35">
      <c r="B3" s="6"/>
    </row>
    <row r="4" spans="2:19" x14ac:dyDescent="0.35">
      <c r="B4" s="6"/>
    </row>
    <row r="5" spans="2:19" x14ac:dyDescent="0.35">
      <c r="B5" s="6"/>
    </row>
    <row r="6" spans="2:19" ht="12.5" customHeight="1" x14ac:dyDescent="0.35">
      <c r="B6" s="6"/>
    </row>
    <row r="7" spans="2:19" ht="23.5" thickBot="1" x14ac:dyDescent="0.6">
      <c r="B7" s="6"/>
      <c r="D7" s="20"/>
      <c r="E7" s="20"/>
      <c r="F7" s="20"/>
      <c r="G7" s="20"/>
      <c r="H7" s="20"/>
      <c r="I7" s="20"/>
      <c r="J7" s="20"/>
      <c r="K7" s="20"/>
      <c r="L7" s="20"/>
      <c r="O7" s="20"/>
      <c r="P7" s="20"/>
      <c r="Q7" s="20"/>
      <c r="R7" s="20"/>
      <c r="S7" s="20"/>
    </row>
    <row r="8" spans="2:19" ht="17" customHeight="1" x14ac:dyDescent="0.35">
      <c r="B8" s="6"/>
      <c r="G8" s="269" t="s">
        <v>6</v>
      </c>
      <c r="H8" s="270"/>
      <c r="I8" s="270"/>
      <c r="J8" s="270"/>
      <c r="K8" s="270"/>
      <c r="L8" s="270"/>
      <c r="M8" s="270"/>
      <c r="N8" s="270"/>
      <c r="O8" s="271"/>
    </row>
    <row r="9" spans="2:19" ht="18.5" customHeight="1" x14ac:dyDescent="0.35">
      <c r="B9" s="6"/>
      <c r="D9" s="3"/>
      <c r="G9" s="272"/>
      <c r="H9" s="273"/>
      <c r="I9" s="273"/>
      <c r="J9" s="273"/>
      <c r="K9" s="273"/>
      <c r="L9" s="273"/>
      <c r="M9" s="273"/>
      <c r="N9" s="273"/>
      <c r="O9" s="274"/>
    </row>
    <row r="10" spans="2:19" ht="17" customHeight="1" thickBot="1" x14ac:dyDescent="0.4">
      <c r="B10" s="6"/>
      <c r="E10" s="41"/>
      <c r="G10" s="275"/>
      <c r="H10" s="276"/>
      <c r="I10" s="276"/>
      <c r="J10" s="276"/>
      <c r="K10" s="276"/>
      <c r="L10" s="276"/>
      <c r="M10" s="276"/>
      <c r="N10" s="276"/>
      <c r="O10" s="277"/>
    </row>
    <row r="11" spans="2:19" ht="17" x14ac:dyDescent="0.5">
      <c r="B11" s="6"/>
      <c r="G11" s="6"/>
      <c r="H11" s="27"/>
      <c r="I11" s="27" t="s">
        <v>52</v>
      </c>
      <c r="J11" s="27"/>
      <c r="K11" s="27"/>
      <c r="L11" s="6"/>
      <c r="M11" s="6"/>
      <c r="N11" s="6"/>
      <c r="O11" s="6"/>
    </row>
    <row r="12" spans="2:19" ht="17.5" thickBot="1" x14ac:dyDescent="0.55000000000000004">
      <c r="B12" s="6"/>
      <c r="G12" s="6"/>
      <c r="H12" s="27"/>
      <c r="I12" s="27"/>
      <c r="J12" s="27"/>
      <c r="K12" s="27"/>
      <c r="L12" s="6"/>
      <c r="M12" s="6"/>
      <c r="N12" s="6"/>
      <c r="O12" s="6"/>
    </row>
    <row r="13" spans="2:19" ht="17.5" thickBot="1" x14ac:dyDescent="0.55000000000000004">
      <c r="B13" s="6"/>
      <c r="G13" s="6"/>
      <c r="H13" s="27" t="s">
        <v>53</v>
      </c>
      <c r="I13" s="27"/>
      <c r="J13" s="278" t="s">
        <v>10</v>
      </c>
      <c r="K13" s="279"/>
      <c r="L13" s="279"/>
      <c r="M13" s="280"/>
      <c r="N13" s="37"/>
      <c r="O13" s="6"/>
    </row>
    <row r="14" spans="2:19" ht="14" customHeight="1" thickBot="1" x14ac:dyDescent="0.55000000000000004">
      <c r="B14" s="6"/>
      <c r="G14" s="6"/>
      <c r="H14" s="27"/>
      <c r="I14" s="27"/>
      <c r="J14" s="27"/>
      <c r="K14" s="27"/>
      <c r="L14" s="6"/>
      <c r="M14" s="6"/>
      <c r="N14" s="6"/>
      <c r="O14" s="6"/>
    </row>
    <row r="15" spans="2:19" ht="17.5" thickBot="1" x14ac:dyDescent="0.55000000000000004">
      <c r="B15" s="6"/>
      <c r="G15" s="6"/>
      <c r="H15" s="27" t="s">
        <v>8</v>
      </c>
      <c r="I15" s="27"/>
      <c r="J15" s="281" t="s">
        <v>9</v>
      </c>
      <c r="K15" s="279"/>
      <c r="L15" s="279"/>
      <c r="M15" s="280"/>
      <c r="N15" s="37"/>
      <c r="O15" s="6"/>
    </row>
    <row r="16" spans="2:19" ht="17.5" customHeight="1" x14ac:dyDescent="0.5">
      <c r="B16" s="6"/>
      <c r="G16" s="6"/>
      <c r="H16" s="27"/>
      <c r="I16" s="27"/>
      <c r="J16" s="27"/>
      <c r="K16" s="27"/>
      <c r="L16" s="6"/>
      <c r="M16" s="6"/>
      <c r="N16" s="6"/>
      <c r="O16" s="6"/>
    </row>
    <row r="17" spans="2:19" ht="23" customHeight="1" x14ac:dyDescent="0.55000000000000004">
      <c r="B17" s="6"/>
      <c r="D17" s="20"/>
      <c r="E17" s="20"/>
      <c r="F17" s="20"/>
      <c r="G17" s="22"/>
      <c r="H17" s="22"/>
      <c r="I17" s="22"/>
      <c r="J17" s="22"/>
      <c r="K17" s="22"/>
      <c r="L17" s="199" t="str">
        <f>IF(AND(HELPER!F4,admin!J15=HELPER!F6),HYPERLINK("#adminpannel!a1","LOGIN"),"LOGIN FAILED")</f>
        <v>LOGIN</v>
      </c>
      <c r="M17" s="199"/>
      <c r="N17" s="200"/>
      <c r="O17" s="22"/>
      <c r="P17" s="20"/>
      <c r="Q17" s="20"/>
      <c r="R17" s="20"/>
      <c r="S17" s="20"/>
    </row>
    <row r="18" spans="2:19" ht="17" x14ac:dyDescent="0.5">
      <c r="B18" s="6"/>
      <c r="G18" s="6"/>
      <c r="H18" s="27"/>
      <c r="I18" s="27"/>
      <c r="J18" s="27"/>
      <c r="K18" s="27"/>
      <c r="L18" s="6"/>
      <c r="M18" s="6"/>
      <c r="N18" s="6"/>
      <c r="O18" s="6"/>
    </row>
    <row r="19" spans="2:19" ht="17" x14ac:dyDescent="0.5">
      <c r="B19" s="6"/>
      <c r="H19" s="38"/>
      <c r="I19" s="38"/>
      <c r="J19" s="38"/>
      <c r="K19" s="38"/>
    </row>
    <row r="20" spans="2:19" x14ac:dyDescent="0.35">
      <c r="B20" s="6"/>
    </row>
    <row r="21" spans="2:19" x14ac:dyDescent="0.35">
      <c r="B21" s="6"/>
    </row>
    <row r="22" spans="2:19" x14ac:dyDescent="0.35">
      <c r="B22" s="6"/>
    </row>
    <row r="23" spans="2:19" x14ac:dyDescent="0.35">
      <c r="B23" s="6"/>
    </row>
    <row r="24" spans="2:19" x14ac:dyDescent="0.35">
      <c r="B24" s="6"/>
    </row>
  </sheetData>
  <mergeCells count="4">
    <mergeCell ref="G8:O10"/>
    <mergeCell ref="J13:M13"/>
    <mergeCell ref="J15:M15"/>
    <mergeCell ref="L17:N17"/>
  </mergeCells>
  <hyperlinks>
    <hyperlink ref="J15" r:id="rId1" xr:uid="{6F782963-3B71-48B8-B8D7-4DC40CFBCF81}"/>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CFC38-07DC-40E0-BCD3-346738D9919C}">
  <sheetPr codeName="Sheet9"/>
  <dimension ref="B2:W24"/>
  <sheetViews>
    <sheetView workbookViewId="0"/>
  </sheetViews>
  <sheetFormatPr defaultRowHeight="14.5" x14ac:dyDescent="0.35"/>
  <cols>
    <col min="1" max="1" width="1.6328125" style="1" customWidth="1"/>
    <col min="2" max="2" width="30.6328125" style="1" customWidth="1"/>
    <col min="3" max="3" width="1.6328125" style="1" customWidth="1"/>
    <col min="4" max="4" width="3.7265625" style="1" customWidth="1"/>
    <col min="5" max="5" width="7.81640625" style="1" customWidth="1"/>
    <col min="6" max="6" width="7.54296875" style="1" customWidth="1"/>
    <col min="7" max="7" width="8.08984375" style="1" customWidth="1"/>
    <col min="8" max="8" width="8" style="1" customWidth="1"/>
    <col min="9" max="9" width="7.81640625" style="1" customWidth="1"/>
    <col min="10" max="10" width="1.7265625" style="1" customWidth="1"/>
    <col min="11" max="11" width="4" style="1" customWidth="1"/>
    <col min="12" max="12" width="8.26953125" style="1" customWidth="1"/>
    <col min="13" max="13" width="8" style="1" customWidth="1"/>
    <col min="14" max="14" width="7.7265625" style="1" customWidth="1"/>
    <col min="15" max="15" width="8.1796875" style="1" customWidth="1"/>
    <col min="16" max="16" width="7.08984375" style="1" customWidth="1"/>
    <col min="17" max="17" width="1.54296875" style="1" customWidth="1"/>
    <col min="18" max="18" width="4.26953125" style="1" customWidth="1"/>
    <col min="19" max="19" width="7.90625" style="1" customWidth="1"/>
    <col min="20" max="21" width="7.453125" style="1" customWidth="1"/>
    <col min="22" max="22" width="7.90625" style="1" customWidth="1"/>
    <col min="23" max="23" width="7.453125" style="1" customWidth="1"/>
    <col min="24" max="16384" width="8.7265625" style="1"/>
  </cols>
  <sheetData>
    <row r="2" spans="2:23" x14ac:dyDescent="0.35">
      <c r="B2" s="6"/>
    </row>
    <row r="3" spans="2:23" x14ac:dyDescent="0.35">
      <c r="B3" s="6"/>
    </row>
    <row r="4" spans="2:23" x14ac:dyDescent="0.35">
      <c r="B4" s="6"/>
    </row>
    <row r="5" spans="2:23" x14ac:dyDescent="0.35">
      <c r="B5" s="6"/>
    </row>
    <row r="6" spans="2:23" ht="12.5" customHeight="1" thickBot="1" x14ac:dyDescent="0.4">
      <c r="B6" s="6"/>
    </row>
    <row r="7" spans="2:23" ht="26" customHeight="1" thickBot="1" x14ac:dyDescent="0.6">
      <c r="B7" s="6"/>
      <c r="D7" s="300" t="s">
        <v>206</v>
      </c>
      <c r="E7" s="301"/>
      <c r="F7" s="301"/>
      <c r="G7" s="301"/>
      <c r="H7" s="301"/>
      <c r="I7" s="302"/>
      <c r="J7" s="2"/>
      <c r="K7" s="306" t="s">
        <v>207</v>
      </c>
      <c r="L7" s="307"/>
      <c r="M7" s="307"/>
      <c r="N7" s="307"/>
      <c r="O7" s="307"/>
      <c r="P7" s="308"/>
      <c r="Q7" s="20"/>
      <c r="R7" s="282" t="s">
        <v>208</v>
      </c>
      <c r="S7" s="283"/>
      <c r="T7" s="283"/>
      <c r="U7" s="283"/>
      <c r="V7" s="283"/>
      <c r="W7" s="284"/>
    </row>
    <row r="8" spans="2:23" ht="17" customHeight="1" x14ac:dyDescent="0.5">
      <c r="B8" s="6"/>
      <c r="D8" s="303"/>
      <c r="E8" s="55"/>
      <c r="F8" s="55"/>
      <c r="G8" s="55"/>
      <c r="H8" s="55"/>
      <c r="I8" s="56"/>
      <c r="J8" s="2"/>
      <c r="K8" s="309"/>
      <c r="L8" s="57"/>
      <c r="M8" s="57"/>
      <c r="N8" s="57"/>
      <c r="O8" s="57"/>
      <c r="P8" s="58"/>
      <c r="R8" s="285"/>
      <c r="S8" s="59"/>
      <c r="T8" s="59"/>
      <c r="U8" s="59"/>
      <c r="V8" s="59"/>
      <c r="W8" s="60"/>
    </row>
    <row r="9" spans="2:23" ht="18.5" customHeight="1" x14ac:dyDescent="0.5">
      <c r="B9" s="6"/>
      <c r="D9" s="304"/>
      <c r="E9" s="55"/>
      <c r="F9" s="55"/>
      <c r="G9" s="55"/>
      <c r="H9" s="55"/>
      <c r="I9" s="56"/>
      <c r="J9" s="4"/>
      <c r="K9" s="310"/>
      <c r="L9" s="57"/>
      <c r="M9" s="57"/>
      <c r="N9" s="57"/>
      <c r="O9" s="57"/>
      <c r="P9" s="58"/>
      <c r="R9" s="286"/>
      <c r="S9" s="59"/>
      <c r="T9" s="59"/>
      <c r="U9" s="59"/>
      <c r="V9" s="59"/>
      <c r="W9" s="60"/>
    </row>
    <row r="10" spans="2:23" ht="17" customHeight="1" x14ac:dyDescent="0.5">
      <c r="B10" s="6"/>
      <c r="D10" s="304"/>
      <c r="E10" s="55"/>
      <c r="F10" s="55"/>
      <c r="G10" s="55"/>
      <c r="H10" s="55"/>
      <c r="I10" s="56"/>
      <c r="J10" s="2"/>
      <c r="K10" s="310"/>
      <c r="L10" s="57"/>
      <c r="M10" s="57"/>
      <c r="N10" s="57"/>
      <c r="O10" s="57"/>
      <c r="P10" s="58"/>
      <c r="R10" s="286"/>
      <c r="S10" s="59"/>
      <c r="T10" s="59"/>
      <c r="U10" s="59"/>
      <c r="V10" s="59"/>
      <c r="W10" s="60"/>
    </row>
    <row r="11" spans="2:23" ht="18.5" customHeight="1" x14ac:dyDescent="0.5">
      <c r="B11" s="6"/>
      <c r="D11" s="304"/>
      <c r="E11" s="55"/>
      <c r="F11" s="55"/>
      <c r="G11" s="55"/>
      <c r="H11" s="55"/>
      <c r="I11" s="56"/>
      <c r="J11" s="4"/>
      <c r="K11" s="310"/>
      <c r="L11" s="57"/>
      <c r="M11" s="57"/>
      <c r="N11" s="57"/>
      <c r="O11" s="57"/>
      <c r="P11" s="58"/>
      <c r="R11" s="286"/>
      <c r="S11" s="59"/>
      <c r="T11" s="59"/>
      <c r="U11" s="59"/>
      <c r="V11" s="59"/>
      <c r="W11" s="60"/>
    </row>
    <row r="12" spans="2:23" ht="17" customHeight="1" x14ac:dyDescent="0.5">
      <c r="B12" s="6"/>
      <c r="D12" s="304"/>
      <c r="E12" s="55"/>
      <c r="F12" s="55"/>
      <c r="G12" s="55"/>
      <c r="H12" s="55"/>
      <c r="I12" s="56"/>
      <c r="J12" s="2"/>
      <c r="K12" s="310"/>
      <c r="L12" s="57"/>
      <c r="M12" s="57"/>
      <c r="N12" s="57"/>
      <c r="O12" s="57"/>
      <c r="P12" s="58"/>
      <c r="R12" s="286"/>
      <c r="S12" s="59"/>
      <c r="T12" s="59"/>
      <c r="U12" s="59"/>
      <c r="V12" s="59"/>
      <c r="W12" s="60"/>
    </row>
    <row r="13" spans="2:23" ht="25" customHeight="1" thickBot="1" x14ac:dyDescent="0.4">
      <c r="B13" s="6"/>
      <c r="D13" s="305"/>
      <c r="E13" s="55"/>
      <c r="F13" s="55"/>
      <c r="G13" s="55"/>
      <c r="H13" s="55"/>
      <c r="I13" s="55"/>
      <c r="J13" s="4"/>
      <c r="K13" s="311"/>
      <c r="L13" s="57"/>
      <c r="M13" s="57"/>
      <c r="N13" s="57"/>
      <c r="O13" s="57"/>
      <c r="P13" s="57"/>
      <c r="R13" s="287"/>
      <c r="S13" s="59"/>
      <c r="T13" s="59"/>
      <c r="U13" s="59"/>
      <c r="V13" s="59"/>
      <c r="W13" s="59"/>
    </row>
    <row r="14" spans="2:23" ht="17.5" thickBot="1" x14ac:dyDescent="0.55000000000000004">
      <c r="B14" s="6"/>
      <c r="I14" s="2"/>
      <c r="J14" s="2"/>
      <c r="K14" s="2"/>
      <c r="L14" s="2"/>
      <c r="M14" s="2"/>
      <c r="N14" s="2"/>
    </row>
    <row r="15" spans="2:23" ht="21" thickBot="1" x14ac:dyDescent="0.4">
      <c r="B15" s="6"/>
      <c r="D15" s="288" t="s">
        <v>209</v>
      </c>
      <c r="E15" s="289"/>
      <c r="F15" s="289"/>
      <c r="G15" s="289"/>
      <c r="H15" s="289"/>
      <c r="I15" s="290"/>
      <c r="J15" s="4"/>
      <c r="K15" s="294" t="s">
        <v>210</v>
      </c>
      <c r="L15" s="295"/>
      <c r="M15" s="295"/>
      <c r="N15" s="295"/>
      <c r="O15" s="295"/>
      <c r="P15" s="296"/>
    </row>
    <row r="16" spans="2:23" ht="15" customHeight="1" x14ac:dyDescent="0.5">
      <c r="B16" s="6"/>
      <c r="D16" s="291"/>
      <c r="E16" s="55"/>
      <c r="F16" s="55"/>
      <c r="G16" s="55"/>
      <c r="H16" s="55"/>
      <c r="I16" s="56"/>
      <c r="J16" s="2"/>
      <c r="K16" s="297"/>
      <c r="L16" s="61"/>
      <c r="M16" s="61"/>
      <c r="N16" s="61"/>
      <c r="O16" s="61"/>
      <c r="P16" s="62"/>
    </row>
    <row r="17" spans="2:21" ht="16" customHeight="1" x14ac:dyDescent="0.55000000000000004">
      <c r="B17" s="6"/>
      <c r="D17" s="292"/>
      <c r="E17" s="55"/>
      <c r="F17" s="55"/>
      <c r="G17" s="55"/>
      <c r="H17" s="55"/>
      <c r="I17" s="56"/>
      <c r="J17" s="2"/>
      <c r="K17" s="298"/>
      <c r="L17" s="61"/>
      <c r="M17" s="61"/>
      <c r="N17" s="61"/>
      <c r="O17" s="61"/>
      <c r="P17" s="62"/>
      <c r="Q17" s="20"/>
      <c r="R17" s="20"/>
      <c r="S17" s="20"/>
      <c r="T17" s="20"/>
      <c r="U17" s="20"/>
    </row>
    <row r="18" spans="2:21" ht="17" x14ac:dyDescent="0.5">
      <c r="B18" s="6"/>
      <c r="D18" s="292"/>
      <c r="E18" s="55"/>
      <c r="F18" s="55"/>
      <c r="G18" s="55"/>
      <c r="H18" s="55"/>
      <c r="I18" s="56"/>
      <c r="J18" s="2"/>
      <c r="K18" s="298"/>
      <c r="L18" s="61"/>
      <c r="M18" s="61"/>
      <c r="N18" s="61"/>
      <c r="O18" s="61"/>
      <c r="P18" s="62"/>
    </row>
    <row r="19" spans="2:21" ht="17" x14ac:dyDescent="0.5">
      <c r="B19" s="6"/>
      <c r="D19" s="292"/>
      <c r="E19" s="55"/>
      <c r="F19" s="55"/>
      <c r="G19" s="55"/>
      <c r="H19" s="55"/>
      <c r="I19" s="56"/>
      <c r="J19" s="2"/>
      <c r="K19" s="298"/>
      <c r="L19" s="61"/>
      <c r="M19" s="61"/>
      <c r="N19" s="61"/>
      <c r="O19" s="61"/>
      <c r="P19" s="62"/>
    </row>
    <row r="20" spans="2:21" ht="17" x14ac:dyDescent="0.5">
      <c r="B20" s="6"/>
      <c r="D20" s="292"/>
      <c r="E20" s="55"/>
      <c r="F20" s="55"/>
      <c r="G20" s="55"/>
      <c r="H20" s="55"/>
      <c r="I20" s="56"/>
      <c r="J20" s="5"/>
      <c r="K20" s="298"/>
      <c r="L20" s="61"/>
      <c r="M20" s="61"/>
      <c r="N20" s="61"/>
      <c r="O20" s="61"/>
      <c r="P20" s="62"/>
    </row>
    <row r="21" spans="2:21" ht="20" customHeight="1" thickBot="1" x14ac:dyDescent="0.4">
      <c r="B21" s="6"/>
      <c r="D21" s="293"/>
      <c r="E21" s="55"/>
      <c r="F21" s="55"/>
      <c r="G21" s="55"/>
      <c r="H21" s="55"/>
      <c r="I21" s="55"/>
      <c r="K21" s="299"/>
      <c r="L21" s="61"/>
      <c r="M21" s="61"/>
      <c r="N21" s="61"/>
      <c r="O21" s="61"/>
      <c r="P21" s="61"/>
    </row>
    <row r="22" spans="2:21" x14ac:dyDescent="0.35">
      <c r="B22" s="6"/>
    </row>
    <row r="23" spans="2:21" x14ac:dyDescent="0.35">
      <c r="B23" s="6"/>
    </row>
    <row r="24" spans="2:21" x14ac:dyDescent="0.35">
      <c r="B24" s="6"/>
    </row>
  </sheetData>
  <mergeCells count="10">
    <mergeCell ref="R7:W7"/>
    <mergeCell ref="R8:R13"/>
    <mergeCell ref="D15:I15"/>
    <mergeCell ref="D16:D21"/>
    <mergeCell ref="K15:P15"/>
    <mergeCell ref="K16:K21"/>
    <mergeCell ref="D7:I7"/>
    <mergeCell ref="D8:D13"/>
    <mergeCell ref="K7:P7"/>
    <mergeCell ref="K8:K13"/>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0BCE-6BBA-4714-B7D6-BBEFDD259D27}">
  <sheetPr codeName="Sheet22"/>
  <dimension ref="B6:T20"/>
  <sheetViews>
    <sheetView workbookViewId="0"/>
  </sheetViews>
  <sheetFormatPr defaultRowHeight="14.5" x14ac:dyDescent="0.35"/>
  <cols>
    <col min="1" max="1" width="1.6328125" style="1" customWidth="1"/>
    <col min="2" max="2" width="32.81640625" style="6" customWidth="1"/>
    <col min="3" max="3" width="1.6328125" style="1" customWidth="1"/>
    <col min="4" max="4" width="7.81640625" style="1" customWidth="1"/>
    <col min="5" max="7" width="8.7265625" style="1"/>
    <col min="8" max="8" width="8.54296875" style="1" customWidth="1"/>
    <col min="9" max="9" width="8.26953125" style="1" customWidth="1"/>
    <col min="10" max="10" width="8.54296875" style="1" customWidth="1"/>
    <col min="11" max="13" width="8.7265625" style="1"/>
    <col min="14" max="15" width="8.54296875" style="1" customWidth="1"/>
    <col min="16" max="16" width="8.1796875" style="1" customWidth="1"/>
    <col min="17" max="19" width="8.7265625" style="1"/>
    <col min="20" max="20" width="12.81640625" style="1" customWidth="1"/>
    <col min="21" max="16384" width="8.7265625" style="1"/>
  </cols>
  <sheetData>
    <row r="6" spans="4:20" ht="12.5" customHeight="1" x14ac:dyDescent="0.35"/>
    <row r="7" spans="4:20" ht="15.5" customHeight="1" x14ac:dyDescent="0.55000000000000004">
      <c r="D7" s="20"/>
      <c r="E7" s="20"/>
      <c r="F7" s="20"/>
      <c r="G7" s="20"/>
      <c r="H7" s="20"/>
      <c r="I7" s="2"/>
      <c r="J7" s="20"/>
      <c r="K7" s="20"/>
      <c r="L7" s="20"/>
      <c r="M7" s="20"/>
      <c r="N7" s="20"/>
      <c r="P7" s="20"/>
      <c r="Q7" s="20"/>
      <c r="R7" s="20"/>
      <c r="S7" s="20"/>
      <c r="T7" s="20"/>
    </row>
    <row r="8" spans="4:20" ht="22.5" x14ac:dyDescent="0.5">
      <c r="H8" s="63"/>
      <c r="I8" s="312" t="s">
        <v>211</v>
      </c>
      <c r="J8" s="312"/>
      <c r="K8" s="312"/>
      <c r="L8" s="312"/>
      <c r="M8" s="2"/>
    </row>
    <row r="9" spans="4:20" ht="16" customHeight="1" x14ac:dyDescent="0.5">
      <c r="D9" s="3"/>
      <c r="H9" s="2"/>
      <c r="I9" s="4"/>
      <c r="J9" s="2"/>
      <c r="K9" s="2"/>
      <c r="L9" s="2"/>
      <c r="M9" s="2"/>
    </row>
    <row r="10" spans="4:20" ht="17" x14ac:dyDescent="0.5">
      <c r="H10" s="2"/>
      <c r="I10" s="2"/>
      <c r="J10" s="2"/>
      <c r="K10" s="2"/>
      <c r="L10" s="2"/>
      <c r="M10" s="2"/>
    </row>
    <row r="11" spans="4:20" ht="22.5" x14ac:dyDescent="0.5">
      <c r="H11" s="2"/>
      <c r="I11" s="312" t="s">
        <v>266</v>
      </c>
      <c r="J11" s="312"/>
      <c r="K11" s="312"/>
      <c r="L11" s="312"/>
      <c r="M11" s="64"/>
    </row>
    <row r="12" spans="4:20" ht="17" x14ac:dyDescent="0.5">
      <c r="H12" s="2"/>
      <c r="I12" s="2"/>
      <c r="J12" s="2"/>
      <c r="K12" s="65"/>
      <c r="L12" s="2"/>
      <c r="M12" s="2"/>
    </row>
    <row r="13" spans="4:20" ht="16" customHeight="1" x14ac:dyDescent="0.5">
      <c r="H13" s="2"/>
      <c r="I13" s="4"/>
      <c r="J13" s="2"/>
      <c r="K13" s="2"/>
      <c r="L13" s="2"/>
      <c r="M13" s="2"/>
      <c r="N13" s="21"/>
    </row>
    <row r="14" spans="4:20" ht="22.5" x14ac:dyDescent="0.5">
      <c r="H14" s="2"/>
      <c r="I14" s="312" t="s">
        <v>267</v>
      </c>
      <c r="J14" s="312"/>
      <c r="K14" s="312"/>
      <c r="L14" s="312"/>
      <c r="M14" s="2"/>
    </row>
    <row r="15" spans="4:20" ht="18.5" x14ac:dyDescent="0.5">
      <c r="H15" s="2"/>
      <c r="I15" s="4"/>
      <c r="J15" s="2"/>
      <c r="K15" s="2"/>
      <c r="L15" s="2"/>
      <c r="M15" s="2"/>
    </row>
    <row r="16" spans="4:20" ht="12" customHeight="1" x14ac:dyDescent="0.5">
      <c r="H16" s="2"/>
      <c r="I16" s="2"/>
      <c r="J16" s="2"/>
      <c r="K16" s="2"/>
      <c r="L16" s="2"/>
      <c r="M16" s="2"/>
    </row>
    <row r="17" spans="4:20" ht="17" customHeight="1" x14ac:dyDescent="0.55000000000000004">
      <c r="D17" s="20"/>
      <c r="E17" s="20"/>
      <c r="F17" s="20"/>
      <c r="G17" s="20"/>
      <c r="H17" s="20"/>
      <c r="I17" s="312" t="s">
        <v>212</v>
      </c>
      <c r="J17" s="312"/>
      <c r="K17" s="312"/>
      <c r="L17" s="312"/>
      <c r="M17" s="20"/>
      <c r="N17" s="20"/>
      <c r="P17" s="20"/>
      <c r="Q17" s="20"/>
      <c r="R17" s="20"/>
      <c r="S17" s="20"/>
      <c r="T17" s="20"/>
    </row>
    <row r="18" spans="4:20" ht="17" x14ac:dyDescent="0.5">
      <c r="H18" s="2"/>
      <c r="I18" s="2"/>
      <c r="J18" s="2"/>
      <c r="K18" s="2"/>
      <c r="L18" s="2"/>
      <c r="M18" s="2"/>
    </row>
    <row r="19" spans="4:20" ht="17" x14ac:dyDescent="0.5">
      <c r="H19" s="2"/>
      <c r="I19" s="2"/>
      <c r="J19" s="2"/>
      <c r="K19" s="2"/>
      <c r="L19" s="2"/>
      <c r="M19" s="2"/>
    </row>
    <row r="20" spans="4:20" x14ac:dyDescent="0.35">
      <c r="I20" s="5"/>
      <c r="J20" s="5"/>
      <c r="K20" s="5"/>
      <c r="L20" s="5"/>
      <c r="M20" s="5"/>
    </row>
  </sheetData>
  <mergeCells count="4">
    <mergeCell ref="I17:L17"/>
    <mergeCell ref="I8:L8"/>
    <mergeCell ref="I11:L11"/>
    <mergeCell ref="I14:L14"/>
  </mergeCells>
  <hyperlinks>
    <hyperlink ref="I17:L17" location="stuf!A1" display="Admission" xr:uid="{3949A442-536D-4715-BEC6-6768057247D3}"/>
    <hyperlink ref="I8:L8" location="gencertificate!A1" display=" Generate Certificate " xr:uid="{D73E6F7C-77C1-4BB2-B6ED-0B12EE690369}"/>
    <hyperlink ref="I11:L11" location="formidcard!A1" display=" Generate Id Card" xr:uid="{5E5B8167-B9E3-4848-B384-EC7EF8CFEA37}"/>
    <hyperlink ref="I14:L14" location="formreportcard!A1" display="Create Report Card" xr:uid="{438F654A-92F3-4521-B4CC-FC3F22EAAC8A}"/>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B8E14-CD53-4E82-BDF3-324D74700501}">
  <sheetPr codeName="Sheet24"/>
  <dimension ref="B1:T20"/>
  <sheetViews>
    <sheetView workbookViewId="0">
      <selection activeCell="I12" sqref="I12:L12"/>
    </sheetView>
  </sheetViews>
  <sheetFormatPr defaultRowHeight="14.5" x14ac:dyDescent="0.35"/>
  <cols>
    <col min="1" max="1" width="1.6328125" style="1" customWidth="1"/>
    <col min="2" max="2" width="32.81640625" style="6" customWidth="1"/>
    <col min="3" max="3" width="1.6328125" style="1" customWidth="1"/>
    <col min="4" max="4" width="7.81640625" style="1" customWidth="1"/>
    <col min="5" max="7" width="8.7265625" style="1"/>
    <col min="8" max="8" width="8.54296875" style="1" customWidth="1"/>
    <col min="9" max="9" width="8.26953125" style="1" customWidth="1"/>
    <col min="10" max="10" width="8.54296875" style="1" customWidth="1"/>
    <col min="11" max="11" width="8.7265625" style="1"/>
    <col min="12" max="12" width="10.1796875" style="1" customWidth="1"/>
    <col min="13" max="13" width="8.7265625" style="1"/>
    <col min="14" max="15" width="8.54296875" style="1" customWidth="1"/>
    <col min="16" max="16" width="8.1796875" style="1" customWidth="1"/>
    <col min="17" max="19" width="8.7265625" style="1"/>
    <col min="20" max="20" width="12.81640625" style="1" customWidth="1"/>
    <col min="21" max="16384" width="8.7265625" style="1"/>
  </cols>
  <sheetData>
    <row r="1" spans="2:20" x14ac:dyDescent="0.35">
      <c r="B1" s="1"/>
    </row>
    <row r="6" spans="2:20" ht="12.5" customHeight="1" x14ac:dyDescent="0.35"/>
    <row r="7" spans="2:20" ht="15.5" customHeight="1" x14ac:dyDescent="0.55000000000000004">
      <c r="D7" s="20"/>
      <c r="E7" s="20"/>
      <c r="F7" s="20"/>
      <c r="G7" s="20"/>
      <c r="H7" s="20"/>
      <c r="I7" s="2"/>
      <c r="J7" s="20"/>
      <c r="K7" s="20"/>
      <c r="L7" s="20"/>
      <c r="M7" s="20"/>
      <c r="N7" s="20"/>
      <c r="P7" s="20"/>
      <c r="Q7" s="20"/>
      <c r="R7" s="20"/>
      <c r="S7" s="20"/>
      <c r="T7" s="20"/>
    </row>
    <row r="9" spans="2:20" ht="23.5" customHeight="1" x14ac:dyDescent="0.35">
      <c r="D9" s="3"/>
      <c r="I9" s="312" t="s">
        <v>223</v>
      </c>
      <c r="J9" s="312"/>
      <c r="K9" s="312"/>
      <c r="L9" s="312"/>
    </row>
    <row r="12" spans="2:20" ht="19" customHeight="1" x14ac:dyDescent="0.35">
      <c r="I12" s="312" t="s">
        <v>320</v>
      </c>
      <c r="J12" s="312"/>
      <c r="K12" s="312"/>
      <c r="L12" s="312"/>
    </row>
    <row r="13" spans="2:20" ht="16" customHeight="1" x14ac:dyDescent="0.35"/>
    <row r="15" spans="2:20" ht="22.5" x14ac:dyDescent="0.35">
      <c r="I15" s="312" t="s">
        <v>321</v>
      </c>
      <c r="J15" s="312"/>
      <c r="K15" s="312"/>
      <c r="L15" s="312"/>
    </row>
    <row r="16" spans="2:20" ht="18.5" customHeight="1" x14ac:dyDescent="0.5">
      <c r="G16" s="90"/>
      <c r="H16" s="91"/>
      <c r="N16" s="92"/>
    </row>
    <row r="17" spans="4:20" ht="17" customHeight="1" x14ac:dyDescent="0.55000000000000004">
      <c r="D17" s="20"/>
      <c r="E17" s="20"/>
      <c r="G17" s="38"/>
      <c r="H17" s="38"/>
      <c r="P17" s="20"/>
      <c r="Q17" s="20"/>
      <c r="R17" s="20"/>
      <c r="S17" s="20"/>
      <c r="T17" s="20"/>
    </row>
    <row r="18" spans="4:20" ht="23" x14ac:dyDescent="0.55000000000000004">
      <c r="D18" s="5"/>
      <c r="F18" s="20"/>
      <c r="G18" s="20"/>
      <c r="H18" s="38"/>
      <c r="I18" s="312" t="s">
        <v>224</v>
      </c>
      <c r="J18" s="312"/>
      <c r="K18" s="312"/>
      <c r="L18" s="312"/>
      <c r="O18" s="20"/>
    </row>
    <row r="19" spans="4:20" ht="17" x14ac:dyDescent="0.5">
      <c r="G19" s="2"/>
      <c r="H19" s="2"/>
      <c r="I19" s="2"/>
      <c r="J19" s="2"/>
      <c r="K19" s="2"/>
      <c r="L19" s="2"/>
    </row>
    <row r="20" spans="4:20" x14ac:dyDescent="0.35">
      <c r="I20" s="5"/>
      <c r="J20" s="5"/>
      <c r="K20" s="5"/>
      <c r="L20" s="5"/>
      <c r="M20" s="5"/>
    </row>
  </sheetData>
  <mergeCells count="4">
    <mergeCell ref="I9:L9"/>
    <mergeCell ref="I12:L12"/>
    <mergeCell ref="I18:L18"/>
    <mergeCell ref="I15:L15"/>
  </mergeCells>
  <hyperlinks>
    <hyperlink ref="I9:L9" location="empf!A1" display="Employee Registration" xr:uid="{DCB3EC9E-1B48-4719-A983-3B2E5F81FC9B}"/>
    <hyperlink ref="I18:L18" location="sff!A1" display="Staff Registration" xr:uid="{46848D38-ECF4-4587-BB23-1A9D59CAD29E}"/>
    <hyperlink ref="I12:L12" location="'salary slip(E)'!A1" display="Employees Salary Slip" xr:uid="{1636C823-D8A7-48E3-BD00-4D6D4D585ECC}"/>
    <hyperlink ref="I15:L15" location="'salary slip(st)'!A1" display="Staff Salary Slip" xr:uid="{CE3838D3-98FF-432B-9406-2FD006C0308E}"/>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D5187-9225-4859-90B4-E6B2B33B6CEC}">
  <sheetPr codeName="Sheet25"/>
  <dimension ref="B1:AM45"/>
  <sheetViews>
    <sheetView zoomScaleNormal="100" workbookViewId="0"/>
  </sheetViews>
  <sheetFormatPr defaultRowHeight="14.5" x14ac:dyDescent="0.35"/>
  <cols>
    <col min="1" max="1" width="2.1796875" style="6" customWidth="1"/>
    <col min="2" max="2" width="11.81640625" style="6" customWidth="1"/>
    <col min="3" max="3" width="11.26953125" style="6" customWidth="1"/>
    <col min="4" max="4" width="2.26953125" style="6" customWidth="1"/>
    <col min="5" max="35" width="4.08984375" style="6" customWidth="1"/>
    <col min="36" max="36" width="2.1796875" style="6" customWidth="1"/>
    <col min="37" max="37" width="4.54296875" style="6" customWidth="1"/>
    <col min="38" max="38" width="0.7265625" style="6" customWidth="1"/>
    <col min="39" max="39" width="4.54296875" style="6" customWidth="1"/>
    <col min="40" max="16384" width="8.7265625" style="6"/>
  </cols>
  <sheetData>
    <row r="1" spans="2:39" ht="15" thickBot="1" x14ac:dyDescent="0.4"/>
    <row r="2" spans="2:39" ht="21" x14ac:dyDescent="0.35">
      <c r="B2" s="100" t="s">
        <v>250</v>
      </c>
      <c r="C2" s="101" t="s">
        <v>249</v>
      </c>
      <c r="D2" s="37"/>
      <c r="E2" s="313" t="str">
        <f>"MONTHLY ATTENDENCE SHEET OF "  &amp; B3 &amp;"  " &amp; C3</f>
        <v>MONTHLY ATTENDENCE SHEET OF DEC  2024</v>
      </c>
      <c r="F2" s="314"/>
      <c r="G2" s="314"/>
      <c r="H2" s="314"/>
      <c r="I2" s="314"/>
      <c r="J2" s="314"/>
      <c r="K2" s="314"/>
      <c r="L2" s="314"/>
      <c r="M2" s="314"/>
      <c r="N2" s="314"/>
      <c r="O2" s="314"/>
      <c r="P2" s="314"/>
      <c r="Q2" s="314"/>
      <c r="R2" s="314"/>
      <c r="S2" s="314"/>
      <c r="T2" s="314"/>
      <c r="U2" s="314"/>
      <c r="V2" s="314"/>
      <c r="W2" s="314"/>
      <c r="X2" s="314"/>
      <c r="Y2" s="314"/>
      <c r="Z2" s="314"/>
      <c r="AA2" s="314"/>
      <c r="AB2" s="314"/>
      <c r="AC2" s="314"/>
      <c r="AD2" s="314"/>
      <c r="AE2" s="314"/>
      <c r="AF2" s="314"/>
      <c r="AG2" s="314"/>
      <c r="AH2" s="314"/>
      <c r="AI2" s="315"/>
    </row>
    <row r="3" spans="2:39" ht="16" x14ac:dyDescent="0.35">
      <c r="B3" s="102" t="s">
        <v>290</v>
      </c>
      <c r="C3" s="103">
        <v>2024</v>
      </c>
      <c r="E3" s="316"/>
      <c r="F3" s="317"/>
      <c r="G3" s="317"/>
      <c r="H3" s="317"/>
      <c r="I3" s="317"/>
      <c r="J3" s="317"/>
      <c r="K3" s="317"/>
      <c r="L3" s="317"/>
      <c r="M3" s="317"/>
      <c r="N3" s="317"/>
      <c r="O3" s="317"/>
      <c r="P3" s="317"/>
      <c r="Q3" s="317"/>
      <c r="R3" s="317"/>
      <c r="S3" s="317"/>
      <c r="T3" s="317"/>
      <c r="U3" s="317"/>
      <c r="V3" s="317"/>
      <c r="W3" s="317"/>
      <c r="X3" s="317"/>
      <c r="Y3" s="317"/>
      <c r="Z3" s="317"/>
      <c r="AA3" s="317"/>
      <c r="AB3" s="317"/>
      <c r="AC3" s="317"/>
      <c r="AD3" s="317"/>
      <c r="AE3" s="317"/>
      <c r="AF3" s="317"/>
      <c r="AG3" s="317"/>
      <c r="AH3" s="317"/>
      <c r="AI3" s="318"/>
    </row>
    <row r="4" spans="2:39" x14ac:dyDescent="0.35">
      <c r="B4" s="98"/>
      <c r="C4" s="99"/>
      <c r="E4" s="316"/>
      <c r="F4" s="317"/>
      <c r="G4" s="317"/>
      <c r="H4" s="317"/>
      <c r="I4" s="317"/>
      <c r="J4" s="317"/>
      <c r="K4" s="317"/>
      <c r="L4" s="317"/>
      <c r="M4" s="317"/>
      <c r="N4" s="317"/>
      <c r="O4" s="317"/>
      <c r="P4" s="317"/>
      <c r="Q4" s="317"/>
      <c r="R4" s="317"/>
      <c r="S4" s="317"/>
      <c r="T4" s="317"/>
      <c r="U4" s="317"/>
      <c r="V4" s="317"/>
      <c r="W4" s="317"/>
      <c r="X4" s="317"/>
      <c r="Y4" s="317"/>
      <c r="Z4" s="317"/>
      <c r="AA4" s="317"/>
      <c r="AB4" s="317"/>
      <c r="AC4" s="317"/>
      <c r="AD4" s="317"/>
      <c r="AE4" s="317"/>
      <c r="AF4" s="317"/>
      <c r="AG4" s="317"/>
      <c r="AH4" s="317"/>
      <c r="AI4" s="318"/>
    </row>
    <row r="5" spans="2:39" ht="15" thickBot="1" x14ac:dyDescent="0.4">
      <c r="B5" s="98"/>
      <c r="C5" s="99"/>
      <c r="E5" s="316"/>
      <c r="F5" s="317"/>
      <c r="G5" s="317"/>
      <c r="H5" s="317"/>
      <c r="I5" s="317"/>
      <c r="J5" s="317"/>
      <c r="K5" s="317"/>
      <c r="L5" s="317"/>
      <c r="M5" s="317"/>
      <c r="N5" s="317"/>
      <c r="O5" s="317"/>
      <c r="P5" s="317"/>
      <c r="Q5" s="317"/>
      <c r="R5" s="317"/>
      <c r="S5" s="317"/>
      <c r="T5" s="317"/>
      <c r="U5" s="317"/>
      <c r="V5" s="317"/>
      <c r="W5" s="317"/>
      <c r="X5" s="317"/>
      <c r="Y5" s="317"/>
      <c r="Z5" s="317"/>
      <c r="AA5" s="317"/>
      <c r="AB5" s="317"/>
      <c r="AC5" s="317"/>
      <c r="AD5" s="317"/>
      <c r="AE5" s="317"/>
      <c r="AF5" s="317"/>
      <c r="AG5" s="317"/>
      <c r="AH5" s="317"/>
      <c r="AI5" s="318"/>
    </row>
    <row r="6" spans="2:39" ht="14.5" customHeight="1" x14ac:dyDescent="0.35">
      <c r="B6" s="104" t="s">
        <v>255</v>
      </c>
      <c r="C6" s="105">
        <f>DATEVALUE("1"&amp;B3&amp;C3)</f>
        <v>45627</v>
      </c>
      <c r="E6" s="319" t="str">
        <f t="shared" ref="E6:AG6" si="0">TEXT(E10,"DDD")</f>
        <v>Sun</v>
      </c>
      <c r="F6" s="319" t="str">
        <f t="shared" si="0"/>
        <v>Mon</v>
      </c>
      <c r="G6" s="319" t="str">
        <f t="shared" si="0"/>
        <v>Tue</v>
      </c>
      <c r="H6" s="319" t="str">
        <f t="shared" si="0"/>
        <v>Wed</v>
      </c>
      <c r="I6" s="319" t="str">
        <f t="shared" si="0"/>
        <v>Thu</v>
      </c>
      <c r="J6" s="319" t="str">
        <f t="shared" si="0"/>
        <v>Fri</v>
      </c>
      <c r="K6" s="319" t="str">
        <f t="shared" si="0"/>
        <v>Sat</v>
      </c>
      <c r="L6" s="319" t="str">
        <f t="shared" si="0"/>
        <v>Sun</v>
      </c>
      <c r="M6" s="319" t="str">
        <f t="shared" si="0"/>
        <v>Mon</v>
      </c>
      <c r="N6" s="319" t="str">
        <f t="shared" si="0"/>
        <v>Tue</v>
      </c>
      <c r="O6" s="319" t="str">
        <f t="shared" si="0"/>
        <v>Wed</v>
      </c>
      <c r="P6" s="319" t="str">
        <f t="shared" si="0"/>
        <v>Thu</v>
      </c>
      <c r="Q6" s="319" t="str">
        <f t="shared" si="0"/>
        <v>Fri</v>
      </c>
      <c r="R6" s="319" t="str">
        <f t="shared" si="0"/>
        <v>Sat</v>
      </c>
      <c r="S6" s="319" t="str">
        <f t="shared" si="0"/>
        <v>Sun</v>
      </c>
      <c r="T6" s="319" t="str">
        <f t="shared" si="0"/>
        <v>Mon</v>
      </c>
      <c r="U6" s="319" t="str">
        <f t="shared" si="0"/>
        <v>Tue</v>
      </c>
      <c r="V6" s="319" t="str">
        <f t="shared" si="0"/>
        <v>Wed</v>
      </c>
      <c r="W6" s="319" t="str">
        <f t="shared" si="0"/>
        <v>Thu</v>
      </c>
      <c r="X6" s="319" t="str">
        <f t="shared" si="0"/>
        <v>Fri</v>
      </c>
      <c r="Y6" s="319" t="str">
        <f t="shared" si="0"/>
        <v>Sat</v>
      </c>
      <c r="Z6" s="319" t="str">
        <f t="shared" si="0"/>
        <v>Sun</v>
      </c>
      <c r="AA6" s="319" t="str">
        <f t="shared" si="0"/>
        <v>Mon</v>
      </c>
      <c r="AB6" s="319" t="str">
        <f t="shared" si="0"/>
        <v>Tue</v>
      </c>
      <c r="AC6" s="319" t="str">
        <f t="shared" si="0"/>
        <v>Wed</v>
      </c>
      <c r="AD6" s="319" t="str">
        <f t="shared" si="0"/>
        <v>Thu</v>
      </c>
      <c r="AE6" s="319" t="str">
        <f t="shared" si="0"/>
        <v>Fri</v>
      </c>
      <c r="AF6" s="319" t="str">
        <f t="shared" si="0"/>
        <v>Sat</v>
      </c>
      <c r="AG6" s="319" t="str">
        <f t="shared" si="0"/>
        <v>Sun</v>
      </c>
      <c r="AH6" s="319" t="str">
        <f>TEXT(AH10,"DDD")</f>
        <v>Mon</v>
      </c>
      <c r="AI6" s="319" t="str">
        <f>TEXT(AI10,"DDD")</f>
        <v>Tue</v>
      </c>
      <c r="AK6" s="320" t="s">
        <v>252</v>
      </c>
      <c r="AL6"/>
      <c r="AM6" s="323" t="s">
        <v>253</v>
      </c>
    </row>
    <row r="7" spans="2:39" x14ac:dyDescent="0.35">
      <c r="B7" s="104" t="s">
        <v>256</v>
      </c>
      <c r="C7" s="105">
        <f>EOMONTH(C6,0)</f>
        <v>45657</v>
      </c>
      <c r="E7" s="319"/>
      <c r="F7" s="319"/>
      <c r="G7" s="319"/>
      <c r="H7" s="319"/>
      <c r="I7" s="319"/>
      <c r="J7" s="319"/>
      <c r="K7" s="319"/>
      <c r="L7" s="319"/>
      <c r="M7" s="319"/>
      <c r="N7" s="319"/>
      <c r="O7" s="319"/>
      <c r="P7" s="319"/>
      <c r="Q7" s="319"/>
      <c r="R7" s="319"/>
      <c r="S7" s="319"/>
      <c r="T7" s="319"/>
      <c r="U7" s="319"/>
      <c r="V7" s="319"/>
      <c r="W7" s="319"/>
      <c r="X7" s="319"/>
      <c r="Y7" s="319"/>
      <c r="Z7" s="319"/>
      <c r="AA7" s="319"/>
      <c r="AB7" s="319"/>
      <c r="AC7" s="319"/>
      <c r="AD7" s="319"/>
      <c r="AE7" s="319"/>
      <c r="AF7" s="319"/>
      <c r="AG7" s="319"/>
      <c r="AH7" s="319"/>
      <c r="AI7" s="319"/>
      <c r="AK7" s="321"/>
      <c r="AL7"/>
      <c r="AM7" s="324"/>
    </row>
    <row r="8" spans="2:39" x14ac:dyDescent="0.35">
      <c r="B8" s="98"/>
      <c r="C8" s="99"/>
      <c r="E8" s="319"/>
      <c r="F8" s="319"/>
      <c r="G8" s="319"/>
      <c r="H8" s="319"/>
      <c r="I8" s="319"/>
      <c r="J8" s="319"/>
      <c r="K8" s="319"/>
      <c r="L8" s="319"/>
      <c r="M8" s="319"/>
      <c r="N8" s="319"/>
      <c r="O8" s="319"/>
      <c r="P8" s="319"/>
      <c r="Q8" s="319"/>
      <c r="R8" s="319"/>
      <c r="S8" s="319"/>
      <c r="T8" s="319"/>
      <c r="U8" s="319"/>
      <c r="V8" s="319"/>
      <c r="W8" s="319"/>
      <c r="X8" s="319"/>
      <c r="Y8" s="319"/>
      <c r="Z8" s="319"/>
      <c r="AA8" s="319"/>
      <c r="AB8" s="319"/>
      <c r="AC8" s="319"/>
      <c r="AD8" s="319"/>
      <c r="AE8" s="319"/>
      <c r="AF8" s="319"/>
      <c r="AG8" s="319"/>
      <c r="AH8" s="319"/>
      <c r="AI8" s="319"/>
      <c r="AK8" s="321"/>
      <c r="AL8"/>
      <c r="AM8" s="324"/>
    </row>
    <row r="9" spans="2:39" ht="19" customHeight="1" thickBot="1" x14ac:dyDescent="0.4">
      <c r="B9" s="98"/>
      <c r="C9" s="99"/>
      <c r="E9" s="319"/>
      <c r="F9" s="319"/>
      <c r="G9" s="319"/>
      <c r="H9" s="319"/>
      <c r="I9" s="319"/>
      <c r="J9" s="319"/>
      <c r="K9" s="319"/>
      <c r="L9" s="319"/>
      <c r="M9" s="319"/>
      <c r="N9" s="319"/>
      <c r="O9" s="319"/>
      <c r="P9" s="319"/>
      <c r="Q9" s="319"/>
      <c r="R9" s="319"/>
      <c r="S9" s="319"/>
      <c r="T9" s="319"/>
      <c r="U9" s="319"/>
      <c r="V9" s="319"/>
      <c r="W9" s="319"/>
      <c r="X9" s="319"/>
      <c r="Y9" s="319"/>
      <c r="Z9" s="319"/>
      <c r="AA9" s="319"/>
      <c r="AB9" s="319"/>
      <c r="AC9" s="319"/>
      <c r="AD9" s="319"/>
      <c r="AE9" s="319"/>
      <c r="AF9" s="319"/>
      <c r="AG9" s="319"/>
      <c r="AH9" s="319"/>
      <c r="AI9" s="319"/>
      <c r="AK9" s="322"/>
      <c r="AL9"/>
      <c r="AM9" s="325"/>
    </row>
    <row r="10" spans="2:39" ht="22" customHeight="1" thickBot="1" x14ac:dyDescent="0.55000000000000004">
      <c r="B10" s="106" t="s">
        <v>257</v>
      </c>
      <c r="C10" s="107" t="s">
        <v>251</v>
      </c>
      <c r="E10" s="108">
        <f>C6</f>
        <v>45627</v>
      </c>
      <c r="F10" s="108">
        <f t="shared" ref="F10:AJ10" si="1">IFERROR(IF(E10+1&gt;$C$7,"",E10+1),"")</f>
        <v>45628</v>
      </c>
      <c r="G10" s="108">
        <f t="shared" si="1"/>
        <v>45629</v>
      </c>
      <c r="H10" s="108">
        <f t="shared" si="1"/>
        <v>45630</v>
      </c>
      <c r="I10" s="108">
        <f t="shared" si="1"/>
        <v>45631</v>
      </c>
      <c r="J10" s="108">
        <f t="shared" si="1"/>
        <v>45632</v>
      </c>
      <c r="K10" s="108">
        <f t="shared" si="1"/>
        <v>45633</v>
      </c>
      <c r="L10" s="108">
        <f t="shared" si="1"/>
        <v>45634</v>
      </c>
      <c r="M10" s="108">
        <f t="shared" si="1"/>
        <v>45635</v>
      </c>
      <c r="N10" s="108">
        <f t="shared" si="1"/>
        <v>45636</v>
      </c>
      <c r="O10" s="108">
        <f t="shared" si="1"/>
        <v>45637</v>
      </c>
      <c r="P10" s="108">
        <f t="shared" si="1"/>
        <v>45638</v>
      </c>
      <c r="Q10" s="108">
        <f t="shared" si="1"/>
        <v>45639</v>
      </c>
      <c r="R10" s="108">
        <f t="shared" si="1"/>
        <v>45640</v>
      </c>
      <c r="S10" s="108">
        <f t="shared" si="1"/>
        <v>45641</v>
      </c>
      <c r="T10" s="108">
        <f t="shared" si="1"/>
        <v>45642</v>
      </c>
      <c r="U10" s="108">
        <f t="shared" si="1"/>
        <v>45643</v>
      </c>
      <c r="V10" s="108">
        <f t="shared" si="1"/>
        <v>45644</v>
      </c>
      <c r="W10" s="108">
        <f t="shared" si="1"/>
        <v>45645</v>
      </c>
      <c r="X10" s="108">
        <f t="shared" si="1"/>
        <v>45646</v>
      </c>
      <c r="Y10" s="108">
        <f t="shared" si="1"/>
        <v>45647</v>
      </c>
      <c r="Z10" s="108">
        <f t="shared" si="1"/>
        <v>45648</v>
      </c>
      <c r="AA10" s="108">
        <f t="shared" si="1"/>
        <v>45649</v>
      </c>
      <c r="AB10" s="108">
        <f t="shared" si="1"/>
        <v>45650</v>
      </c>
      <c r="AC10" s="108">
        <f t="shared" si="1"/>
        <v>45651</v>
      </c>
      <c r="AD10" s="108">
        <f t="shared" si="1"/>
        <v>45652</v>
      </c>
      <c r="AE10" s="108">
        <f t="shared" si="1"/>
        <v>45653</v>
      </c>
      <c r="AF10" s="108">
        <f t="shared" si="1"/>
        <v>45654</v>
      </c>
      <c r="AG10" s="108">
        <f t="shared" si="1"/>
        <v>45655</v>
      </c>
      <c r="AH10" s="108">
        <f t="shared" si="1"/>
        <v>45656</v>
      </c>
      <c r="AI10" s="109">
        <f t="shared" si="1"/>
        <v>45657</v>
      </c>
      <c r="AJ10" s="95" t="str">
        <f t="shared" si="1"/>
        <v/>
      </c>
      <c r="AK10" s="97" t="s">
        <v>254</v>
      </c>
      <c r="AL10" s="96"/>
      <c r="AM10" s="97" t="s">
        <v>161</v>
      </c>
    </row>
    <row r="11" spans="2:39" ht="20" customHeight="1" thickBot="1" x14ac:dyDescent="0.4">
      <c r="B11" s="112" t="str">
        <f>IF(C11&lt;&gt;"",1,"")</f>
        <v/>
      </c>
      <c r="C11" s="111"/>
      <c r="AK11" s="110">
        <f>COUNTIF(E11:AI11,"P")</f>
        <v>0</v>
      </c>
      <c r="AM11" s="110">
        <f>COUNTIF(E11:AI11,"A")</f>
        <v>0</v>
      </c>
    </row>
    <row r="12" spans="2:39" ht="20" customHeight="1" thickBot="1" x14ac:dyDescent="0.4">
      <c r="B12" s="112" t="str">
        <f>IFERROR(IF(C12&lt;&gt;"",B11+1,""),"")</f>
        <v/>
      </c>
      <c r="C12" s="111"/>
      <c r="AK12" s="110">
        <f t="shared" ref="AK12:AK45" si="2">COUNTIF(E12:AI12,"P")</f>
        <v>0</v>
      </c>
      <c r="AM12" s="110">
        <f t="shared" ref="AM12:AM45" si="3">COUNTIF(E12:AI12,"A")</f>
        <v>0</v>
      </c>
    </row>
    <row r="13" spans="2:39" ht="20" customHeight="1" thickBot="1" x14ac:dyDescent="0.4">
      <c r="B13" s="112" t="str">
        <f t="shared" ref="B13:B45" si="4">IFERROR(IF(C13&lt;&gt;"",B12+1,""),"")</f>
        <v/>
      </c>
      <c r="C13" s="111"/>
      <c r="AK13" s="110">
        <f t="shared" si="2"/>
        <v>0</v>
      </c>
      <c r="AM13" s="110">
        <f t="shared" si="3"/>
        <v>0</v>
      </c>
    </row>
    <row r="14" spans="2:39" ht="20" customHeight="1" thickBot="1" x14ac:dyDescent="0.4">
      <c r="B14" s="112" t="str">
        <f t="shared" si="4"/>
        <v/>
      </c>
      <c r="C14" s="111"/>
      <c r="AK14" s="110">
        <f t="shared" si="2"/>
        <v>0</v>
      </c>
      <c r="AM14" s="110">
        <f t="shared" si="3"/>
        <v>0</v>
      </c>
    </row>
    <row r="15" spans="2:39" ht="20" customHeight="1" thickBot="1" x14ac:dyDescent="0.4">
      <c r="B15" s="112" t="str">
        <f t="shared" si="4"/>
        <v/>
      </c>
      <c r="C15" s="111"/>
      <c r="AK15" s="110">
        <f t="shared" si="2"/>
        <v>0</v>
      </c>
      <c r="AM15" s="110">
        <f t="shared" si="3"/>
        <v>0</v>
      </c>
    </row>
    <row r="16" spans="2:39" ht="20" customHeight="1" thickBot="1" x14ac:dyDescent="0.4">
      <c r="B16" s="112" t="str">
        <f t="shared" si="4"/>
        <v/>
      </c>
      <c r="C16" s="111"/>
      <c r="AK16" s="110">
        <f t="shared" si="2"/>
        <v>0</v>
      </c>
      <c r="AM16" s="110">
        <f t="shared" si="3"/>
        <v>0</v>
      </c>
    </row>
    <row r="17" spans="2:39" ht="20" customHeight="1" thickBot="1" x14ac:dyDescent="0.4">
      <c r="B17" s="112" t="str">
        <f t="shared" si="4"/>
        <v/>
      </c>
      <c r="C17" s="111"/>
      <c r="AK17" s="110">
        <f t="shared" si="2"/>
        <v>0</v>
      </c>
      <c r="AM17" s="110">
        <f t="shared" si="3"/>
        <v>0</v>
      </c>
    </row>
    <row r="18" spans="2:39" ht="20" customHeight="1" thickBot="1" x14ac:dyDescent="0.4">
      <c r="B18" s="112" t="str">
        <f t="shared" si="4"/>
        <v/>
      </c>
      <c r="C18" s="111"/>
      <c r="AK18" s="110">
        <f t="shared" si="2"/>
        <v>0</v>
      </c>
      <c r="AM18" s="110">
        <f t="shared" si="3"/>
        <v>0</v>
      </c>
    </row>
    <row r="19" spans="2:39" ht="20" customHeight="1" thickBot="1" x14ac:dyDescent="0.4">
      <c r="B19" s="112" t="str">
        <f t="shared" si="4"/>
        <v/>
      </c>
      <c r="C19" s="111"/>
      <c r="AK19" s="110">
        <f t="shared" si="2"/>
        <v>0</v>
      </c>
      <c r="AM19" s="110">
        <f t="shared" si="3"/>
        <v>0</v>
      </c>
    </row>
    <row r="20" spans="2:39" ht="20" customHeight="1" thickBot="1" x14ac:dyDescent="0.4">
      <c r="B20" s="112" t="str">
        <f t="shared" si="4"/>
        <v/>
      </c>
      <c r="C20" s="111"/>
      <c r="AK20" s="110">
        <f t="shared" si="2"/>
        <v>0</v>
      </c>
      <c r="AM20" s="110">
        <f t="shared" si="3"/>
        <v>0</v>
      </c>
    </row>
    <row r="21" spans="2:39" ht="20" customHeight="1" thickBot="1" x14ac:dyDescent="0.4">
      <c r="B21" s="112" t="str">
        <f t="shared" si="4"/>
        <v/>
      </c>
      <c r="C21" s="111"/>
      <c r="AK21" s="110">
        <f t="shared" si="2"/>
        <v>0</v>
      </c>
      <c r="AM21" s="110">
        <f t="shared" si="3"/>
        <v>0</v>
      </c>
    </row>
    <row r="22" spans="2:39" ht="20" customHeight="1" thickBot="1" x14ac:dyDescent="0.4">
      <c r="B22" s="112" t="str">
        <f t="shared" si="4"/>
        <v/>
      </c>
      <c r="C22" s="111"/>
      <c r="AK22" s="110">
        <f t="shared" si="2"/>
        <v>0</v>
      </c>
      <c r="AM22" s="110">
        <f t="shared" si="3"/>
        <v>0</v>
      </c>
    </row>
    <row r="23" spans="2:39" ht="20" customHeight="1" thickBot="1" x14ac:dyDescent="0.4">
      <c r="B23" s="112" t="str">
        <f t="shared" si="4"/>
        <v/>
      </c>
      <c r="C23" s="111"/>
      <c r="AK23" s="110">
        <f t="shared" si="2"/>
        <v>0</v>
      </c>
      <c r="AM23" s="110">
        <f t="shared" si="3"/>
        <v>0</v>
      </c>
    </row>
    <row r="24" spans="2:39" ht="20" customHeight="1" thickBot="1" x14ac:dyDescent="0.4">
      <c r="B24" s="112" t="str">
        <f t="shared" si="4"/>
        <v/>
      </c>
      <c r="C24" s="111"/>
      <c r="AK24" s="110">
        <f t="shared" si="2"/>
        <v>0</v>
      </c>
      <c r="AM24" s="110">
        <f t="shared" si="3"/>
        <v>0</v>
      </c>
    </row>
    <row r="25" spans="2:39" ht="20" customHeight="1" thickBot="1" x14ac:dyDescent="0.4">
      <c r="B25" s="112" t="str">
        <f t="shared" si="4"/>
        <v/>
      </c>
      <c r="C25" s="111"/>
      <c r="AK25" s="110">
        <f t="shared" si="2"/>
        <v>0</v>
      </c>
      <c r="AM25" s="110">
        <f t="shared" si="3"/>
        <v>0</v>
      </c>
    </row>
    <row r="26" spans="2:39" ht="20" customHeight="1" thickBot="1" x14ac:dyDescent="0.4">
      <c r="B26" s="112" t="str">
        <f t="shared" si="4"/>
        <v/>
      </c>
      <c r="C26" s="111"/>
      <c r="AK26" s="110">
        <f t="shared" si="2"/>
        <v>0</v>
      </c>
      <c r="AM26" s="110">
        <f t="shared" si="3"/>
        <v>0</v>
      </c>
    </row>
    <row r="27" spans="2:39" ht="20" customHeight="1" thickBot="1" x14ac:dyDescent="0.4">
      <c r="B27" s="112" t="str">
        <f t="shared" si="4"/>
        <v/>
      </c>
      <c r="C27" s="111"/>
      <c r="AK27" s="110">
        <f t="shared" si="2"/>
        <v>0</v>
      </c>
      <c r="AM27" s="110">
        <f t="shared" si="3"/>
        <v>0</v>
      </c>
    </row>
    <row r="28" spans="2:39" ht="20" customHeight="1" thickBot="1" x14ac:dyDescent="0.4">
      <c r="B28" s="112" t="str">
        <f t="shared" si="4"/>
        <v/>
      </c>
      <c r="C28" s="111"/>
      <c r="AK28" s="110">
        <f t="shared" si="2"/>
        <v>0</v>
      </c>
      <c r="AM28" s="110">
        <f t="shared" si="3"/>
        <v>0</v>
      </c>
    </row>
    <row r="29" spans="2:39" ht="20" customHeight="1" thickBot="1" x14ac:dyDescent="0.4">
      <c r="B29" s="112" t="str">
        <f t="shared" si="4"/>
        <v/>
      </c>
      <c r="C29" s="111"/>
      <c r="AK29" s="110">
        <f t="shared" si="2"/>
        <v>0</v>
      </c>
      <c r="AM29" s="110">
        <f t="shared" si="3"/>
        <v>0</v>
      </c>
    </row>
    <row r="30" spans="2:39" ht="20" customHeight="1" thickBot="1" x14ac:dyDescent="0.4">
      <c r="B30" s="112" t="str">
        <f t="shared" si="4"/>
        <v/>
      </c>
      <c r="C30" s="111"/>
      <c r="AK30" s="110">
        <f t="shared" si="2"/>
        <v>0</v>
      </c>
      <c r="AM30" s="110">
        <f t="shared" si="3"/>
        <v>0</v>
      </c>
    </row>
    <row r="31" spans="2:39" ht="20" customHeight="1" thickBot="1" x14ac:dyDescent="0.4">
      <c r="B31" s="112" t="str">
        <f t="shared" si="4"/>
        <v/>
      </c>
      <c r="C31" s="111"/>
      <c r="AK31" s="110">
        <f t="shared" si="2"/>
        <v>0</v>
      </c>
      <c r="AM31" s="110">
        <f t="shared" si="3"/>
        <v>0</v>
      </c>
    </row>
    <row r="32" spans="2:39" ht="20" customHeight="1" thickBot="1" x14ac:dyDescent="0.4">
      <c r="B32" s="112" t="str">
        <f t="shared" si="4"/>
        <v/>
      </c>
      <c r="C32" s="111"/>
      <c r="AK32" s="110">
        <f t="shared" si="2"/>
        <v>0</v>
      </c>
      <c r="AM32" s="110">
        <f t="shared" si="3"/>
        <v>0</v>
      </c>
    </row>
    <row r="33" spans="2:39" ht="20" customHeight="1" thickBot="1" x14ac:dyDescent="0.4">
      <c r="B33" s="112" t="str">
        <f t="shared" si="4"/>
        <v/>
      </c>
      <c r="C33" s="111"/>
      <c r="AK33" s="110">
        <f t="shared" si="2"/>
        <v>0</v>
      </c>
      <c r="AM33" s="110">
        <f t="shared" si="3"/>
        <v>0</v>
      </c>
    </row>
    <row r="34" spans="2:39" ht="20" customHeight="1" thickBot="1" x14ac:dyDescent="0.4">
      <c r="B34" s="112" t="str">
        <f t="shared" si="4"/>
        <v/>
      </c>
      <c r="C34" s="111"/>
      <c r="AK34" s="110">
        <f t="shared" si="2"/>
        <v>0</v>
      </c>
      <c r="AM34" s="110">
        <f t="shared" si="3"/>
        <v>0</v>
      </c>
    </row>
    <row r="35" spans="2:39" ht="20" customHeight="1" thickBot="1" x14ac:dyDescent="0.4">
      <c r="B35" s="112" t="str">
        <f t="shared" si="4"/>
        <v/>
      </c>
      <c r="C35" s="111"/>
      <c r="AK35" s="110">
        <f t="shared" si="2"/>
        <v>0</v>
      </c>
      <c r="AM35" s="110">
        <f t="shared" si="3"/>
        <v>0</v>
      </c>
    </row>
    <row r="36" spans="2:39" ht="20" customHeight="1" thickBot="1" x14ac:dyDescent="0.4">
      <c r="B36" s="112" t="str">
        <f t="shared" si="4"/>
        <v/>
      </c>
      <c r="C36" s="111"/>
      <c r="AK36" s="110">
        <f t="shared" si="2"/>
        <v>0</v>
      </c>
      <c r="AM36" s="110">
        <f t="shared" si="3"/>
        <v>0</v>
      </c>
    </row>
    <row r="37" spans="2:39" ht="20" customHeight="1" thickBot="1" x14ac:dyDescent="0.4">
      <c r="B37" s="112" t="str">
        <f t="shared" si="4"/>
        <v/>
      </c>
      <c r="C37" s="111"/>
      <c r="AK37" s="110">
        <f t="shared" si="2"/>
        <v>0</v>
      </c>
      <c r="AM37" s="110">
        <f t="shared" si="3"/>
        <v>0</v>
      </c>
    </row>
    <row r="38" spans="2:39" ht="20" customHeight="1" thickBot="1" x14ac:dyDescent="0.4">
      <c r="B38" s="112" t="str">
        <f t="shared" si="4"/>
        <v/>
      </c>
      <c r="C38" s="111"/>
      <c r="AK38" s="110">
        <f t="shared" si="2"/>
        <v>0</v>
      </c>
      <c r="AM38" s="110">
        <f t="shared" si="3"/>
        <v>0</v>
      </c>
    </row>
    <row r="39" spans="2:39" ht="20" customHeight="1" thickBot="1" x14ac:dyDescent="0.4">
      <c r="B39" s="112" t="str">
        <f t="shared" si="4"/>
        <v/>
      </c>
      <c r="C39" s="111"/>
      <c r="AK39" s="110">
        <f t="shared" si="2"/>
        <v>0</v>
      </c>
      <c r="AM39" s="110">
        <f t="shared" si="3"/>
        <v>0</v>
      </c>
    </row>
    <row r="40" spans="2:39" ht="20" customHeight="1" thickBot="1" x14ac:dyDescent="0.4">
      <c r="B40" s="112" t="str">
        <f t="shared" si="4"/>
        <v/>
      </c>
      <c r="C40" s="111"/>
      <c r="AK40" s="110">
        <f t="shared" si="2"/>
        <v>0</v>
      </c>
      <c r="AM40" s="110">
        <f t="shared" si="3"/>
        <v>0</v>
      </c>
    </row>
    <row r="41" spans="2:39" ht="20" customHeight="1" thickBot="1" x14ac:dyDescent="0.4">
      <c r="B41" s="112" t="str">
        <f t="shared" si="4"/>
        <v/>
      </c>
      <c r="C41" s="111"/>
      <c r="AK41" s="110">
        <f t="shared" si="2"/>
        <v>0</v>
      </c>
      <c r="AM41" s="110">
        <f t="shared" si="3"/>
        <v>0</v>
      </c>
    </row>
    <row r="42" spans="2:39" ht="20" customHeight="1" thickBot="1" x14ac:dyDescent="0.4">
      <c r="B42" s="112" t="str">
        <f t="shared" si="4"/>
        <v/>
      </c>
      <c r="C42" s="111"/>
      <c r="AK42" s="110">
        <f t="shared" si="2"/>
        <v>0</v>
      </c>
      <c r="AM42" s="110">
        <f t="shared" si="3"/>
        <v>0</v>
      </c>
    </row>
    <row r="43" spans="2:39" ht="20" customHeight="1" thickBot="1" x14ac:dyDescent="0.4">
      <c r="B43" s="112" t="str">
        <f t="shared" si="4"/>
        <v/>
      </c>
      <c r="C43" s="111"/>
      <c r="AK43" s="110">
        <f t="shared" si="2"/>
        <v>0</v>
      </c>
      <c r="AM43" s="110">
        <f t="shared" si="3"/>
        <v>0</v>
      </c>
    </row>
    <row r="44" spans="2:39" ht="20" customHeight="1" thickBot="1" x14ac:dyDescent="0.4">
      <c r="B44" s="112" t="str">
        <f t="shared" si="4"/>
        <v/>
      </c>
      <c r="C44" s="111"/>
      <c r="AK44" s="110">
        <f t="shared" si="2"/>
        <v>0</v>
      </c>
      <c r="AM44" s="110">
        <f t="shared" si="3"/>
        <v>0</v>
      </c>
    </row>
    <row r="45" spans="2:39" ht="20" customHeight="1" thickBot="1" x14ac:dyDescent="0.4">
      <c r="B45" s="112" t="str">
        <f t="shared" si="4"/>
        <v/>
      </c>
      <c r="C45" s="111"/>
      <c r="AK45" s="110">
        <f t="shared" si="2"/>
        <v>0</v>
      </c>
      <c r="AM45" s="110">
        <f t="shared" si="3"/>
        <v>0</v>
      </c>
    </row>
  </sheetData>
  <mergeCells count="34">
    <mergeCell ref="AH6:AH9"/>
    <mergeCell ref="Y6:Y9"/>
    <mergeCell ref="Z6:Z9"/>
    <mergeCell ref="AB6:AB9"/>
    <mergeCell ref="AC6:AC9"/>
    <mergeCell ref="AD6:AD9"/>
    <mergeCell ref="AE6:AE9"/>
    <mergeCell ref="AG6:AG9"/>
    <mergeCell ref="W6:W9"/>
    <mergeCell ref="X6:X9"/>
    <mergeCell ref="AA6:AA9"/>
    <mergeCell ref="U6:U9"/>
    <mergeCell ref="AF6:AF9"/>
    <mergeCell ref="G6:G9"/>
    <mergeCell ref="H6:H9"/>
    <mergeCell ref="I6:I9"/>
    <mergeCell ref="J6:J9"/>
    <mergeCell ref="V6:V9"/>
    <mergeCell ref="E2:AI5"/>
    <mergeCell ref="E6:E9"/>
    <mergeCell ref="AI6:AI9"/>
    <mergeCell ref="AK6:AK9"/>
    <mergeCell ref="AM6:AM9"/>
    <mergeCell ref="T6:T9"/>
    <mergeCell ref="M6:M9"/>
    <mergeCell ref="N6:N9"/>
    <mergeCell ref="O6:O9"/>
    <mergeCell ref="P6:P9"/>
    <mergeCell ref="K6:K9"/>
    <mergeCell ref="L6:L9"/>
    <mergeCell ref="Q6:Q9"/>
    <mergeCell ref="R6:R9"/>
    <mergeCell ref="S6:S9"/>
    <mergeCell ref="F6:F9"/>
  </mergeCells>
  <conditionalFormatting sqref="E6:AI45">
    <cfRule type="expression" dxfId="32" priority="1">
      <formula>E$10&lt;&gt;""</formula>
    </cfRule>
    <cfRule type="expression" dxfId="31" priority="2">
      <formula>TEXT(E$10,"ddd")="sun"</formula>
    </cfRule>
    <cfRule type="expression" dxfId="30" priority="3">
      <formula>E$10="sun"</formula>
    </cfRule>
  </conditionalFormatting>
  <dataValidations count="5">
    <dataValidation type="list" allowBlank="1" showInputMessage="1" showErrorMessage="1" sqref="B3" xr:uid="{7979180A-7E07-4A55-9341-2E5213B7609C}">
      <formula1>"JAN,FEB,MAR,APRIL,MAY,JUNE,JULY,AUG,SEP,OCT,NOV,DEC"</formula1>
    </dataValidation>
    <dataValidation type="list" allowBlank="1" showInputMessage="1" showErrorMessage="1" sqref="C3" xr:uid="{E3585F3D-291C-4E23-A299-00FBD480387A}">
      <formula1>"2024,2025"</formula1>
    </dataValidation>
    <dataValidation type="custom" allowBlank="1" showInputMessage="1" showErrorMessage="1" sqref="E6:J45 K12:K45 K6:K10 L6:Q45 S6:AI45 R6:R10 R12:R45" xr:uid="{4A4669C4-80C8-4D93-A70A-5B2615C55F9C}">
      <formula1>E$10&lt;&gt;"sun"</formula1>
    </dataValidation>
    <dataValidation type="custom" allowBlank="1" showInputMessage="1" showErrorMessage="1" errorTitle="HOLIDAY" error="This is a holiday._x000a_" sqref="K11" xr:uid="{96E0E38F-118C-4F9E-9E55-41AF663DDF48}">
      <formula1>E$10="sun"</formula1>
    </dataValidation>
    <dataValidation type="custom" allowBlank="1" showInputMessage="1" showErrorMessage="1" sqref="R11" xr:uid="{EE6EE449-EAA3-4EA7-A873-0ACE799AC002}">
      <formula1>E$6&lt;&gt;"sun"</formula1>
    </dataValidation>
  </dataValidations>
  <pageMargins left="0.7" right="0.7" top="0.75" bottom="0.75" header="0.3" footer="0.3"/>
  <pageSetup paperSize="9" orientation="portrait" horizontalDpi="4294967293"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98998-FD73-464A-A35D-2D334402EAAE}">
  <sheetPr codeName="Sheet26"/>
  <dimension ref="B1:T20"/>
  <sheetViews>
    <sheetView workbookViewId="0"/>
  </sheetViews>
  <sheetFormatPr defaultRowHeight="14.5" x14ac:dyDescent="0.35"/>
  <cols>
    <col min="1" max="1" width="1.6328125" style="1" customWidth="1"/>
    <col min="2" max="2" width="32.81640625" style="6" customWidth="1"/>
    <col min="3" max="3" width="1.6328125" style="1" customWidth="1"/>
    <col min="4" max="4" width="7.81640625" style="1" customWidth="1"/>
    <col min="5" max="7" width="8.7265625" style="1"/>
    <col min="8" max="8" width="8.54296875" style="1" customWidth="1"/>
    <col min="9" max="9" width="8.26953125" style="1" customWidth="1"/>
    <col min="10" max="10" width="8.54296875" style="1" customWidth="1"/>
    <col min="11" max="13" width="8.7265625" style="1"/>
    <col min="14" max="15" width="8.54296875" style="1" customWidth="1"/>
    <col min="16" max="16" width="8.1796875" style="1" customWidth="1"/>
    <col min="17" max="19" width="8.7265625" style="1"/>
    <col min="20" max="20" width="12.81640625" style="1" customWidth="1"/>
    <col min="21" max="16384" width="8.7265625" style="1"/>
  </cols>
  <sheetData>
    <row r="1" spans="2:20" x14ac:dyDescent="0.35">
      <c r="B1" s="1"/>
    </row>
    <row r="6" spans="2:20" ht="12.5" customHeight="1" x14ac:dyDescent="0.35"/>
    <row r="7" spans="2:20" ht="15.5" customHeight="1" x14ac:dyDescent="0.55000000000000004">
      <c r="D7" s="20"/>
      <c r="E7" s="20"/>
      <c r="F7" s="20"/>
      <c r="G7" s="20"/>
      <c r="H7" s="20"/>
      <c r="I7" s="2"/>
      <c r="J7" s="20"/>
      <c r="K7" s="20"/>
      <c r="L7" s="20"/>
      <c r="M7" s="20"/>
      <c r="N7" s="20"/>
      <c r="P7" s="20"/>
      <c r="Q7" s="20"/>
      <c r="R7" s="20"/>
      <c r="S7" s="20"/>
      <c r="T7" s="20"/>
    </row>
    <row r="9" spans="2:20" ht="23.5" customHeight="1" x14ac:dyDescent="0.35">
      <c r="D9" s="3"/>
    </row>
    <row r="11" spans="2:20" ht="22.5" x14ac:dyDescent="0.35">
      <c r="I11" s="312" t="s">
        <v>260</v>
      </c>
      <c r="J11" s="312"/>
      <c r="K11" s="312"/>
      <c r="L11" s="312"/>
    </row>
    <row r="12" spans="2:20" ht="19" customHeight="1" x14ac:dyDescent="0.35"/>
    <row r="13" spans="2:20" ht="16" customHeight="1" x14ac:dyDescent="0.35"/>
    <row r="14" spans="2:20" ht="22.5" x14ac:dyDescent="0.35">
      <c r="I14" s="312" t="s">
        <v>261</v>
      </c>
      <c r="J14" s="312"/>
      <c r="K14" s="312"/>
      <c r="L14" s="312"/>
    </row>
    <row r="15" spans="2:20" ht="22.5" x14ac:dyDescent="0.35">
      <c r="I15" s="312"/>
      <c r="J15" s="312"/>
      <c r="K15" s="312"/>
      <c r="L15" s="312"/>
    </row>
    <row r="16" spans="2:20" ht="22.5" customHeight="1" x14ac:dyDescent="0.5">
      <c r="G16" s="90"/>
      <c r="H16" s="91"/>
      <c r="N16" s="92"/>
    </row>
    <row r="17" spans="4:20" ht="17" customHeight="1" x14ac:dyDescent="0.55000000000000004">
      <c r="D17" s="20"/>
      <c r="E17" s="20"/>
      <c r="G17" s="38"/>
      <c r="H17" s="38"/>
      <c r="I17" s="38"/>
      <c r="J17" s="38"/>
      <c r="K17" s="38"/>
      <c r="L17" s="38"/>
      <c r="P17" s="20"/>
      <c r="Q17" s="20"/>
      <c r="R17" s="20"/>
      <c r="S17" s="20"/>
      <c r="T17" s="20"/>
    </row>
    <row r="18" spans="4:20" ht="23" x14ac:dyDescent="0.55000000000000004">
      <c r="D18" s="5"/>
      <c r="F18" s="20"/>
      <c r="G18" s="20"/>
      <c r="H18" s="38"/>
      <c r="I18" s="20"/>
      <c r="J18" s="20"/>
      <c r="K18" s="20"/>
      <c r="L18" s="20"/>
      <c r="O18" s="20"/>
    </row>
    <row r="19" spans="4:20" ht="17" x14ac:dyDescent="0.5">
      <c r="G19" s="2"/>
      <c r="H19" s="2"/>
      <c r="I19" s="2"/>
      <c r="J19" s="2"/>
      <c r="K19" s="2"/>
      <c r="L19" s="2"/>
    </row>
    <row r="20" spans="4:20" x14ac:dyDescent="0.35">
      <c r="I20" s="5"/>
      <c r="J20" s="5"/>
      <c r="K20" s="5"/>
      <c r="L20" s="5"/>
      <c r="M20" s="5"/>
    </row>
  </sheetData>
  <mergeCells count="3">
    <mergeCell ref="I11:L11"/>
    <mergeCell ref="I14:L14"/>
    <mergeCell ref="I15:L15"/>
  </mergeCells>
  <hyperlinks>
    <hyperlink ref="I11:L11" location="'course list'!A1" display="Add Course" xr:uid="{D7703A2F-FD55-46BA-9C53-BF4F551E3601}"/>
    <hyperlink ref="I14:L14" location="'course list'!A1" display="View Course List" xr:uid="{A9BB40E1-07BB-465D-8124-3EED5536D556}"/>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D78DB-E65F-4B57-8174-1087AA082F3A}">
  <dimension ref="C5:V31"/>
  <sheetViews>
    <sheetView zoomScale="99" zoomScaleNormal="99" workbookViewId="0"/>
  </sheetViews>
  <sheetFormatPr defaultRowHeight="14.5" x14ac:dyDescent="0.35"/>
  <cols>
    <col min="1" max="1" width="1.81640625" style="6" customWidth="1"/>
    <col min="2" max="2" width="8.7265625" style="6"/>
    <col min="3" max="3" width="3.7265625" style="6" customWidth="1"/>
    <col min="4" max="4" width="1.08984375" style="6" customWidth="1"/>
    <col min="5" max="5" width="2.7265625" style="6" customWidth="1"/>
    <col min="6" max="7" width="8.7265625" style="6"/>
    <col min="8" max="8" width="10.81640625" style="6" bestFit="1" customWidth="1"/>
    <col min="9" max="11" width="8.7265625" style="6"/>
    <col min="12" max="12" width="11.26953125" style="6" bestFit="1" customWidth="1"/>
    <col min="13" max="14" width="8.7265625" style="6"/>
    <col min="15" max="15" width="12.90625" style="6" customWidth="1"/>
    <col min="16" max="16" width="2.36328125" style="6" customWidth="1"/>
    <col min="17" max="19" width="8.7265625" style="6"/>
    <col min="20" max="20" width="3.08984375" style="6" customWidth="1"/>
    <col min="21" max="21" width="1.453125" style="6" customWidth="1"/>
    <col min="22" max="22" width="3.453125" style="6" customWidth="1"/>
    <col min="23" max="16384" width="8.7265625" style="6"/>
  </cols>
  <sheetData>
    <row r="5" spans="3:22" ht="15" thickBot="1" x14ac:dyDescent="0.4"/>
    <row r="6" spans="3:22" ht="14.5" customHeight="1" x14ac:dyDescent="0.35">
      <c r="C6" s="87"/>
      <c r="D6" s="81"/>
      <c r="E6" s="81"/>
      <c r="F6" s="81"/>
      <c r="G6" s="81"/>
      <c r="H6" s="81"/>
      <c r="I6" s="81"/>
      <c r="J6" s="81"/>
      <c r="K6" s="81"/>
      <c r="L6" s="81"/>
      <c r="M6" s="81"/>
      <c r="N6" s="81"/>
      <c r="O6" s="81"/>
      <c r="P6" s="81"/>
      <c r="Q6" s="81"/>
      <c r="R6" s="81"/>
      <c r="S6" s="81"/>
      <c r="T6" s="81"/>
      <c r="U6" s="81"/>
      <c r="V6" s="82"/>
    </row>
    <row r="7" spans="3:22" ht="7" customHeight="1" thickBot="1" x14ac:dyDescent="0.4">
      <c r="C7" s="88"/>
      <c r="D7" s="326"/>
      <c r="E7" s="326"/>
      <c r="F7" s="326"/>
      <c r="G7" s="326"/>
      <c r="H7" s="326"/>
      <c r="I7" s="326"/>
      <c r="J7" s="326"/>
      <c r="K7" s="326"/>
      <c r="L7" s="326"/>
      <c r="M7" s="326"/>
      <c r="N7" s="326"/>
      <c r="O7" s="326"/>
      <c r="P7" s="326"/>
      <c r="Q7" s="326"/>
      <c r="R7" s="326"/>
      <c r="S7" s="326"/>
      <c r="T7" s="326"/>
      <c r="U7" s="327"/>
      <c r="V7" s="83"/>
    </row>
    <row r="8" spans="3:22" ht="15" thickBot="1" x14ac:dyDescent="0.4">
      <c r="C8" s="88"/>
      <c r="D8" s="89"/>
      <c r="E8" s="87"/>
      <c r="F8" s="81"/>
      <c r="G8" s="81"/>
      <c r="H8" s="81"/>
      <c r="I8" s="81"/>
      <c r="J8" s="81"/>
      <c r="K8" s="81"/>
      <c r="L8" s="81"/>
      <c r="M8" s="81"/>
      <c r="N8" s="81"/>
      <c r="O8" s="81"/>
      <c r="P8" s="81"/>
      <c r="Q8" s="81"/>
      <c r="R8" s="81"/>
      <c r="S8" s="81"/>
      <c r="T8" s="82"/>
      <c r="U8" s="89"/>
      <c r="V8" s="83"/>
    </row>
    <row r="9" spans="3:22" x14ac:dyDescent="0.35">
      <c r="C9" s="88"/>
      <c r="D9" s="89"/>
      <c r="E9" s="88"/>
      <c r="F9" s="66"/>
      <c r="G9" s="67"/>
      <c r="H9" s="67"/>
      <c r="I9" s="67"/>
      <c r="J9" s="67"/>
      <c r="K9" s="67"/>
      <c r="L9" s="67"/>
      <c r="M9" s="67"/>
      <c r="N9" s="67"/>
      <c r="O9" s="67"/>
      <c r="P9" s="67"/>
      <c r="Q9" s="67"/>
      <c r="R9" s="67"/>
      <c r="S9" s="68"/>
      <c r="T9" s="83"/>
      <c r="U9" s="89"/>
      <c r="V9" s="83"/>
    </row>
    <row r="10" spans="3:22" ht="34" x14ac:dyDescent="0.35">
      <c r="C10" s="88"/>
      <c r="D10" s="89"/>
      <c r="E10" s="88"/>
      <c r="F10" s="69"/>
      <c r="G10" s="70"/>
      <c r="H10" s="70"/>
      <c r="I10" s="330" t="s">
        <v>213</v>
      </c>
      <c r="J10" s="331"/>
      <c r="K10" s="331"/>
      <c r="L10" s="331"/>
      <c r="M10" s="331"/>
      <c r="N10" s="331"/>
      <c r="O10" s="331"/>
      <c r="P10" s="331"/>
      <c r="Q10" s="70"/>
      <c r="R10" s="70"/>
      <c r="S10" s="71"/>
      <c r="T10" s="83"/>
      <c r="U10" s="89"/>
      <c r="V10" s="83"/>
    </row>
    <row r="11" spans="3:22" ht="17.5" x14ac:dyDescent="0.35">
      <c r="C11" s="88"/>
      <c r="D11" s="89"/>
      <c r="E11" s="88"/>
      <c r="F11" s="69"/>
      <c r="G11" s="70"/>
      <c r="H11" s="70"/>
      <c r="I11" s="70"/>
      <c r="J11" s="70"/>
      <c r="K11" s="70"/>
      <c r="L11" s="72" t="s">
        <v>214</v>
      </c>
      <c r="M11" s="72"/>
      <c r="N11" s="72"/>
      <c r="O11" s="70"/>
      <c r="P11" s="70"/>
      <c r="Q11" s="70"/>
      <c r="R11" s="70"/>
      <c r="S11" s="71"/>
      <c r="T11" s="83"/>
      <c r="U11" s="89"/>
      <c r="V11" s="83"/>
    </row>
    <row r="12" spans="3:22" x14ac:dyDescent="0.35">
      <c r="C12" s="88"/>
      <c r="D12" s="89"/>
      <c r="E12" s="88"/>
      <c r="F12" s="69"/>
      <c r="G12" s="70"/>
      <c r="H12" s="70"/>
      <c r="I12" s="70"/>
      <c r="J12" s="70"/>
      <c r="K12" s="70"/>
      <c r="L12" s="70"/>
      <c r="M12" s="70"/>
      <c r="N12" s="70"/>
      <c r="O12" s="70"/>
      <c r="P12" s="70"/>
      <c r="Q12" s="70"/>
      <c r="R12" s="70"/>
      <c r="S12" s="71"/>
      <c r="T12" s="83"/>
      <c r="U12" s="89"/>
      <c r="V12" s="83"/>
    </row>
    <row r="13" spans="3:22" x14ac:dyDescent="0.35">
      <c r="C13" s="88"/>
      <c r="D13" s="89"/>
      <c r="E13" s="88"/>
      <c r="F13" s="69"/>
      <c r="G13" s="70"/>
      <c r="H13" s="70"/>
      <c r="I13" s="70"/>
      <c r="J13" s="70"/>
      <c r="K13" s="70"/>
      <c r="L13" s="70"/>
      <c r="M13" s="70"/>
      <c r="N13" s="70"/>
      <c r="O13" s="70"/>
      <c r="P13" s="70"/>
      <c r="Q13" s="70"/>
      <c r="R13" s="70"/>
      <c r="S13" s="71"/>
      <c r="T13" s="83"/>
      <c r="U13" s="89"/>
      <c r="V13" s="83"/>
    </row>
    <row r="14" spans="3:22" x14ac:dyDescent="0.35">
      <c r="C14" s="88"/>
      <c r="D14" s="89"/>
      <c r="E14" s="88"/>
      <c r="F14" s="69"/>
      <c r="G14" s="70"/>
      <c r="H14" s="70"/>
      <c r="I14" s="70"/>
      <c r="J14" s="70"/>
      <c r="K14" s="70"/>
      <c r="L14" s="70"/>
      <c r="M14" s="70"/>
      <c r="N14" s="70"/>
      <c r="O14" s="70"/>
      <c r="P14" s="70"/>
      <c r="Q14" s="70"/>
      <c r="R14" s="70"/>
      <c r="S14" s="71"/>
      <c r="T14" s="83"/>
      <c r="U14" s="89"/>
      <c r="V14" s="83"/>
    </row>
    <row r="15" spans="3:22" x14ac:dyDescent="0.35">
      <c r="C15" s="88"/>
      <c r="D15" s="89"/>
      <c r="E15" s="88"/>
      <c r="F15" s="69"/>
      <c r="G15" s="70"/>
      <c r="H15" s="70"/>
      <c r="I15" s="70"/>
      <c r="J15" s="70"/>
      <c r="K15" s="70"/>
      <c r="L15" s="70"/>
      <c r="M15" s="70"/>
      <c r="N15" s="70"/>
      <c r="O15" s="70"/>
      <c r="P15" s="70"/>
      <c r="Q15" s="70"/>
      <c r="R15" s="70"/>
      <c r="S15" s="71"/>
      <c r="T15" s="83"/>
      <c r="U15" s="89"/>
      <c r="V15" s="83"/>
    </row>
    <row r="16" spans="3:22" x14ac:dyDescent="0.35">
      <c r="C16" s="88"/>
      <c r="D16" s="89"/>
      <c r="E16" s="88"/>
      <c r="F16" s="69"/>
      <c r="G16" s="70"/>
      <c r="H16" s="70"/>
      <c r="I16" s="70"/>
      <c r="J16" s="70"/>
      <c r="K16" s="70"/>
      <c r="L16" s="70"/>
      <c r="M16" s="70"/>
      <c r="N16" s="70"/>
      <c r="O16" s="70"/>
      <c r="P16" s="70"/>
      <c r="Q16" s="70"/>
      <c r="R16" s="70"/>
      <c r="S16" s="71"/>
      <c r="T16" s="83"/>
      <c r="U16" s="89"/>
      <c r="V16" s="83"/>
    </row>
    <row r="17" spans="3:22" ht="18.5" x14ac:dyDescent="0.35">
      <c r="C17" s="88"/>
      <c r="D17" s="89"/>
      <c r="E17" s="88"/>
      <c r="F17" s="69"/>
      <c r="G17" s="70"/>
      <c r="H17" s="70"/>
      <c r="I17" s="70"/>
      <c r="J17" s="332" t="s">
        <v>215</v>
      </c>
      <c r="K17" s="333"/>
      <c r="L17" s="333"/>
      <c r="M17" s="333"/>
      <c r="N17" s="333"/>
      <c r="O17" s="333"/>
      <c r="P17" s="70"/>
      <c r="Q17" s="70"/>
      <c r="R17" s="70"/>
      <c r="S17" s="71"/>
      <c r="T17" s="83"/>
      <c r="U17" s="89"/>
      <c r="V17" s="83"/>
    </row>
    <row r="18" spans="3:22" ht="42" x14ac:dyDescent="1.4">
      <c r="C18" s="88"/>
      <c r="D18" s="89"/>
      <c r="E18" s="88"/>
      <c r="F18" s="69"/>
      <c r="G18" s="70"/>
      <c r="H18" s="70"/>
      <c r="I18" s="70"/>
      <c r="J18" s="336" t="str">
        <f>_xlfn.XLOOKUP(certificateform!$J$14,studentinfo!N6:N13,studentinfo!E6:E13)</f>
        <v>deepa</v>
      </c>
      <c r="K18" s="336"/>
      <c r="L18" s="336"/>
      <c r="M18" s="336"/>
      <c r="N18" s="336"/>
      <c r="O18" s="336"/>
      <c r="P18" s="70"/>
      <c r="Q18" s="70"/>
      <c r="R18" s="70"/>
      <c r="S18" s="71"/>
      <c r="T18" s="83"/>
      <c r="U18" s="89"/>
      <c r="V18" s="83"/>
    </row>
    <row r="19" spans="3:22" x14ac:dyDescent="0.35">
      <c r="C19" s="88"/>
      <c r="D19" s="89"/>
      <c r="E19" s="88"/>
      <c r="F19" s="69"/>
      <c r="G19" s="70"/>
      <c r="H19" s="70"/>
      <c r="I19" s="70"/>
      <c r="J19" s="70"/>
      <c r="K19" s="70"/>
      <c r="L19" s="70"/>
      <c r="M19" s="70"/>
      <c r="N19" s="70"/>
      <c r="O19" s="70"/>
      <c r="P19" s="70"/>
      <c r="Q19" s="70"/>
      <c r="R19" s="70"/>
      <c r="S19" s="71"/>
      <c r="T19" s="83"/>
      <c r="U19" s="89"/>
      <c r="V19" s="83"/>
    </row>
    <row r="20" spans="3:22" ht="25" x14ac:dyDescent="0.5">
      <c r="C20" s="88"/>
      <c r="D20" s="89"/>
      <c r="E20" s="88"/>
      <c r="F20" s="69"/>
      <c r="G20" s="70"/>
      <c r="H20" s="70"/>
      <c r="I20" s="328" t="s">
        <v>216</v>
      </c>
      <c r="J20" s="328"/>
      <c r="K20" s="328"/>
      <c r="L20" s="334" t="str">
        <f>_xlfn.XLOOKUP(certificateform!$J$14,studentinfo!N6:N13,studentinfo!G6:G13)</f>
        <v>Php</v>
      </c>
      <c r="M20" s="334"/>
      <c r="N20" s="334"/>
      <c r="O20" s="335" t="s">
        <v>217</v>
      </c>
      <c r="P20" s="335"/>
      <c r="Q20" s="78"/>
      <c r="R20" s="70"/>
      <c r="S20" s="71"/>
      <c r="T20" s="83"/>
      <c r="U20" s="89"/>
      <c r="V20" s="83"/>
    </row>
    <row r="21" spans="3:22" x14ac:dyDescent="0.35">
      <c r="C21" s="88"/>
      <c r="D21" s="89"/>
      <c r="E21" s="88"/>
      <c r="F21" s="69"/>
      <c r="G21" s="70"/>
      <c r="H21" s="70"/>
      <c r="I21" s="70"/>
      <c r="J21" s="70"/>
      <c r="K21" s="70"/>
      <c r="L21" s="70"/>
      <c r="M21" s="70"/>
      <c r="N21" s="70"/>
      <c r="O21" s="70"/>
      <c r="P21" s="70"/>
      <c r="Q21" s="70"/>
      <c r="R21" s="70"/>
      <c r="S21" s="71"/>
      <c r="T21" s="83"/>
      <c r="U21" s="89"/>
      <c r="V21" s="83"/>
    </row>
    <row r="22" spans="3:22" ht="20" x14ac:dyDescent="0.4">
      <c r="C22" s="88"/>
      <c r="D22" s="89"/>
      <c r="E22" s="88"/>
      <c r="F22" s="69"/>
      <c r="G22" s="70"/>
      <c r="H22" s="70"/>
      <c r="I22" s="70"/>
      <c r="J22" s="70"/>
      <c r="K22" s="328" t="s">
        <v>218</v>
      </c>
      <c r="L22" s="328"/>
      <c r="M22" s="328" t="s">
        <v>219</v>
      </c>
      <c r="N22" s="328"/>
      <c r="O22" s="73"/>
      <c r="P22" s="70"/>
      <c r="Q22" s="70"/>
      <c r="R22" s="70"/>
      <c r="S22" s="71"/>
      <c r="T22" s="83"/>
      <c r="U22" s="89"/>
      <c r="V22" s="83"/>
    </row>
    <row r="23" spans="3:22" x14ac:dyDescent="0.35">
      <c r="C23" s="88"/>
      <c r="D23" s="89"/>
      <c r="E23" s="88"/>
      <c r="F23" s="69"/>
      <c r="G23" s="70"/>
      <c r="H23" s="70"/>
      <c r="I23" s="70"/>
      <c r="J23" s="70"/>
      <c r="K23" s="70"/>
      <c r="L23" s="70"/>
      <c r="M23" s="70"/>
      <c r="N23" s="70"/>
      <c r="O23" s="70"/>
      <c r="P23" s="70"/>
      <c r="Q23" s="70"/>
      <c r="R23" s="70"/>
      <c r="S23" s="71"/>
      <c r="T23" s="83"/>
      <c r="U23" s="89"/>
      <c r="V23" s="83"/>
    </row>
    <row r="24" spans="3:22" x14ac:dyDescent="0.35">
      <c r="C24" s="88"/>
      <c r="D24" s="89"/>
      <c r="E24" s="88"/>
      <c r="F24" s="69"/>
      <c r="G24" s="70"/>
      <c r="H24" s="70"/>
      <c r="I24" s="70"/>
      <c r="J24" s="70"/>
      <c r="K24" s="70"/>
      <c r="L24" s="70"/>
      <c r="M24" s="70"/>
      <c r="N24" s="70"/>
      <c r="O24" s="70"/>
      <c r="P24" s="70"/>
      <c r="Q24" s="70"/>
      <c r="R24" s="70"/>
      <c r="S24" s="71"/>
      <c r="T24" s="83"/>
      <c r="U24" s="89"/>
      <c r="V24" s="83"/>
    </row>
    <row r="25" spans="3:22" ht="16" x14ac:dyDescent="0.4">
      <c r="C25" s="88"/>
      <c r="D25" s="89"/>
      <c r="E25" s="88"/>
      <c r="F25" s="69"/>
      <c r="G25" s="79" t="s">
        <v>220</v>
      </c>
      <c r="H25" s="74">
        <f ca="1">TODAY()</f>
        <v>45907</v>
      </c>
      <c r="I25" s="70"/>
      <c r="J25" s="70"/>
      <c r="K25" s="70"/>
      <c r="L25" s="70"/>
      <c r="M25" s="70"/>
      <c r="N25" s="70"/>
      <c r="O25" s="79" t="s">
        <v>221</v>
      </c>
      <c r="P25" s="70"/>
      <c r="Q25" s="80"/>
      <c r="R25" s="80"/>
      <c r="S25" s="71"/>
      <c r="T25" s="83"/>
      <c r="U25" s="89"/>
      <c r="V25" s="83"/>
    </row>
    <row r="26" spans="3:22" x14ac:dyDescent="0.35">
      <c r="C26" s="88"/>
      <c r="D26" s="89"/>
      <c r="E26" s="88"/>
      <c r="F26" s="69"/>
      <c r="G26" s="70"/>
      <c r="H26" s="70"/>
      <c r="I26" s="70"/>
      <c r="J26" s="70"/>
      <c r="K26" s="70"/>
      <c r="L26" s="70"/>
      <c r="M26" s="70"/>
      <c r="N26" s="70"/>
      <c r="O26" s="70"/>
      <c r="P26" s="70"/>
      <c r="Q26" s="70"/>
      <c r="R26" s="70"/>
      <c r="S26" s="71"/>
      <c r="T26" s="83"/>
      <c r="U26" s="89"/>
      <c r="V26" s="83"/>
    </row>
    <row r="27" spans="3:22" x14ac:dyDescent="0.35">
      <c r="C27" s="88"/>
      <c r="D27" s="89"/>
      <c r="E27" s="88"/>
      <c r="F27" s="69"/>
      <c r="G27" s="70"/>
      <c r="H27" s="70"/>
      <c r="I27" s="70"/>
      <c r="J27" s="70"/>
      <c r="K27" s="70"/>
      <c r="L27" s="70"/>
      <c r="M27" s="70"/>
      <c r="N27" s="70"/>
      <c r="O27" s="329"/>
      <c r="P27" s="329"/>
      <c r="Q27" s="329"/>
      <c r="R27" s="70"/>
      <c r="S27" s="71"/>
      <c r="T27" s="83"/>
      <c r="U27" s="89"/>
      <c r="V27" s="83"/>
    </row>
    <row r="28" spans="3:22" ht="15" thickBot="1" x14ac:dyDescent="0.4">
      <c r="C28" s="88"/>
      <c r="D28" s="89"/>
      <c r="E28" s="88"/>
      <c r="F28" s="75"/>
      <c r="G28" s="76"/>
      <c r="H28" s="76"/>
      <c r="I28" s="76"/>
      <c r="J28" s="76"/>
      <c r="K28" s="76"/>
      <c r="L28" s="76"/>
      <c r="M28" s="76"/>
      <c r="N28" s="76"/>
      <c r="O28" s="76"/>
      <c r="P28" s="76"/>
      <c r="Q28" s="76"/>
      <c r="R28" s="76"/>
      <c r="S28" s="77"/>
      <c r="T28" s="83"/>
      <c r="U28" s="89"/>
      <c r="V28" s="83"/>
    </row>
    <row r="29" spans="3:22" ht="15" thickBot="1" x14ac:dyDescent="0.4">
      <c r="C29" s="88"/>
      <c r="D29" s="89"/>
      <c r="E29" s="85"/>
      <c r="F29" s="86"/>
      <c r="G29" s="86"/>
      <c r="H29" s="86"/>
      <c r="I29" s="86"/>
      <c r="J29" s="86"/>
      <c r="K29" s="86"/>
      <c r="L29" s="86"/>
      <c r="M29" s="86"/>
      <c r="N29" s="86"/>
      <c r="O29" s="86"/>
      <c r="P29" s="86"/>
      <c r="Q29" s="86"/>
      <c r="R29" s="86"/>
      <c r="S29" s="86"/>
      <c r="T29" s="84"/>
      <c r="U29" s="89"/>
      <c r="V29" s="83"/>
    </row>
    <row r="30" spans="3:22" ht="7.5" customHeight="1" x14ac:dyDescent="0.35">
      <c r="C30" s="88"/>
      <c r="D30" s="326"/>
      <c r="E30" s="326"/>
      <c r="F30" s="326"/>
      <c r="G30" s="326"/>
      <c r="H30" s="326"/>
      <c r="I30" s="326"/>
      <c r="J30" s="326"/>
      <c r="K30" s="326"/>
      <c r="L30" s="326"/>
      <c r="M30" s="326"/>
      <c r="N30" s="326"/>
      <c r="O30" s="326"/>
      <c r="P30" s="326"/>
      <c r="Q30" s="326"/>
      <c r="R30" s="326"/>
      <c r="S30" s="326"/>
      <c r="T30" s="326"/>
      <c r="U30" s="327"/>
      <c r="V30" s="83"/>
    </row>
    <row r="31" spans="3:22" ht="16.5" customHeight="1" thickBot="1" x14ac:dyDescent="0.4">
      <c r="C31" s="85"/>
      <c r="D31" s="86"/>
      <c r="E31" s="86"/>
      <c r="F31" s="86"/>
      <c r="G31" s="86"/>
      <c r="H31" s="86"/>
      <c r="I31" s="86"/>
      <c r="J31" s="86"/>
      <c r="K31" s="86"/>
      <c r="L31" s="86"/>
      <c r="M31" s="86"/>
      <c r="N31" s="86"/>
      <c r="O31" s="86"/>
      <c r="P31" s="86"/>
      <c r="Q31" s="86"/>
      <c r="R31" s="86"/>
      <c r="S31" s="86"/>
      <c r="T31" s="86"/>
      <c r="U31" s="86"/>
      <c r="V31" s="84"/>
    </row>
  </sheetData>
  <mergeCells count="11">
    <mergeCell ref="D30:U30"/>
    <mergeCell ref="K22:L22"/>
    <mergeCell ref="M22:N22"/>
    <mergeCell ref="O27:Q27"/>
    <mergeCell ref="D7:U7"/>
    <mergeCell ref="I10:P10"/>
    <mergeCell ref="J17:O17"/>
    <mergeCell ref="I20:K20"/>
    <mergeCell ref="L20:N20"/>
    <mergeCell ref="O20:P20"/>
    <mergeCell ref="J18:O18"/>
  </mergeCells>
  <pageMargins left="0.7" right="0.7" top="0.75" bottom="0.75" header="0.3" footer="0.3"/>
  <pageSetup paperSize="9" scale="57" orientation="landscape" horizontalDpi="4294967293"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6C70A-39A2-4A89-88AC-E9650632E4F9}">
  <dimension ref="G7:L19"/>
  <sheetViews>
    <sheetView zoomScaleNormal="100" workbookViewId="0"/>
  </sheetViews>
  <sheetFormatPr defaultRowHeight="14.5" x14ac:dyDescent="0.35"/>
  <cols>
    <col min="1" max="4" width="8.7265625" style="162"/>
    <col min="5" max="5" width="3.26953125" style="162" customWidth="1"/>
    <col min="6" max="6" width="15.08984375" style="162" customWidth="1"/>
    <col min="7" max="7" width="2.81640625" style="162" customWidth="1"/>
    <col min="8" max="8" width="14.36328125" style="162" customWidth="1"/>
    <col min="9" max="9" width="14.453125" style="162" customWidth="1"/>
    <col min="10" max="10" width="2.08984375" style="162" customWidth="1"/>
    <col min="11" max="11" width="6.26953125" style="162" customWidth="1"/>
    <col min="12" max="16384" width="8.7265625" style="162"/>
  </cols>
  <sheetData>
    <row r="7" spans="7:12" ht="15" thickBot="1" x14ac:dyDescent="0.4"/>
    <row r="8" spans="7:12" x14ac:dyDescent="0.35">
      <c r="G8" s="163"/>
      <c r="H8" s="164"/>
      <c r="I8" s="164"/>
      <c r="J8" s="164"/>
      <c r="K8" s="164"/>
      <c r="L8" s="165"/>
    </row>
    <row r="9" spans="7:12" x14ac:dyDescent="0.35">
      <c r="G9" s="166"/>
      <c r="L9" s="167"/>
    </row>
    <row r="10" spans="7:12" x14ac:dyDescent="0.35">
      <c r="G10" s="168"/>
      <c r="H10" s="153"/>
      <c r="I10" s="153"/>
      <c r="J10" s="153"/>
      <c r="K10" s="153"/>
      <c r="L10" s="169"/>
    </row>
    <row r="11" spans="7:12" x14ac:dyDescent="0.35">
      <c r="G11" s="168"/>
      <c r="H11" s="153"/>
      <c r="I11" s="153"/>
      <c r="J11" s="153"/>
      <c r="K11" s="153"/>
      <c r="L11" s="169"/>
    </row>
    <row r="12" spans="7:12" x14ac:dyDescent="0.35">
      <c r="G12" s="168"/>
      <c r="H12" s="170" t="s">
        <v>262</v>
      </c>
      <c r="I12" s="171" t="str">
        <f>_xlfn.XLOOKUP(formidcard!$J$14,studentinfo!N6:N13,studentinfo!E6:E13)</f>
        <v>deepa</v>
      </c>
      <c r="J12" s="171"/>
      <c r="K12" s="153"/>
      <c r="L12" s="169"/>
    </row>
    <row r="13" spans="7:12" x14ac:dyDescent="0.35">
      <c r="G13" s="168"/>
      <c r="H13" s="170" t="s">
        <v>263</v>
      </c>
      <c r="I13" s="171" t="str">
        <f>_xlfn.XLOOKUP(formidcard!$J$14,studentinfo!N6:N13,studentinfo!G6:G13)</f>
        <v>Php</v>
      </c>
      <c r="J13" s="171"/>
      <c r="K13" s="153"/>
      <c r="L13" s="169"/>
    </row>
    <row r="14" spans="7:12" x14ac:dyDescent="0.35">
      <c r="G14" s="168"/>
      <c r="H14" s="170" t="s">
        <v>264</v>
      </c>
      <c r="I14" s="172">
        <f>_xlfn.XLOOKUP(formidcard!$J$14,studentinfo!N6:N13,studentinfo!L6:L13)</f>
        <v>45855</v>
      </c>
      <c r="J14" s="172"/>
      <c r="K14" s="153"/>
      <c r="L14" s="169"/>
    </row>
    <row r="15" spans="7:12" x14ac:dyDescent="0.35">
      <c r="G15" s="168"/>
      <c r="H15" s="170" t="s">
        <v>265</v>
      </c>
      <c r="I15" s="171">
        <f>_xlfn.XLOOKUP(formidcard!$J$14,studentinfo!N6:N13,studentinfo!N6:N13)</f>
        <v>9999999999</v>
      </c>
      <c r="J15" s="171"/>
      <c r="K15" s="153"/>
      <c r="L15" s="169"/>
    </row>
    <row r="16" spans="7:12" x14ac:dyDescent="0.35">
      <c r="G16" s="168"/>
      <c r="H16" s="153"/>
      <c r="I16" s="153"/>
      <c r="J16" s="153"/>
      <c r="K16" s="153"/>
      <c r="L16" s="169"/>
    </row>
    <row r="17" spans="7:12" x14ac:dyDescent="0.35">
      <c r="G17" s="168"/>
      <c r="H17" s="153"/>
      <c r="I17" s="153"/>
      <c r="J17" s="153"/>
      <c r="K17" s="153"/>
      <c r="L17" s="169"/>
    </row>
    <row r="18" spans="7:12" x14ac:dyDescent="0.35">
      <c r="G18" s="168"/>
      <c r="H18" s="153"/>
      <c r="I18" s="153"/>
      <c r="J18" s="153"/>
      <c r="K18" s="153"/>
      <c r="L18" s="169"/>
    </row>
    <row r="19" spans="7:12" ht="15" thickBot="1" x14ac:dyDescent="0.4">
      <c r="G19" s="173"/>
      <c r="H19" s="174"/>
      <c r="I19" s="174"/>
      <c r="J19" s="174"/>
      <c r="K19" s="174"/>
      <c r="L19" s="175"/>
    </row>
  </sheetData>
  <pageMargins left="0.7" right="0.7" top="0.75" bottom="0.75" header="0.3" footer="0.3"/>
  <pageSetup paperSize="9" scale="71" orientation="portrait" horizontalDpi="4294967293"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5A48D-14F8-41BD-B12B-0806A6A4EF42}">
  <dimension ref="D7:T32"/>
  <sheetViews>
    <sheetView zoomScaleNormal="100" workbookViewId="0"/>
  </sheetViews>
  <sheetFormatPr defaultRowHeight="14.5" x14ac:dyDescent="0.35"/>
  <cols>
    <col min="1" max="3" width="8.7265625" style="6"/>
    <col min="4" max="4" width="1.6328125" style="6" customWidth="1"/>
    <col min="5" max="5" width="8.7265625" style="6"/>
    <col min="6" max="6" width="10.36328125" style="6" customWidth="1"/>
    <col min="7" max="7" width="14.1796875" style="6" customWidth="1"/>
    <col min="8" max="8" width="2.453125" style="6" customWidth="1"/>
    <col min="9" max="11" width="8.7265625" style="6"/>
    <col min="12" max="12" width="15.08984375" style="6" customWidth="1"/>
    <col min="13" max="13" width="1.26953125" style="6" customWidth="1"/>
    <col min="14" max="14" width="8.7265625" style="6" customWidth="1"/>
    <col min="15" max="15" width="11.90625" style="6" customWidth="1"/>
    <col min="16" max="16" width="1.6328125" style="6" customWidth="1"/>
    <col min="17" max="18" width="8.7265625" style="6"/>
    <col min="19" max="19" width="19.36328125" style="6" customWidth="1"/>
    <col min="20" max="16384" width="8.7265625" style="6"/>
  </cols>
  <sheetData>
    <row r="7" spans="4:20" ht="8.5" customHeight="1" x14ac:dyDescent="0.35">
      <c r="D7" s="337"/>
      <c r="E7" s="337"/>
      <c r="F7" s="337"/>
      <c r="G7" s="337"/>
      <c r="H7" s="337"/>
      <c r="I7" s="337"/>
      <c r="J7" s="337"/>
      <c r="K7" s="337"/>
      <c r="L7" s="337"/>
      <c r="M7" s="337"/>
      <c r="N7" s="337"/>
      <c r="O7" s="337"/>
      <c r="P7" s="337"/>
    </row>
    <row r="8" spans="4:20" ht="30" x14ac:dyDescent="0.35">
      <c r="D8" s="337"/>
      <c r="E8" s="338" t="s">
        <v>295</v>
      </c>
      <c r="F8" s="338"/>
      <c r="G8" s="338"/>
      <c r="H8" s="338"/>
      <c r="I8" s="338"/>
      <c r="J8" s="338"/>
      <c r="K8" s="338"/>
      <c r="L8" s="338"/>
      <c r="M8" s="338"/>
      <c r="N8" s="338"/>
      <c r="O8" s="338"/>
      <c r="P8" s="337"/>
      <c r="S8"/>
      <c r="T8" s="141"/>
    </row>
    <row r="9" spans="4:20" ht="20" x14ac:dyDescent="0.35">
      <c r="D9" s="337"/>
      <c r="E9" s="339" t="s">
        <v>226</v>
      </c>
      <c r="F9" s="339"/>
      <c r="G9" s="339"/>
      <c r="H9" s="339"/>
      <c r="I9" s="339"/>
      <c r="J9" s="339"/>
      <c r="K9" s="339"/>
      <c r="L9" s="339"/>
      <c r="M9" s="339"/>
      <c r="N9" s="339"/>
      <c r="O9" s="339"/>
      <c r="P9" s="337"/>
    </row>
    <row r="10" spans="4:20" x14ac:dyDescent="0.35">
      <c r="D10" s="337"/>
      <c r="P10" s="337"/>
    </row>
    <row r="11" spans="4:20" ht="20" x14ac:dyDescent="0.5">
      <c r="D11" s="337"/>
      <c r="E11" s="340" t="s">
        <v>227</v>
      </c>
      <c r="F11" s="340"/>
      <c r="G11" s="340"/>
      <c r="H11" s="94" t="s">
        <v>228</v>
      </c>
      <c r="I11" s="341" t="s">
        <v>292</v>
      </c>
      <c r="J11" s="341"/>
      <c r="K11" s="341"/>
      <c r="L11" s="341"/>
      <c r="P11" s="337"/>
    </row>
    <row r="12" spans="4:20" ht="20" x14ac:dyDescent="0.5">
      <c r="D12" s="337"/>
      <c r="E12" s="340" t="s">
        <v>229</v>
      </c>
      <c r="F12" s="340"/>
      <c r="G12" s="340"/>
      <c r="H12" s="94" t="s">
        <v>228</v>
      </c>
      <c r="I12" s="341" t="s">
        <v>293</v>
      </c>
      <c r="J12" s="341"/>
      <c r="K12" s="341"/>
      <c r="L12" s="341"/>
      <c r="P12" s="337"/>
    </row>
    <row r="13" spans="4:20" ht="20" x14ac:dyDescent="0.5">
      <c r="D13" s="337"/>
      <c r="E13" s="340" t="s">
        <v>230</v>
      </c>
      <c r="F13" s="340"/>
      <c r="G13" s="340"/>
      <c r="H13" s="94" t="s">
        <v>228</v>
      </c>
      <c r="I13" s="341">
        <v>9999999999</v>
      </c>
      <c r="J13" s="341"/>
      <c r="K13" s="341"/>
      <c r="L13" s="341"/>
      <c r="P13" s="337"/>
    </row>
    <row r="14" spans="4:20" ht="20" x14ac:dyDescent="0.5">
      <c r="D14" s="337"/>
      <c r="E14" s="340" t="s">
        <v>231</v>
      </c>
      <c r="F14" s="340"/>
      <c r="G14" s="340"/>
      <c r="H14" s="94" t="s">
        <v>228</v>
      </c>
      <c r="I14" s="341" t="s">
        <v>294</v>
      </c>
      <c r="J14" s="341"/>
      <c r="K14" s="341"/>
      <c r="L14" s="341"/>
      <c r="P14" s="337"/>
    </row>
    <row r="15" spans="4:20" x14ac:dyDescent="0.35">
      <c r="D15" s="337"/>
      <c r="P15" s="337"/>
    </row>
    <row r="16" spans="4:20" ht="20" x14ac:dyDescent="0.35">
      <c r="D16" s="337"/>
      <c r="E16" s="342" t="s">
        <v>296</v>
      </c>
      <c r="F16" s="342"/>
      <c r="G16" s="342"/>
      <c r="H16" s="342"/>
      <c r="I16" s="342"/>
      <c r="J16" s="342"/>
      <c r="K16" s="342"/>
      <c r="L16" s="342"/>
      <c r="M16" s="342"/>
      <c r="N16" s="342"/>
      <c r="O16" s="342"/>
      <c r="P16" s="337"/>
    </row>
    <row r="17" spans="4:16" x14ac:dyDescent="0.35">
      <c r="D17" s="337"/>
      <c r="P17" s="337"/>
    </row>
    <row r="18" spans="4:16" ht="20" x14ac:dyDescent="0.5">
      <c r="D18" s="337"/>
      <c r="E18" s="340" t="s">
        <v>297</v>
      </c>
      <c r="F18" s="340"/>
      <c r="G18" s="340"/>
      <c r="H18" s="94" t="s">
        <v>228</v>
      </c>
      <c r="I18" s="341" t="s">
        <v>197</v>
      </c>
      <c r="J18" s="341"/>
      <c r="K18" s="341"/>
      <c r="L18" s="341"/>
      <c r="P18" s="337"/>
    </row>
    <row r="19" spans="4:16" ht="20" x14ac:dyDescent="0.5">
      <c r="D19" s="337"/>
      <c r="E19" s="340" t="s">
        <v>298</v>
      </c>
      <c r="F19" s="340"/>
      <c r="G19" s="340"/>
      <c r="H19" s="94" t="s">
        <v>228</v>
      </c>
      <c r="I19" s="341" t="str">
        <f>_xlfn.XLOOKUP($I$18,staffinfo!E10:E62,staffinfo!J10:J62)</f>
        <v>Bathroom Cleaner</v>
      </c>
      <c r="J19" s="341"/>
      <c r="K19" s="341"/>
      <c r="L19" s="341"/>
      <c r="P19" s="337"/>
    </row>
    <row r="20" spans="4:16" ht="20" x14ac:dyDescent="0.5">
      <c r="D20" s="337"/>
      <c r="E20" s="340" t="s">
        <v>299</v>
      </c>
      <c r="F20" s="340"/>
      <c r="G20" s="340"/>
      <c r="H20" s="94" t="s">
        <v>228</v>
      </c>
      <c r="I20" s="343">
        <f>_xlfn.XLOOKUP($I$18,staffinfo!E10:E62,staffinfo!I10:I62)</f>
        <v>45343</v>
      </c>
      <c r="J20" s="343"/>
      <c r="K20" s="343"/>
      <c r="L20" s="343"/>
      <c r="P20" s="337"/>
    </row>
    <row r="21" spans="4:16" ht="20" x14ac:dyDescent="0.5">
      <c r="D21" s="337"/>
      <c r="E21" s="340" t="s">
        <v>300</v>
      </c>
      <c r="F21" s="340"/>
      <c r="G21" s="340"/>
      <c r="H21" s="94" t="s">
        <v>228</v>
      </c>
      <c r="I21" s="341">
        <f>_xlfn.XLOOKUP($I$18,staffinfo!E10:E62,staffinfo!F10:F62)</f>
        <v>5565656576</v>
      </c>
      <c r="J21" s="341"/>
      <c r="K21" s="341"/>
      <c r="L21" s="341"/>
      <c r="P21" s="337"/>
    </row>
    <row r="22" spans="4:16" ht="20" x14ac:dyDescent="0.5">
      <c r="D22" s="337"/>
      <c r="E22" s="340" t="s">
        <v>301</v>
      </c>
      <c r="F22" s="340"/>
      <c r="G22" s="340"/>
      <c r="H22" s="94" t="s">
        <v>228</v>
      </c>
      <c r="I22" s="341" t="str">
        <f>_xlfn.XLOOKUP($I$18,staffinfo!E10:E62,staffinfo!G10:G62)</f>
        <v>sheela@321</v>
      </c>
      <c r="J22" s="341"/>
      <c r="K22" s="341"/>
      <c r="L22" s="341"/>
      <c r="P22" s="337"/>
    </row>
    <row r="23" spans="4:16" x14ac:dyDescent="0.35">
      <c r="D23" s="337"/>
      <c r="P23" s="337"/>
    </row>
    <row r="24" spans="4:16" ht="21.5" customHeight="1" x14ac:dyDescent="0.35">
      <c r="D24" s="337"/>
      <c r="E24" s="342" t="s">
        <v>238</v>
      </c>
      <c r="F24" s="342"/>
      <c r="G24" s="342" t="s">
        <v>239</v>
      </c>
      <c r="H24" s="342"/>
      <c r="I24" s="143"/>
      <c r="J24" s="342" t="s">
        <v>240</v>
      </c>
      <c r="K24" s="342"/>
      <c r="L24" s="342" t="s">
        <v>239</v>
      </c>
      <c r="M24" s="342"/>
      <c r="N24" s="142"/>
      <c r="O24" s="143"/>
      <c r="P24" s="337"/>
    </row>
    <row r="25" spans="4:16" ht="20" x14ac:dyDescent="0.5">
      <c r="D25" s="337"/>
      <c r="E25" s="340" t="s">
        <v>241</v>
      </c>
      <c r="F25" s="340"/>
      <c r="G25" s="94">
        <f>_xlfn.XLOOKUP($I$18,salaryinfo!G64:G90,salaryinfo!H64:H90)</f>
        <v>0</v>
      </c>
      <c r="J25" s="340" t="s">
        <v>246</v>
      </c>
      <c r="K25" s="340"/>
      <c r="L25" s="94">
        <f>_xlfn.XLOOKUP($I$18,salaryinfo!G64:G90,salaryinfo!M64:M90)</f>
        <v>0</v>
      </c>
      <c r="M25" s="94"/>
      <c r="P25" s="337"/>
    </row>
    <row r="26" spans="4:16" ht="20" x14ac:dyDescent="0.5">
      <c r="D26" s="337"/>
      <c r="E26" s="340" t="s">
        <v>242</v>
      </c>
      <c r="F26" s="340"/>
      <c r="G26" s="94">
        <f>_xlfn.XLOOKUP($I$18,salaryinfo!G64:G90,salaryinfo!I64:I90)</f>
        <v>0</v>
      </c>
      <c r="P26" s="337"/>
    </row>
    <row r="27" spans="4:16" ht="20" x14ac:dyDescent="0.5">
      <c r="D27" s="337"/>
      <c r="E27" s="340" t="s">
        <v>243</v>
      </c>
      <c r="F27" s="340"/>
      <c r="G27" s="94">
        <f>_xlfn.XLOOKUP($I$18,salaryinfo!G64:G90,salaryinfo!J64:J90)</f>
        <v>0</v>
      </c>
      <c r="P27" s="337"/>
    </row>
    <row r="28" spans="4:16" ht="20" x14ac:dyDescent="0.5">
      <c r="D28" s="337"/>
      <c r="E28" s="340" t="s">
        <v>244</v>
      </c>
      <c r="F28" s="340"/>
      <c r="G28" s="94">
        <f>_xlfn.XLOOKUP($I$18,salaryinfo!G64:G90,salaryinfo!K64:K90)</f>
        <v>0</v>
      </c>
      <c r="P28" s="337"/>
    </row>
    <row r="29" spans="4:16" ht="20" x14ac:dyDescent="0.5">
      <c r="D29" s="337"/>
      <c r="E29" s="340" t="s">
        <v>245</v>
      </c>
      <c r="F29" s="340"/>
      <c r="G29" s="94">
        <f>_xlfn.XLOOKUP($I$18,salaryinfo!G64:G90,salaryinfo!L64:L90)</f>
        <v>0</v>
      </c>
      <c r="P29" s="337"/>
    </row>
    <row r="30" spans="4:16" x14ac:dyDescent="0.35">
      <c r="D30" s="337"/>
      <c r="P30" s="337"/>
    </row>
    <row r="31" spans="4:16" ht="23.5" x14ac:dyDescent="0.35">
      <c r="D31" s="337"/>
      <c r="E31" s="339" t="s">
        <v>247</v>
      </c>
      <c r="F31" s="339"/>
      <c r="G31" s="344">
        <f>_xlfn.XLOOKUP($I$18,salaryinfo!G64:G90,salaryinfo!N64:N90)</f>
        <v>0</v>
      </c>
      <c r="H31" s="344"/>
      <c r="I31" s="344"/>
      <c r="J31" s="339" t="s">
        <v>248</v>
      </c>
      <c r="K31" s="339"/>
      <c r="L31" s="345"/>
      <c r="M31" s="345"/>
      <c r="N31" s="345"/>
      <c r="O31" s="345"/>
      <c r="P31" s="337"/>
    </row>
    <row r="32" spans="4:16" ht="8" customHeight="1" x14ac:dyDescent="0.35">
      <c r="D32" s="337"/>
      <c r="E32" s="337"/>
      <c r="F32" s="337"/>
      <c r="G32" s="337"/>
      <c r="H32" s="337"/>
      <c r="I32" s="337"/>
      <c r="J32" s="337"/>
      <c r="K32" s="337"/>
      <c r="L32" s="337"/>
      <c r="M32" s="337"/>
      <c r="N32" s="337"/>
      <c r="O32" s="337"/>
      <c r="P32" s="337"/>
    </row>
  </sheetData>
  <mergeCells count="39">
    <mergeCell ref="E31:F31"/>
    <mergeCell ref="G31:I31"/>
    <mergeCell ref="J31:K31"/>
    <mergeCell ref="L31:O31"/>
    <mergeCell ref="E32:P32"/>
    <mergeCell ref="E29:F29"/>
    <mergeCell ref="E22:G22"/>
    <mergeCell ref="I22:L22"/>
    <mergeCell ref="E24:F24"/>
    <mergeCell ref="G24:H24"/>
    <mergeCell ref="J24:K24"/>
    <mergeCell ref="L24:M24"/>
    <mergeCell ref="E25:F25"/>
    <mergeCell ref="J25:K25"/>
    <mergeCell ref="E26:F26"/>
    <mergeCell ref="E27:F27"/>
    <mergeCell ref="E28:F28"/>
    <mergeCell ref="E19:G19"/>
    <mergeCell ref="I19:L19"/>
    <mergeCell ref="E20:G20"/>
    <mergeCell ref="I20:L20"/>
    <mergeCell ref="E21:G21"/>
    <mergeCell ref="I21:L21"/>
    <mergeCell ref="D7:P7"/>
    <mergeCell ref="D8:D32"/>
    <mergeCell ref="E8:O8"/>
    <mergeCell ref="P8:P31"/>
    <mergeCell ref="E9:O9"/>
    <mergeCell ref="E11:G11"/>
    <mergeCell ref="I11:L11"/>
    <mergeCell ref="E12:G12"/>
    <mergeCell ref="I12:L12"/>
    <mergeCell ref="E13:G13"/>
    <mergeCell ref="I13:L13"/>
    <mergeCell ref="E14:G14"/>
    <mergeCell ref="I14:L14"/>
    <mergeCell ref="E16:O16"/>
    <mergeCell ref="E18:G18"/>
    <mergeCell ref="I18:L18"/>
  </mergeCells>
  <hyperlinks>
    <hyperlink ref="I14" r:id="rId1" xr:uid="{A569ABB0-2C4C-4FBB-8EFF-B8A25D0CED55}"/>
  </hyperlinks>
  <pageMargins left="0.7" right="0.7" top="0.75" bottom="0.75" header="0.3" footer="0.3"/>
  <pageSetup paperSize="9" scale="74" orientation="portrait" horizontalDpi="4294967293" verticalDpi="0"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CB78557-1C25-4152-800F-251B4169AE06}">
          <x14:formula1>
            <xm:f>salaryinfo!$G$8:$G$90</xm:f>
          </x14:formula1>
          <xm:sqref>S9</xm:sqref>
        </x14:dataValidation>
        <x14:dataValidation type="list" allowBlank="1" showInputMessage="1" showErrorMessage="1" xr:uid="{C94F743A-32FF-4BC3-AFF6-B04DA0F74A04}">
          <x14:formula1>
            <xm:f>salaryinfo!$G$64:$G$90</xm:f>
          </x14:formula1>
          <xm:sqref>I18:L18</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663D3-1B61-4813-9B6E-60DDB954C053}">
  <dimension ref="D7:T32"/>
  <sheetViews>
    <sheetView zoomScale="108" zoomScaleNormal="108" workbookViewId="0"/>
  </sheetViews>
  <sheetFormatPr defaultRowHeight="14.5" x14ac:dyDescent="0.35"/>
  <cols>
    <col min="1" max="3" width="8.7265625" style="6"/>
    <col min="4" max="4" width="1.6328125" style="6" customWidth="1"/>
    <col min="5" max="5" width="8.7265625" style="6"/>
    <col min="6" max="6" width="10.36328125" style="6" customWidth="1"/>
    <col min="7" max="7" width="14.1796875" style="6" customWidth="1"/>
    <col min="8" max="8" width="2.453125" style="6" customWidth="1"/>
    <col min="9" max="11" width="8.7265625" style="6"/>
    <col min="12" max="12" width="15.08984375" style="6" customWidth="1"/>
    <col min="13" max="13" width="1.26953125" style="6" customWidth="1"/>
    <col min="14" max="14" width="8.7265625" style="6" customWidth="1"/>
    <col min="15" max="15" width="11.90625" style="6" customWidth="1"/>
    <col min="16" max="16" width="1.6328125" style="6" customWidth="1"/>
    <col min="17" max="18" width="8.7265625" style="6"/>
    <col min="19" max="19" width="19.36328125" style="6" customWidth="1"/>
    <col min="20" max="16384" width="8.7265625" style="6"/>
  </cols>
  <sheetData>
    <row r="7" spans="4:20" ht="8.5" customHeight="1" x14ac:dyDescent="0.35">
      <c r="D7" s="346"/>
      <c r="E7" s="346"/>
      <c r="F7" s="346"/>
      <c r="G7" s="346"/>
      <c r="H7" s="346"/>
      <c r="I7" s="346"/>
      <c r="J7" s="346"/>
      <c r="K7" s="346"/>
      <c r="L7" s="346"/>
      <c r="M7" s="346"/>
      <c r="N7" s="346"/>
      <c r="O7" s="346"/>
      <c r="P7" s="346"/>
    </row>
    <row r="8" spans="4:20" ht="30" x14ac:dyDescent="0.35">
      <c r="D8" s="346"/>
      <c r="E8" s="351" t="s">
        <v>225</v>
      </c>
      <c r="F8" s="351"/>
      <c r="G8" s="351"/>
      <c r="H8" s="351"/>
      <c r="I8" s="351"/>
      <c r="J8" s="351"/>
      <c r="K8" s="351"/>
      <c r="L8" s="351"/>
      <c r="M8" s="351"/>
      <c r="N8" s="351"/>
      <c r="O8" s="351"/>
      <c r="P8" s="346"/>
      <c r="S8"/>
      <c r="T8" s="141"/>
    </row>
    <row r="9" spans="4:20" ht="20" x14ac:dyDescent="0.35">
      <c r="D9" s="346"/>
      <c r="E9" s="350" t="s">
        <v>226</v>
      </c>
      <c r="F9" s="350"/>
      <c r="G9" s="350"/>
      <c r="H9" s="350"/>
      <c r="I9" s="350"/>
      <c r="J9" s="350"/>
      <c r="K9" s="350"/>
      <c r="L9" s="350"/>
      <c r="M9" s="350"/>
      <c r="N9" s="350"/>
      <c r="O9" s="350"/>
      <c r="P9" s="346"/>
    </row>
    <row r="10" spans="4:20" x14ac:dyDescent="0.35">
      <c r="D10" s="346"/>
      <c r="P10" s="346"/>
    </row>
    <row r="11" spans="4:20" ht="20" x14ac:dyDescent="0.5">
      <c r="D11" s="346"/>
      <c r="E11" s="340" t="s">
        <v>227</v>
      </c>
      <c r="F11" s="340"/>
      <c r="G11" s="340"/>
      <c r="H11" s="94" t="s">
        <v>228</v>
      </c>
      <c r="I11" s="341" t="s">
        <v>292</v>
      </c>
      <c r="J11" s="341"/>
      <c r="K11" s="341"/>
      <c r="L11" s="341"/>
      <c r="P11" s="346"/>
    </row>
    <row r="12" spans="4:20" ht="20" x14ac:dyDescent="0.5">
      <c r="D12" s="346"/>
      <c r="E12" s="340" t="s">
        <v>229</v>
      </c>
      <c r="F12" s="340"/>
      <c r="G12" s="340"/>
      <c r="H12" s="94" t="s">
        <v>228</v>
      </c>
      <c r="I12" s="341" t="s">
        <v>293</v>
      </c>
      <c r="J12" s="341"/>
      <c r="K12" s="341"/>
      <c r="L12" s="341"/>
      <c r="P12" s="346"/>
    </row>
    <row r="13" spans="4:20" ht="20" x14ac:dyDescent="0.5">
      <c r="D13" s="346"/>
      <c r="E13" s="340" t="s">
        <v>230</v>
      </c>
      <c r="F13" s="340"/>
      <c r="G13" s="340"/>
      <c r="H13" s="94" t="s">
        <v>228</v>
      </c>
      <c r="I13" s="341">
        <v>9999999999</v>
      </c>
      <c r="J13" s="341"/>
      <c r="K13" s="341"/>
      <c r="L13" s="341"/>
      <c r="P13" s="346"/>
    </row>
    <row r="14" spans="4:20" ht="20" x14ac:dyDescent="0.5">
      <c r="D14" s="346"/>
      <c r="E14" s="340" t="s">
        <v>231</v>
      </c>
      <c r="F14" s="340"/>
      <c r="G14" s="340"/>
      <c r="H14" s="94" t="s">
        <v>228</v>
      </c>
      <c r="I14" s="341" t="s">
        <v>294</v>
      </c>
      <c r="J14" s="341"/>
      <c r="K14" s="341"/>
      <c r="L14" s="341"/>
      <c r="P14" s="346"/>
    </row>
    <row r="15" spans="4:20" x14ac:dyDescent="0.35">
      <c r="D15" s="346"/>
      <c r="P15" s="346"/>
    </row>
    <row r="16" spans="4:20" ht="20" x14ac:dyDescent="0.35">
      <c r="D16" s="346"/>
      <c r="E16" s="350" t="s">
        <v>232</v>
      </c>
      <c r="F16" s="350"/>
      <c r="G16" s="350"/>
      <c r="H16" s="350"/>
      <c r="I16" s="350"/>
      <c r="J16" s="350"/>
      <c r="K16" s="350"/>
      <c r="L16" s="350"/>
      <c r="M16" s="350"/>
      <c r="N16" s="350"/>
      <c r="O16" s="350"/>
      <c r="P16" s="346"/>
    </row>
    <row r="17" spans="4:16" x14ac:dyDescent="0.35">
      <c r="D17" s="346"/>
      <c r="P17" s="346"/>
    </row>
    <row r="18" spans="4:16" ht="20" x14ac:dyDescent="0.5">
      <c r="D18" s="346"/>
      <c r="E18" s="340" t="s">
        <v>233</v>
      </c>
      <c r="F18" s="340"/>
      <c r="G18" s="340"/>
      <c r="H18" s="94" t="s">
        <v>228</v>
      </c>
      <c r="I18" s="341" t="s">
        <v>286</v>
      </c>
      <c r="J18" s="341"/>
      <c r="K18" s="341"/>
      <c r="L18" s="341"/>
      <c r="P18" s="346"/>
    </row>
    <row r="19" spans="4:16" ht="20" x14ac:dyDescent="0.5">
      <c r="D19" s="346"/>
      <c r="E19" s="340" t="s">
        <v>234</v>
      </c>
      <c r="F19" s="340"/>
      <c r="G19" s="340"/>
      <c r="H19" s="94" t="s">
        <v>228</v>
      </c>
      <c r="I19" s="341" t="str">
        <f>_xlfn.XLOOKUP($I$18,empinfo!E8:E120,empinfo!I8:I120)</f>
        <v>HR</v>
      </c>
      <c r="J19" s="341"/>
      <c r="K19" s="341"/>
      <c r="L19" s="341"/>
      <c r="P19" s="346"/>
    </row>
    <row r="20" spans="4:16" ht="20" x14ac:dyDescent="0.5">
      <c r="D20" s="346"/>
      <c r="E20" s="340" t="s">
        <v>235</v>
      </c>
      <c r="F20" s="340"/>
      <c r="G20" s="340"/>
      <c r="H20" s="94" t="s">
        <v>228</v>
      </c>
      <c r="I20" s="343">
        <f>_xlfn.XLOOKUP($I$18,empinfo!E8:E120,empinfo!H8:H120)</f>
        <v>37863</v>
      </c>
      <c r="J20" s="343"/>
      <c r="K20" s="343"/>
      <c r="L20" s="343"/>
      <c r="P20" s="346"/>
    </row>
    <row r="21" spans="4:16" ht="20" x14ac:dyDescent="0.5">
      <c r="D21" s="346"/>
      <c r="E21" s="340" t="s">
        <v>236</v>
      </c>
      <c r="F21" s="340"/>
      <c r="G21" s="340"/>
      <c r="H21" s="94" t="s">
        <v>228</v>
      </c>
      <c r="I21" s="341">
        <f>_xlfn.XLOOKUP($I$18,empinfo!E8:E120,empinfo!F8:F120)</f>
        <v>7488466517</v>
      </c>
      <c r="J21" s="341"/>
      <c r="K21" s="341"/>
      <c r="L21" s="341"/>
      <c r="P21" s="346"/>
    </row>
    <row r="22" spans="4:16" ht="20" x14ac:dyDescent="0.5">
      <c r="D22" s="346"/>
      <c r="E22" s="340" t="s">
        <v>237</v>
      </c>
      <c r="F22" s="340"/>
      <c r="G22" s="340"/>
      <c r="H22" s="94" t="s">
        <v>228</v>
      </c>
      <c r="I22" s="341" t="str">
        <f>_xlfn.XLOOKUP($I$18,empinfo!E8:E120,empinfo!G8:G120)</f>
        <v>skumari52355@gmail.com</v>
      </c>
      <c r="J22" s="341"/>
      <c r="K22" s="341"/>
      <c r="L22" s="341"/>
      <c r="P22" s="346"/>
    </row>
    <row r="23" spans="4:16" x14ac:dyDescent="0.35">
      <c r="D23" s="346"/>
      <c r="P23" s="346"/>
    </row>
    <row r="24" spans="4:16" ht="21.5" customHeight="1" x14ac:dyDescent="0.35">
      <c r="D24" s="346"/>
      <c r="E24" s="350" t="s">
        <v>238</v>
      </c>
      <c r="F24" s="350"/>
      <c r="G24" s="350" t="s">
        <v>239</v>
      </c>
      <c r="H24" s="350"/>
      <c r="I24" s="59"/>
      <c r="J24" s="350" t="s">
        <v>240</v>
      </c>
      <c r="K24" s="350"/>
      <c r="L24" s="350" t="s">
        <v>239</v>
      </c>
      <c r="M24" s="350"/>
      <c r="N24" s="93"/>
      <c r="O24" s="59"/>
      <c r="P24" s="346"/>
    </row>
    <row r="25" spans="4:16" ht="20" x14ac:dyDescent="0.5">
      <c r="D25" s="346"/>
      <c r="E25" s="340" t="s">
        <v>241</v>
      </c>
      <c r="F25" s="340"/>
      <c r="G25" s="94">
        <f>_xlfn.XLOOKUP($I$18,Table2[ENAME],Table2[BS])</f>
        <v>2000</v>
      </c>
      <c r="J25" s="340" t="s">
        <v>246</v>
      </c>
      <c r="K25" s="340"/>
      <c r="L25" s="94">
        <f>_xlfn.XLOOKUP($I$18,Table2[ENAME],Table2[TDS])</f>
        <v>522</v>
      </c>
      <c r="M25" s="94"/>
      <c r="P25" s="346"/>
    </row>
    <row r="26" spans="4:16" ht="20" x14ac:dyDescent="0.5">
      <c r="D26" s="346"/>
      <c r="E26" s="340" t="s">
        <v>242</v>
      </c>
      <c r="F26" s="340"/>
      <c r="G26" s="94">
        <f>_xlfn.XLOOKUP($I$18,Table2[ENAME],Table2[TA])</f>
        <v>200</v>
      </c>
      <c r="P26" s="346"/>
    </row>
    <row r="27" spans="4:16" ht="20" x14ac:dyDescent="0.5">
      <c r="D27" s="346"/>
      <c r="E27" s="340" t="s">
        <v>243</v>
      </c>
      <c r="F27" s="340"/>
      <c r="G27" s="94">
        <f>_xlfn.XLOOKUP($I$18,Table2[ENAME],Table2[DA])</f>
        <v>300</v>
      </c>
      <c r="P27" s="346"/>
    </row>
    <row r="28" spans="4:16" ht="20" x14ac:dyDescent="0.5">
      <c r="D28" s="346"/>
      <c r="E28" s="340" t="s">
        <v>244</v>
      </c>
      <c r="F28" s="340"/>
      <c r="G28" s="94">
        <f>_xlfn.XLOOKUP($I$18,Table2[ENAME],Table2[HRA])</f>
        <v>400</v>
      </c>
      <c r="P28" s="346"/>
    </row>
    <row r="29" spans="4:16" ht="20" x14ac:dyDescent="0.5">
      <c r="D29" s="346"/>
      <c r="E29" s="340" t="s">
        <v>245</v>
      </c>
      <c r="F29" s="340"/>
      <c r="G29" s="94">
        <f>_xlfn.XLOOKUP($I$18,Table2[ENAME],Table2[GS])</f>
        <v>2900</v>
      </c>
      <c r="P29" s="346"/>
    </row>
    <row r="30" spans="4:16" x14ac:dyDescent="0.35">
      <c r="D30" s="346"/>
      <c r="P30" s="346"/>
    </row>
    <row r="31" spans="4:16" ht="23.5" x14ac:dyDescent="0.35">
      <c r="D31" s="346"/>
      <c r="E31" s="350" t="s">
        <v>247</v>
      </c>
      <c r="F31" s="350"/>
      <c r="G31" s="347">
        <f>_xlfn.XLOOKUP($I$18,salaryinfo!G8:G90,salaryinfo!N8:N90)</f>
        <v>2378</v>
      </c>
      <c r="H31" s="348"/>
      <c r="I31" s="348"/>
      <c r="J31" s="350" t="s">
        <v>248</v>
      </c>
      <c r="K31" s="350"/>
      <c r="L31" s="349"/>
      <c r="M31" s="349"/>
      <c r="N31" s="349"/>
      <c r="O31" s="349"/>
      <c r="P31" s="346"/>
    </row>
    <row r="32" spans="4:16" ht="8" customHeight="1" x14ac:dyDescent="0.35">
      <c r="D32" s="346"/>
      <c r="E32" s="346"/>
      <c r="F32" s="346"/>
      <c r="G32" s="346"/>
      <c r="H32" s="346"/>
      <c r="I32" s="346"/>
      <c r="J32" s="346"/>
      <c r="K32" s="346"/>
      <c r="L32" s="346"/>
      <c r="M32" s="346"/>
      <c r="N32" s="346"/>
      <c r="O32" s="346"/>
      <c r="P32" s="346"/>
    </row>
  </sheetData>
  <mergeCells count="39">
    <mergeCell ref="E8:O8"/>
    <mergeCell ref="E9:O9"/>
    <mergeCell ref="E11:G11"/>
    <mergeCell ref="E12:G12"/>
    <mergeCell ref="E13:G13"/>
    <mergeCell ref="E14:G14"/>
    <mergeCell ref="E24:F24"/>
    <mergeCell ref="G24:H24"/>
    <mergeCell ref="J24:K24"/>
    <mergeCell ref="L24:M24"/>
    <mergeCell ref="E22:G22"/>
    <mergeCell ref="E16:O16"/>
    <mergeCell ref="E18:G18"/>
    <mergeCell ref="E19:G19"/>
    <mergeCell ref="E20:G20"/>
    <mergeCell ref="E21:G21"/>
    <mergeCell ref="J25:K25"/>
    <mergeCell ref="E31:F31"/>
    <mergeCell ref="J31:K31"/>
    <mergeCell ref="E25:F25"/>
    <mergeCell ref="E26:F26"/>
    <mergeCell ref="E27:F27"/>
    <mergeCell ref="E28:F28"/>
    <mergeCell ref="E32:P32"/>
    <mergeCell ref="D7:P7"/>
    <mergeCell ref="P8:P31"/>
    <mergeCell ref="D8:D32"/>
    <mergeCell ref="I11:L11"/>
    <mergeCell ref="I12:L12"/>
    <mergeCell ref="I13:L13"/>
    <mergeCell ref="I14:L14"/>
    <mergeCell ref="I18:L18"/>
    <mergeCell ref="I19:L19"/>
    <mergeCell ref="I20:L20"/>
    <mergeCell ref="I21:L21"/>
    <mergeCell ref="I22:L22"/>
    <mergeCell ref="G31:I31"/>
    <mergeCell ref="L31:O31"/>
    <mergeCell ref="E29:F29"/>
  </mergeCells>
  <hyperlinks>
    <hyperlink ref="I14" r:id="rId1" xr:uid="{C5D9D436-955A-48ED-80CB-95A99E5FFBD1}"/>
  </hyperlinks>
  <pageMargins left="0.7" right="0.7" top="0.75" bottom="0.75" header="0.3" footer="0.3"/>
  <pageSetup paperSize="9" scale="74" orientation="portrait" horizontalDpi="4294967293" verticalDpi="0"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776794-07B0-4C68-874E-20043E6800E7}">
          <x14:formula1>
            <xm:f>salaryinfo!$G$8:$G$90</xm:f>
          </x14:formula1>
          <xm:sqref>S9</xm:sqref>
        </x14:dataValidation>
        <x14:dataValidation type="list" allowBlank="1" showInputMessage="1" showErrorMessage="1" xr:uid="{06126EFE-0FCD-44ED-B812-A300E33CCD45}">
          <x14:formula1>
            <xm:f>salaryinfo!$G$8:$G$63</xm:f>
          </x14:formula1>
          <xm:sqref>I18:L18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513D3-14DA-4B5E-81B5-28EC6FF47C78}">
  <sheetPr codeName="Sheet5"/>
  <dimension ref="B1:H51"/>
  <sheetViews>
    <sheetView topLeftCell="A12" workbookViewId="0">
      <selection activeCell="D17" sqref="D17"/>
    </sheetView>
  </sheetViews>
  <sheetFormatPr defaultRowHeight="14.5" x14ac:dyDescent="0.35"/>
  <cols>
    <col min="2" max="2" width="12.36328125" bestFit="1" customWidth="1"/>
    <col min="3" max="3" width="23.36328125" customWidth="1"/>
    <col min="4" max="4" width="16.90625" customWidth="1"/>
    <col min="5" max="5" width="14.1796875" customWidth="1"/>
    <col min="6" max="7" width="18.90625" customWidth="1"/>
    <col min="8" max="8" width="15.26953125" customWidth="1"/>
  </cols>
  <sheetData>
    <row r="1" spans="2:8" ht="23.5" hidden="1" customHeight="1" x14ac:dyDescent="0.35">
      <c r="B1" s="39" t="s">
        <v>55</v>
      </c>
      <c r="C1" s="39" t="s">
        <v>54</v>
      </c>
      <c r="D1" s="39" t="s">
        <v>56</v>
      </c>
      <c r="E1" s="39" t="s">
        <v>57</v>
      </c>
      <c r="F1" s="39" t="s">
        <v>58</v>
      </c>
      <c r="G1" s="39" t="s">
        <v>83</v>
      </c>
      <c r="H1" s="39" t="s">
        <v>59</v>
      </c>
    </row>
    <row r="2" spans="2:8" hidden="1" x14ac:dyDescent="0.35">
      <c r="B2" t="s">
        <v>60</v>
      </c>
      <c r="C2" t="s">
        <v>84</v>
      </c>
      <c r="D2" t="s">
        <v>65</v>
      </c>
      <c r="E2" t="s">
        <v>75</v>
      </c>
      <c r="F2" t="s">
        <v>77</v>
      </c>
      <c r="G2" t="s">
        <v>92</v>
      </c>
      <c r="H2" t="s">
        <v>81</v>
      </c>
    </row>
    <row r="3" spans="2:8" hidden="1" x14ac:dyDescent="0.35">
      <c r="B3" t="s">
        <v>61</v>
      </c>
      <c r="C3" t="s">
        <v>87</v>
      </c>
      <c r="D3" t="s">
        <v>66</v>
      </c>
      <c r="E3" t="s">
        <v>76</v>
      </c>
      <c r="F3" t="s">
        <v>78</v>
      </c>
      <c r="G3" t="s">
        <v>93</v>
      </c>
      <c r="H3" t="s">
        <v>82</v>
      </c>
    </row>
    <row r="4" spans="2:8" hidden="1" x14ac:dyDescent="0.35">
      <c r="B4" t="s">
        <v>62</v>
      </c>
      <c r="C4" t="s">
        <v>88</v>
      </c>
      <c r="D4" t="s">
        <v>67</v>
      </c>
      <c r="F4" t="s">
        <v>79</v>
      </c>
      <c r="H4" t="s">
        <v>86</v>
      </c>
    </row>
    <row r="5" spans="2:8" hidden="1" x14ac:dyDescent="0.35">
      <c r="B5" t="s">
        <v>63</v>
      </c>
      <c r="C5" t="s">
        <v>89</v>
      </c>
      <c r="D5" t="s">
        <v>68</v>
      </c>
      <c r="F5" t="s">
        <v>80</v>
      </c>
      <c r="H5" t="s">
        <v>90</v>
      </c>
    </row>
    <row r="6" spans="2:8" hidden="1" x14ac:dyDescent="0.35">
      <c r="B6" t="s">
        <v>64</v>
      </c>
      <c r="D6" t="s">
        <v>69</v>
      </c>
      <c r="H6" t="s">
        <v>91</v>
      </c>
    </row>
    <row r="7" spans="2:8" hidden="1" x14ac:dyDescent="0.35">
      <c r="B7" t="s">
        <v>85</v>
      </c>
      <c r="D7" t="s">
        <v>70</v>
      </c>
    </row>
    <row r="8" spans="2:8" hidden="1" x14ac:dyDescent="0.35">
      <c r="D8" t="s">
        <v>71</v>
      </c>
    </row>
    <row r="9" spans="2:8" hidden="1" x14ac:dyDescent="0.35">
      <c r="D9" t="s">
        <v>72</v>
      </c>
    </row>
    <row r="10" spans="2:8" hidden="1" x14ac:dyDescent="0.35">
      <c r="D10" t="s">
        <v>73</v>
      </c>
    </row>
    <row r="11" spans="2:8" hidden="1" x14ac:dyDescent="0.35">
      <c r="D11" t="s">
        <v>74</v>
      </c>
    </row>
    <row r="18" spans="3:5" ht="19.5" x14ac:dyDescent="0.35">
      <c r="C18" s="40" t="s">
        <v>94</v>
      </c>
      <c r="D18" s="40" t="s">
        <v>95</v>
      </c>
      <c r="E18" s="40" t="s">
        <v>96</v>
      </c>
    </row>
    <row r="19" spans="3:5" x14ac:dyDescent="0.35">
      <c r="C19" s="39" t="s">
        <v>97</v>
      </c>
      <c r="D19" s="39" t="s">
        <v>98</v>
      </c>
      <c r="E19" s="39">
        <v>8000</v>
      </c>
    </row>
    <row r="20" spans="3:5" x14ac:dyDescent="0.35">
      <c r="C20" s="39" t="s">
        <v>99</v>
      </c>
      <c r="D20" s="39" t="s">
        <v>100</v>
      </c>
      <c r="E20" s="39">
        <v>3500</v>
      </c>
    </row>
    <row r="21" spans="3:5" x14ac:dyDescent="0.35">
      <c r="C21" s="39" t="s">
        <v>101</v>
      </c>
      <c r="D21" s="39" t="s">
        <v>102</v>
      </c>
      <c r="E21" s="39">
        <v>6000</v>
      </c>
    </row>
    <row r="22" spans="3:5" x14ac:dyDescent="0.35">
      <c r="C22" s="39" t="s">
        <v>103</v>
      </c>
      <c r="D22" s="39" t="s">
        <v>104</v>
      </c>
      <c r="E22" s="39">
        <v>6000</v>
      </c>
    </row>
    <row r="23" spans="3:5" x14ac:dyDescent="0.35">
      <c r="C23" s="39" t="s">
        <v>105</v>
      </c>
      <c r="D23" s="39" t="s">
        <v>106</v>
      </c>
      <c r="E23" s="39">
        <v>3000</v>
      </c>
    </row>
    <row r="24" spans="3:5" x14ac:dyDescent="0.35">
      <c r="C24" s="39" t="s">
        <v>107</v>
      </c>
      <c r="D24" s="39" t="s">
        <v>108</v>
      </c>
      <c r="E24" s="39">
        <v>21000</v>
      </c>
    </row>
    <row r="25" spans="3:5" x14ac:dyDescent="0.35">
      <c r="C25" s="39" t="s">
        <v>109</v>
      </c>
      <c r="D25" s="39" t="s">
        <v>110</v>
      </c>
      <c r="E25" s="39">
        <v>100000</v>
      </c>
    </row>
    <row r="26" spans="3:5" x14ac:dyDescent="0.35">
      <c r="C26" s="39" t="s">
        <v>111</v>
      </c>
      <c r="D26" s="39" t="s">
        <v>112</v>
      </c>
      <c r="E26" s="39">
        <v>15000</v>
      </c>
    </row>
    <row r="27" spans="3:5" x14ac:dyDescent="0.35">
      <c r="C27" s="39" t="s">
        <v>113</v>
      </c>
      <c r="D27" s="39" t="s">
        <v>100</v>
      </c>
      <c r="E27" s="39">
        <v>12000</v>
      </c>
    </row>
    <row r="28" spans="3:5" x14ac:dyDescent="0.35">
      <c r="C28" s="39" t="s">
        <v>114</v>
      </c>
      <c r="D28" s="39" t="s">
        <v>100</v>
      </c>
      <c r="E28" s="39">
        <v>15000</v>
      </c>
    </row>
    <row r="29" spans="3:5" x14ac:dyDescent="0.35">
      <c r="C29" s="39" t="s">
        <v>65</v>
      </c>
      <c r="D29" s="39" t="s">
        <v>104</v>
      </c>
      <c r="E29" s="39">
        <v>3500</v>
      </c>
    </row>
    <row r="30" spans="3:5" x14ac:dyDescent="0.35">
      <c r="C30" s="39" t="s">
        <v>66</v>
      </c>
      <c r="D30" s="39" t="s">
        <v>104</v>
      </c>
      <c r="E30" s="39">
        <v>5000</v>
      </c>
    </row>
    <row r="31" spans="3:5" x14ac:dyDescent="0.35">
      <c r="C31" s="39" t="s">
        <v>67</v>
      </c>
      <c r="D31" s="39" t="s">
        <v>104</v>
      </c>
      <c r="E31" s="39">
        <v>6000</v>
      </c>
    </row>
    <row r="32" spans="3:5" x14ac:dyDescent="0.35">
      <c r="C32" s="39" t="s">
        <v>115</v>
      </c>
      <c r="D32" s="39" t="s">
        <v>106</v>
      </c>
      <c r="E32" s="39">
        <v>3500</v>
      </c>
    </row>
    <row r="33" spans="3:5" x14ac:dyDescent="0.35">
      <c r="C33" s="39" t="s">
        <v>116</v>
      </c>
      <c r="D33" s="39" t="s">
        <v>106</v>
      </c>
      <c r="E33" s="39">
        <v>3500</v>
      </c>
    </row>
    <row r="34" spans="3:5" x14ac:dyDescent="0.35">
      <c r="C34" s="39" t="s">
        <v>117</v>
      </c>
      <c r="D34" s="39" t="s">
        <v>106</v>
      </c>
      <c r="E34" s="39">
        <v>3500</v>
      </c>
    </row>
    <row r="35" spans="3:5" x14ac:dyDescent="0.35">
      <c r="C35" s="39" t="s">
        <v>118</v>
      </c>
      <c r="D35" s="39" t="s">
        <v>112</v>
      </c>
      <c r="E35" s="39">
        <v>15000</v>
      </c>
    </row>
    <row r="36" spans="3:5" x14ac:dyDescent="0.35">
      <c r="C36" s="39" t="s">
        <v>119</v>
      </c>
      <c r="D36" s="39" t="s">
        <v>106</v>
      </c>
      <c r="E36" s="39">
        <v>5000</v>
      </c>
    </row>
    <row r="37" spans="3:5" x14ac:dyDescent="0.35">
      <c r="C37" s="39" t="s">
        <v>120</v>
      </c>
      <c r="D37" s="39" t="s">
        <v>106</v>
      </c>
      <c r="E37" s="39">
        <v>5000</v>
      </c>
    </row>
    <row r="38" spans="3:5" x14ac:dyDescent="0.35">
      <c r="C38" s="39" t="s">
        <v>121</v>
      </c>
      <c r="D38" s="39" t="s">
        <v>100</v>
      </c>
      <c r="E38" s="39">
        <v>15000</v>
      </c>
    </row>
    <row r="39" spans="3:5" x14ac:dyDescent="0.35">
      <c r="C39" s="39" t="s">
        <v>122</v>
      </c>
      <c r="D39" s="39" t="s">
        <v>104</v>
      </c>
      <c r="E39" s="39">
        <v>10000</v>
      </c>
    </row>
    <row r="40" spans="3:5" x14ac:dyDescent="0.35">
      <c r="C40" s="39" t="s">
        <v>123</v>
      </c>
      <c r="D40" s="39" t="s">
        <v>112</v>
      </c>
      <c r="E40" s="39">
        <v>20000</v>
      </c>
    </row>
    <row r="41" spans="3:5" x14ac:dyDescent="0.35">
      <c r="C41" s="39" t="s">
        <v>124</v>
      </c>
      <c r="D41" s="39" t="s">
        <v>102</v>
      </c>
      <c r="E41" s="39">
        <v>25000</v>
      </c>
    </row>
    <row r="42" spans="3:5" x14ac:dyDescent="0.35">
      <c r="C42" s="39" t="s">
        <v>125</v>
      </c>
      <c r="D42" s="39" t="s">
        <v>102</v>
      </c>
      <c r="E42" s="39">
        <v>35000</v>
      </c>
    </row>
    <row r="43" spans="3:5" x14ac:dyDescent="0.35">
      <c r="C43" s="39" t="s">
        <v>126</v>
      </c>
      <c r="D43" s="39" t="s">
        <v>102</v>
      </c>
      <c r="E43" s="39">
        <v>50000</v>
      </c>
    </row>
    <row r="44" spans="3:5" x14ac:dyDescent="0.35">
      <c r="C44" s="39" t="s">
        <v>127</v>
      </c>
      <c r="D44" s="39" t="s">
        <v>102</v>
      </c>
      <c r="E44" s="39">
        <v>50000</v>
      </c>
    </row>
    <row r="45" spans="3:5" x14ac:dyDescent="0.35">
      <c r="C45" s="39" t="s">
        <v>128</v>
      </c>
      <c r="D45" s="39" t="s">
        <v>104</v>
      </c>
      <c r="E45" s="39">
        <v>10000</v>
      </c>
    </row>
    <row r="46" spans="3:5" x14ac:dyDescent="0.35">
      <c r="C46" s="39" t="s">
        <v>129</v>
      </c>
      <c r="D46" s="39" t="s">
        <v>100</v>
      </c>
      <c r="E46" s="39">
        <v>15000</v>
      </c>
    </row>
    <row r="47" spans="3:5" x14ac:dyDescent="0.35">
      <c r="C47" s="39" t="s">
        <v>130</v>
      </c>
      <c r="D47" s="39" t="s">
        <v>102</v>
      </c>
      <c r="E47" s="39">
        <v>20000</v>
      </c>
    </row>
    <row r="48" spans="3:5" x14ac:dyDescent="0.35">
      <c r="C48" s="39" t="s">
        <v>131</v>
      </c>
      <c r="D48" s="39" t="s">
        <v>102</v>
      </c>
      <c r="E48" s="39">
        <v>25000</v>
      </c>
    </row>
    <row r="49" spans="3:5" x14ac:dyDescent="0.35">
      <c r="C49" s="39" t="s">
        <v>132</v>
      </c>
      <c r="D49" s="39" t="s">
        <v>133</v>
      </c>
      <c r="E49" s="39">
        <v>40000</v>
      </c>
    </row>
    <row r="50" spans="3:5" x14ac:dyDescent="0.35">
      <c r="C50" s="39" t="s">
        <v>134</v>
      </c>
      <c r="D50" s="39" t="s">
        <v>104</v>
      </c>
      <c r="E50" s="39">
        <v>15000</v>
      </c>
    </row>
    <row r="51" spans="3:5" x14ac:dyDescent="0.35">
      <c r="C51" s="39" t="s">
        <v>135</v>
      </c>
      <c r="D51" s="39" t="s">
        <v>104</v>
      </c>
      <c r="E51" s="39">
        <v>15000</v>
      </c>
    </row>
  </sheetData>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74015-8FE1-4B56-9F0F-40456D3E142D}">
  <sheetPr codeName="Sheet13"/>
  <dimension ref="B2:T24"/>
  <sheetViews>
    <sheetView workbookViewId="0">
      <selection activeCell="E7" sqref="E7"/>
    </sheetView>
  </sheetViews>
  <sheetFormatPr defaultRowHeight="14.5" x14ac:dyDescent="0.35"/>
  <cols>
    <col min="1" max="1" width="1.6328125" style="1" customWidth="1"/>
    <col min="2" max="2" width="30.6328125" style="1" customWidth="1"/>
    <col min="3" max="3" width="1.6328125" style="1" customWidth="1"/>
    <col min="4" max="4" width="7.81640625" style="1" customWidth="1"/>
    <col min="5" max="7" width="8.7265625" style="1"/>
    <col min="8" max="8" width="8.54296875" style="1" customWidth="1"/>
    <col min="9" max="9" width="8.26953125" style="1" customWidth="1"/>
    <col min="10" max="10" width="8.54296875" style="1" customWidth="1"/>
    <col min="11" max="13" width="8.7265625" style="1"/>
    <col min="14" max="15" width="8.54296875" style="1" customWidth="1"/>
    <col min="16" max="16" width="8.1796875" style="1" customWidth="1"/>
    <col min="17" max="19" width="8.7265625" style="1"/>
    <col min="20" max="20" width="12.81640625" style="1" customWidth="1"/>
    <col min="21" max="16384" width="8.7265625" style="1"/>
  </cols>
  <sheetData>
    <row r="2" spans="2:20" x14ac:dyDescent="0.35">
      <c r="B2" s="6"/>
    </row>
    <row r="3" spans="2:20" x14ac:dyDescent="0.35">
      <c r="B3" s="6"/>
    </row>
    <row r="4" spans="2:20" x14ac:dyDescent="0.35">
      <c r="B4" s="6"/>
    </row>
    <row r="5" spans="2:20" x14ac:dyDescent="0.35">
      <c r="B5" s="6"/>
    </row>
    <row r="6" spans="2:20" ht="12.5" customHeight="1" x14ac:dyDescent="0.35">
      <c r="B6" s="6"/>
    </row>
    <row r="7" spans="2:20" ht="15.5" customHeight="1" x14ac:dyDescent="0.55000000000000004">
      <c r="B7" s="6"/>
      <c r="D7" s="20"/>
      <c r="E7" s="20"/>
      <c r="F7" s="20"/>
      <c r="G7" s="20"/>
      <c r="H7" s="20"/>
      <c r="I7" s="2"/>
      <c r="J7" s="20"/>
      <c r="K7" s="20"/>
      <c r="L7" s="20"/>
      <c r="M7" s="20"/>
      <c r="N7" s="20"/>
      <c r="P7" s="20"/>
      <c r="Q7" s="20"/>
      <c r="R7" s="20"/>
      <c r="S7" s="20"/>
      <c r="T7" s="20"/>
    </row>
    <row r="8" spans="2:20" ht="17" x14ac:dyDescent="0.5">
      <c r="B8" s="6"/>
      <c r="H8" s="2"/>
      <c r="I8" s="2"/>
      <c r="J8" s="2"/>
      <c r="K8" s="2"/>
      <c r="L8" s="2"/>
      <c r="M8" s="2"/>
    </row>
    <row r="9" spans="2:20" ht="16" customHeight="1" x14ac:dyDescent="0.5">
      <c r="B9" s="6"/>
      <c r="D9" s="3"/>
      <c r="H9" s="2"/>
      <c r="I9" s="4"/>
      <c r="J9" s="2"/>
      <c r="K9" s="2"/>
      <c r="L9" s="2"/>
      <c r="M9" s="2"/>
    </row>
    <row r="10" spans="2:20" ht="17" x14ac:dyDescent="0.5">
      <c r="B10" s="6"/>
      <c r="H10" s="2"/>
      <c r="I10" s="2"/>
      <c r="J10" s="2"/>
      <c r="K10" s="2"/>
      <c r="L10" s="2"/>
      <c r="M10" s="2"/>
    </row>
    <row r="11" spans="2:20" ht="18.5" x14ac:dyDescent="0.5">
      <c r="B11" s="6"/>
      <c r="H11" s="2"/>
      <c r="I11" s="4"/>
      <c r="J11" s="2"/>
      <c r="K11" s="2"/>
      <c r="L11" s="2"/>
      <c r="M11" s="2"/>
    </row>
    <row r="12" spans="2:20" ht="17" x14ac:dyDescent="0.5">
      <c r="B12" s="6"/>
      <c r="H12" s="2"/>
      <c r="I12" s="2"/>
      <c r="J12" s="2"/>
      <c r="K12" s="2"/>
      <c r="L12" s="2"/>
      <c r="M12" s="2"/>
    </row>
    <row r="13" spans="2:20" ht="16" customHeight="1" x14ac:dyDescent="0.5">
      <c r="B13" s="6"/>
      <c r="H13" s="2"/>
      <c r="I13" s="4"/>
      <c r="J13" s="2"/>
      <c r="K13" s="2"/>
      <c r="L13" s="2"/>
      <c r="M13" s="2"/>
      <c r="N13" s="21"/>
    </row>
    <row r="14" spans="2:20" ht="17" x14ac:dyDescent="0.5">
      <c r="B14" s="6"/>
      <c r="H14" s="2"/>
      <c r="I14" s="2"/>
      <c r="J14" s="2"/>
      <c r="K14" s="2"/>
      <c r="L14" s="2"/>
      <c r="M14" s="2"/>
    </row>
    <row r="15" spans="2:20" ht="18.5" x14ac:dyDescent="0.5">
      <c r="B15" s="6"/>
      <c r="H15" s="2"/>
      <c r="I15" s="4"/>
      <c r="J15" s="2"/>
      <c r="K15" s="2"/>
      <c r="L15" s="2"/>
      <c r="M15" s="2"/>
    </row>
    <row r="16" spans="2:20" ht="12" customHeight="1" x14ac:dyDescent="0.5">
      <c r="B16" s="6"/>
      <c r="H16" s="2"/>
      <c r="I16" s="2"/>
      <c r="J16" s="2"/>
      <c r="K16" s="2"/>
      <c r="L16" s="2"/>
      <c r="M16" s="2"/>
    </row>
    <row r="17" spans="2:20" ht="17" customHeight="1" x14ac:dyDescent="0.55000000000000004">
      <c r="B17" s="6"/>
      <c r="D17" s="20"/>
      <c r="E17" s="20"/>
      <c r="F17" s="20"/>
      <c r="G17" s="20"/>
      <c r="H17" s="20"/>
      <c r="I17" s="2"/>
      <c r="J17" s="20"/>
      <c r="K17" s="20"/>
      <c r="L17" s="20"/>
      <c r="M17" s="20"/>
      <c r="N17" s="20"/>
      <c r="P17" s="20"/>
      <c r="Q17" s="20"/>
      <c r="R17" s="20"/>
      <c r="S17" s="20"/>
      <c r="T17" s="20"/>
    </row>
    <row r="18" spans="2:20" ht="17" x14ac:dyDescent="0.5">
      <c r="B18" s="6"/>
      <c r="H18" s="2"/>
      <c r="I18" s="2"/>
      <c r="J18" s="2"/>
      <c r="K18" s="2"/>
      <c r="L18" s="2"/>
      <c r="M18" s="2"/>
    </row>
    <row r="19" spans="2:20" ht="17" x14ac:dyDescent="0.5">
      <c r="B19" s="6"/>
      <c r="H19" s="2"/>
      <c r="I19" s="2"/>
      <c r="J19" s="2"/>
      <c r="K19" s="2"/>
      <c r="L19" s="2"/>
      <c r="M19" s="2"/>
    </row>
    <row r="20" spans="2:20" x14ac:dyDescent="0.35">
      <c r="B20" s="6"/>
      <c r="I20" s="5"/>
      <c r="J20" s="5"/>
      <c r="K20" s="5"/>
      <c r="L20" s="5"/>
      <c r="M20" s="5"/>
    </row>
    <row r="21" spans="2:20" x14ac:dyDescent="0.35">
      <c r="B21" s="6"/>
    </row>
    <row r="22" spans="2:20" x14ac:dyDescent="0.35">
      <c r="B22" s="6"/>
    </row>
    <row r="23" spans="2:20" x14ac:dyDescent="0.35">
      <c r="B23" s="6"/>
    </row>
    <row r="24" spans="2:20" x14ac:dyDescent="0.35">
      <c r="B24" s="6"/>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6CA4F-22E1-49D2-BEA8-AF734B4C8571}">
  <sheetPr codeName="Sheet23"/>
  <dimension ref="B1:T20"/>
  <sheetViews>
    <sheetView topLeftCell="A4" workbookViewId="0">
      <selection activeCell="M14" sqref="M14:N14"/>
    </sheetView>
  </sheetViews>
  <sheetFormatPr defaultRowHeight="14.5" x14ac:dyDescent="0.35"/>
  <cols>
    <col min="1" max="1" width="1.6328125" style="1" customWidth="1"/>
    <col min="2" max="2" width="32.81640625" style="6" customWidth="1"/>
    <col min="3" max="3" width="1.6328125" style="1" customWidth="1"/>
    <col min="4" max="4" width="7.81640625" style="1" customWidth="1"/>
    <col min="5" max="7" width="8.7265625" style="1"/>
    <col min="8" max="8" width="8.54296875" style="1" customWidth="1"/>
    <col min="9" max="9" width="8.26953125" style="1" customWidth="1"/>
    <col min="10" max="10" width="8.54296875" style="1" customWidth="1"/>
    <col min="11" max="13" width="8.7265625" style="1"/>
    <col min="14" max="15" width="8.54296875" style="1" customWidth="1"/>
    <col min="16" max="16" width="8.1796875" style="1" customWidth="1"/>
    <col min="17" max="19" width="8.7265625" style="1"/>
    <col min="20" max="20" width="12.81640625" style="1" customWidth="1"/>
    <col min="21" max="16384" width="8.7265625" style="1"/>
  </cols>
  <sheetData>
    <row r="1" spans="2:20" x14ac:dyDescent="0.35">
      <c r="B1" s="1"/>
    </row>
    <row r="6" spans="2:20" ht="12.5" customHeight="1" x14ac:dyDescent="0.35"/>
    <row r="7" spans="2:20" ht="15.5" customHeight="1" x14ac:dyDescent="0.55000000000000004">
      <c r="D7" s="20"/>
      <c r="E7" s="20"/>
      <c r="F7" s="20"/>
      <c r="G7" s="20"/>
      <c r="H7" s="20"/>
      <c r="I7" s="2"/>
      <c r="J7" s="20"/>
      <c r="K7" s="20"/>
      <c r="L7" s="20"/>
      <c r="M7" s="20"/>
      <c r="N7" s="20"/>
      <c r="P7" s="20"/>
      <c r="Q7" s="20"/>
      <c r="R7" s="20"/>
      <c r="S7" s="20"/>
      <c r="T7" s="20"/>
    </row>
    <row r="8" spans="2:20" x14ac:dyDescent="0.35">
      <c r="F8" s="236" t="s">
        <v>222</v>
      </c>
      <c r="G8" s="237"/>
      <c r="H8" s="237"/>
      <c r="I8" s="237"/>
      <c r="J8" s="237"/>
      <c r="K8" s="237"/>
      <c r="L8" s="237"/>
      <c r="M8" s="237"/>
      <c r="N8" s="237"/>
      <c r="O8" s="237"/>
    </row>
    <row r="9" spans="2:20" ht="16" customHeight="1" x14ac:dyDescent="0.35">
      <c r="D9" s="3"/>
      <c r="F9" s="237"/>
      <c r="G9" s="237"/>
      <c r="H9" s="237"/>
      <c r="I9" s="237"/>
      <c r="J9" s="237"/>
      <c r="K9" s="237"/>
      <c r="L9" s="237"/>
      <c r="M9" s="237"/>
      <c r="N9" s="237"/>
      <c r="O9" s="237"/>
    </row>
    <row r="10" spans="2:20" ht="18.5" x14ac:dyDescent="0.5">
      <c r="F10" s="6"/>
      <c r="G10" s="27"/>
      <c r="H10" s="28"/>
      <c r="I10" s="6"/>
      <c r="J10" s="238" t="s">
        <v>31</v>
      </c>
      <c r="K10" s="238"/>
      <c r="L10" s="238"/>
      <c r="M10" s="26"/>
      <c r="N10" s="26"/>
      <c r="O10" s="6"/>
    </row>
    <row r="11" spans="2:20" ht="17.5" thickBot="1" x14ac:dyDescent="0.55000000000000004">
      <c r="F11" s="6"/>
      <c r="G11" s="27"/>
      <c r="H11" s="27"/>
      <c r="I11" s="27"/>
      <c r="J11" s="27"/>
      <c r="K11" s="27"/>
      <c r="L11" s="27"/>
      <c r="M11" s="6"/>
      <c r="N11" s="6"/>
      <c r="O11" s="6"/>
    </row>
    <row r="12" spans="2:20" ht="19" customHeight="1" thickBot="1" x14ac:dyDescent="0.55000000000000004">
      <c r="F12" s="354" t="s">
        <v>32</v>
      </c>
      <c r="G12" s="354"/>
      <c r="H12" s="355"/>
      <c r="I12" s="239">
        <v>8989098890</v>
      </c>
      <c r="J12" s="240"/>
      <c r="K12" s="240"/>
      <c r="L12" s="240"/>
      <c r="M12" s="241"/>
      <c r="N12" s="30"/>
      <c r="O12" s="6"/>
    </row>
    <row r="13" spans="2:20" ht="16" customHeight="1" thickBot="1" x14ac:dyDescent="0.55000000000000004">
      <c r="F13" s="6"/>
      <c r="G13" s="27"/>
      <c r="H13" s="27"/>
      <c r="I13" s="6"/>
      <c r="J13" s="6"/>
      <c r="K13" s="6"/>
      <c r="L13" s="27"/>
      <c r="M13" s="6"/>
      <c r="N13" s="6"/>
      <c r="O13" s="6"/>
    </row>
    <row r="14" spans="2:20" ht="23.5" thickBot="1" x14ac:dyDescent="0.6">
      <c r="F14" s="6"/>
      <c r="G14" s="27"/>
      <c r="H14" s="28"/>
      <c r="I14" s="27"/>
      <c r="J14" s="27"/>
      <c r="K14" s="30"/>
      <c r="L14" s="27"/>
      <c r="M14" s="352" t="str">
        <f>IF(I12&lt;&gt;"",HYPERLINK("#GENCERTIFICATE!a1","SUBMIT"),"Please enter valid phone no")</f>
        <v>SUBMIT</v>
      </c>
      <c r="N14" s="353"/>
      <c r="O14" s="6"/>
    </row>
    <row r="15" spans="2:20" ht="17" x14ac:dyDescent="0.5">
      <c r="F15" s="6"/>
      <c r="G15" s="27"/>
      <c r="H15" s="27"/>
      <c r="I15" s="27"/>
      <c r="J15" s="27"/>
      <c r="K15" s="27"/>
      <c r="L15" s="27"/>
      <c r="M15" s="6"/>
      <c r="N15" s="6"/>
      <c r="O15" s="6"/>
    </row>
    <row r="16" spans="2:20" ht="12" customHeight="1" x14ac:dyDescent="0.5">
      <c r="G16" s="90"/>
      <c r="H16" s="91"/>
      <c r="N16" s="92"/>
    </row>
    <row r="17" spans="4:20" ht="17" customHeight="1" x14ac:dyDescent="0.55000000000000004">
      <c r="D17" s="20"/>
      <c r="E17" s="20"/>
      <c r="G17" s="38"/>
      <c r="H17" s="38"/>
      <c r="I17" s="38"/>
      <c r="J17" s="38"/>
      <c r="K17" s="38"/>
      <c r="L17" s="38"/>
      <c r="P17" s="20"/>
      <c r="Q17" s="20"/>
      <c r="R17" s="20"/>
      <c r="S17" s="20"/>
      <c r="T17" s="20"/>
    </row>
    <row r="18" spans="4:20" ht="23" x14ac:dyDescent="0.55000000000000004">
      <c r="D18" s="5"/>
      <c r="F18" s="20"/>
      <c r="G18" s="20"/>
      <c r="H18" s="38"/>
      <c r="I18" s="20"/>
      <c r="J18" s="20"/>
      <c r="K18" s="20"/>
      <c r="L18" s="20"/>
      <c r="O18" s="20"/>
    </row>
    <row r="19" spans="4:20" ht="17" x14ac:dyDescent="0.5">
      <c r="G19" s="2"/>
      <c r="H19" s="2"/>
      <c r="I19" s="2"/>
      <c r="J19" s="2"/>
      <c r="K19" s="2"/>
      <c r="L19" s="2"/>
    </row>
    <row r="20" spans="4:20" x14ac:dyDescent="0.35">
      <c r="I20" s="5"/>
      <c r="J20" s="5"/>
      <c r="K20" s="5"/>
      <c r="L20" s="5"/>
      <c r="M20" s="5"/>
    </row>
  </sheetData>
  <mergeCells count="5">
    <mergeCell ref="M14:N14"/>
    <mergeCell ref="F12:H12"/>
    <mergeCell ref="F8:O9"/>
    <mergeCell ref="J10:L10"/>
    <mergeCell ref="I12:M12"/>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DE1EA0B3-7627-4C85-9998-85E4D84976B8}">
          <x14:formula1>
            <xm:f>studentinfo!$N$12:$N$13</xm:f>
          </x14:formula1>
          <xm:sqref>I12:M12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6F6074-9BAE-47D1-867B-EE37642EA3D6}">
  <sheetPr codeName="Sheet29"/>
  <dimension ref="B2:T91"/>
  <sheetViews>
    <sheetView workbookViewId="0">
      <selection activeCell="G64" sqref="G64"/>
    </sheetView>
  </sheetViews>
  <sheetFormatPr defaultRowHeight="14.5" x14ac:dyDescent="0.35"/>
  <cols>
    <col min="1" max="1" width="1.6328125" style="1" customWidth="1"/>
    <col min="2" max="2" width="30.6328125" style="1" customWidth="1"/>
    <col min="3" max="3" width="1.6328125" style="1" customWidth="1"/>
    <col min="4" max="4" width="6.90625" style="1" customWidth="1"/>
    <col min="5" max="6" width="8.7265625" style="1"/>
    <col min="7" max="7" width="13.08984375" style="1" customWidth="1"/>
    <col min="8" max="8" width="8.54296875" style="1" customWidth="1"/>
    <col min="9" max="9" width="8.26953125" style="1" customWidth="1"/>
    <col min="10" max="10" width="8.54296875" style="1" customWidth="1"/>
    <col min="11" max="11" width="8.90625" style="1" customWidth="1"/>
    <col min="12" max="13" width="8.7265625" style="1"/>
    <col min="14" max="14" width="26.36328125" style="1" customWidth="1"/>
    <col min="15" max="15" width="8.54296875" style="1" customWidth="1"/>
    <col min="16" max="16" width="8.1796875" style="1" customWidth="1"/>
    <col min="17" max="19" width="8.7265625" style="1"/>
    <col min="20" max="20" width="12.81640625" style="1" customWidth="1"/>
    <col min="21" max="16384" width="8.7265625" style="1"/>
  </cols>
  <sheetData>
    <row r="2" spans="2:20" x14ac:dyDescent="0.35">
      <c r="B2" s="6"/>
    </row>
    <row r="3" spans="2:20" x14ac:dyDescent="0.35">
      <c r="B3" s="6"/>
    </row>
    <row r="4" spans="2:20" x14ac:dyDescent="0.35">
      <c r="B4" s="6"/>
    </row>
    <row r="5" spans="2:20" x14ac:dyDescent="0.35">
      <c r="B5" s="6"/>
    </row>
    <row r="6" spans="2:20" ht="12.5" customHeight="1" x14ac:dyDescent="0.35">
      <c r="B6" s="6"/>
    </row>
    <row r="7" spans="2:20" ht="28.5" customHeight="1" x14ac:dyDescent="0.55000000000000004">
      <c r="B7" s="6"/>
      <c r="G7" s="140" t="s">
        <v>251</v>
      </c>
      <c r="H7" s="140" t="s">
        <v>241</v>
      </c>
      <c r="I7" s="140" t="s">
        <v>242</v>
      </c>
      <c r="J7" s="140" t="s">
        <v>243</v>
      </c>
      <c r="K7" s="140" t="s">
        <v>244</v>
      </c>
      <c r="L7" s="140" t="s">
        <v>245</v>
      </c>
      <c r="M7" s="140" t="s">
        <v>246</v>
      </c>
      <c r="N7" s="140" t="s">
        <v>291</v>
      </c>
      <c r="P7" s="20"/>
      <c r="Q7" s="20"/>
      <c r="R7" s="20"/>
      <c r="S7" s="20"/>
      <c r="T7" s="20"/>
    </row>
    <row r="8" spans="2:20" ht="18.5" x14ac:dyDescent="0.35">
      <c r="B8" s="6"/>
      <c r="G8" s="139" t="str">
        <f>empinfo!E8</f>
        <v>Shruti</v>
      </c>
      <c r="H8" s="139">
        <v>2000</v>
      </c>
      <c r="I8" s="139">
        <f>Table2[[#This Row],[BS]]*10/100</f>
        <v>200</v>
      </c>
      <c r="J8" s="139">
        <f>Table2[[#This Row],[BS]]*15/100</f>
        <v>300</v>
      </c>
      <c r="K8" s="139">
        <f>Table2[[#This Row],[BS]]*20/100</f>
        <v>400</v>
      </c>
      <c r="L8" s="139">
        <f>SUM(Table2[[#This Row],[BS]:[HRA]])</f>
        <v>2900</v>
      </c>
      <c r="M8" s="139">
        <f>Table2[[#This Row],[GS]]*18/100</f>
        <v>522</v>
      </c>
      <c r="N8" s="139">
        <f>Table2[[#This Row],[GS]]-Table2[[#This Row],[TDS]]</f>
        <v>2378</v>
      </c>
    </row>
    <row r="9" spans="2:20" ht="16" customHeight="1" x14ac:dyDescent="0.35">
      <c r="B9" s="6"/>
      <c r="D9" s="3"/>
      <c r="G9" s="139" t="str">
        <f>empinfo!E9</f>
        <v>Riya</v>
      </c>
      <c r="H9" s="139">
        <v>20000</v>
      </c>
      <c r="I9" s="139">
        <f>Table2[[#This Row],[BS]]*10/100</f>
        <v>2000</v>
      </c>
      <c r="J9" s="139">
        <f>Table2[[#This Row],[BS]]*15/100</f>
        <v>3000</v>
      </c>
      <c r="K9" s="139">
        <f>Table2[[#This Row],[BS]]*20/100</f>
        <v>4000</v>
      </c>
      <c r="L9" s="139">
        <f>SUM(Table2[[#This Row],[BS]:[HRA]])</f>
        <v>29000</v>
      </c>
      <c r="M9" s="139">
        <f>Table2[[#This Row],[GS]]*18/100</f>
        <v>5220</v>
      </c>
      <c r="N9" s="139">
        <f>Table2[[#This Row],[GS]]-Table2[[#This Row],[TDS]]</f>
        <v>23780</v>
      </c>
    </row>
    <row r="10" spans="2:20" ht="18.5" x14ac:dyDescent="0.35">
      <c r="B10" s="6"/>
      <c r="G10" s="139" t="str">
        <f>empinfo!E10</f>
        <v>Ananaya</v>
      </c>
      <c r="H10" s="139"/>
      <c r="I10" s="139">
        <f>Table2[[#This Row],[BS]]*10/100</f>
        <v>0</v>
      </c>
      <c r="J10" s="139">
        <f>Table2[[#This Row],[BS]]*15/100</f>
        <v>0</v>
      </c>
      <c r="K10" s="139">
        <f>Table2[[#This Row],[BS]]*20/100</f>
        <v>0</v>
      </c>
      <c r="L10" s="139">
        <f>SUM(Table2[[#This Row],[BS]:[HRA]])</f>
        <v>0</v>
      </c>
      <c r="M10" s="139">
        <f>Table2[[#This Row],[GS]]*18/100</f>
        <v>0</v>
      </c>
      <c r="N10" s="139">
        <f>Table2[[#This Row],[GS]]-Table2[[#This Row],[TDS]]</f>
        <v>0</v>
      </c>
    </row>
    <row r="11" spans="2:20" ht="18.5" x14ac:dyDescent="0.35">
      <c r="B11" s="6"/>
      <c r="G11" s="139" t="str">
        <f>empinfo!E11</f>
        <v>Aarti</v>
      </c>
      <c r="H11" s="139"/>
      <c r="I11" s="139">
        <f>Table2[[#This Row],[BS]]*10/100</f>
        <v>0</v>
      </c>
      <c r="J11" s="139">
        <f>Table2[[#This Row],[BS]]*15/100</f>
        <v>0</v>
      </c>
      <c r="K11" s="139">
        <f>Table2[[#This Row],[BS]]*20/100</f>
        <v>0</v>
      </c>
      <c r="L11" s="139">
        <f>SUM(Table2[[#This Row],[BS]:[HRA]])</f>
        <v>0</v>
      </c>
      <c r="M11" s="139">
        <f>Table2[[#This Row],[GS]]*18/100</f>
        <v>0</v>
      </c>
      <c r="N11" s="139">
        <f>Table2[[#This Row],[GS]]-Table2[[#This Row],[TDS]]</f>
        <v>0</v>
      </c>
    </row>
    <row r="12" spans="2:20" ht="18.5" x14ac:dyDescent="0.35">
      <c r="B12" s="6"/>
      <c r="G12" s="139">
        <f>empinfo!E12</f>
        <v>0</v>
      </c>
      <c r="H12" s="139"/>
      <c r="I12" s="139">
        <f>Table2[[#This Row],[BS]]*10/100</f>
        <v>0</v>
      </c>
      <c r="J12" s="139">
        <f>Table2[[#This Row],[BS]]*15/100</f>
        <v>0</v>
      </c>
      <c r="K12" s="139">
        <f>Table2[[#This Row],[BS]]*20/100</f>
        <v>0</v>
      </c>
      <c r="L12" s="139">
        <f>SUM(Table2[[#This Row],[BS]:[HRA]])</f>
        <v>0</v>
      </c>
      <c r="M12" s="139">
        <f>Table2[[#This Row],[GS]]*18/100</f>
        <v>0</v>
      </c>
      <c r="N12" s="139">
        <f>Table2[[#This Row],[GS]]-Table2[[#This Row],[TDS]]</f>
        <v>0</v>
      </c>
    </row>
    <row r="13" spans="2:20" ht="16" customHeight="1" x14ac:dyDescent="0.35">
      <c r="B13" s="6"/>
      <c r="G13" s="139">
        <f>empinfo!E13</f>
        <v>0</v>
      </c>
      <c r="H13" s="139"/>
      <c r="I13" s="139">
        <f>Table2[[#This Row],[BS]]*10/100</f>
        <v>0</v>
      </c>
      <c r="J13" s="139">
        <f>Table2[[#This Row],[BS]]*15/100</f>
        <v>0</v>
      </c>
      <c r="K13" s="139">
        <f>Table2[[#This Row],[BS]]*20/100</f>
        <v>0</v>
      </c>
      <c r="L13" s="139">
        <f>SUM(Table2[[#This Row],[BS]:[HRA]])</f>
        <v>0</v>
      </c>
      <c r="M13" s="139">
        <f>Table2[[#This Row],[GS]]*18/100</f>
        <v>0</v>
      </c>
      <c r="N13" s="139">
        <f>Table2[[#This Row],[GS]]-Table2[[#This Row],[TDS]]</f>
        <v>0</v>
      </c>
    </row>
    <row r="14" spans="2:20" ht="18.5" x14ac:dyDescent="0.35">
      <c r="B14" s="6"/>
      <c r="G14" s="139">
        <f>empinfo!E14</f>
        <v>0</v>
      </c>
      <c r="H14" s="139"/>
      <c r="I14" s="139">
        <f>Table2[[#This Row],[BS]]*10/100</f>
        <v>0</v>
      </c>
      <c r="J14" s="139">
        <f>Table2[[#This Row],[BS]]*15/100</f>
        <v>0</v>
      </c>
      <c r="K14" s="139">
        <f>Table2[[#This Row],[BS]]*20/100</f>
        <v>0</v>
      </c>
      <c r="L14" s="139">
        <f>SUM(Table2[[#This Row],[BS]:[HRA]])</f>
        <v>0</v>
      </c>
      <c r="M14" s="139">
        <f>Table2[[#This Row],[GS]]*18/100</f>
        <v>0</v>
      </c>
      <c r="N14" s="139">
        <f>Table2[[#This Row],[GS]]-Table2[[#This Row],[TDS]]</f>
        <v>0</v>
      </c>
    </row>
    <row r="15" spans="2:20" ht="18.5" x14ac:dyDescent="0.35">
      <c r="B15" s="6"/>
      <c r="G15" s="139">
        <f>empinfo!E15</f>
        <v>0</v>
      </c>
      <c r="H15" s="139"/>
      <c r="I15" s="139">
        <f>Table2[[#This Row],[BS]]*10/100</f>
        <v>0</v>
      </c>
      <c r="J15" s="139">
        <f>Table2[[#This Row],[BS]]*15/100</f>
        <v>0</v>
      </c>
      <c r="K15" s="139">
        <f>Table2[[#This Row],[BS]]*20/100</f>
        <v>0</v>
      </c>
      <c r="L15" s="139">
        <f>SUM(Table2[[#This Row],[BS]:[HRA]])</f>
        <v>0</v>
      </c>
      <c r="M15" s="139">
        <f>Table2[[#This Row],[GS]]*18/100</f>
        <v>0</v>
      </c>
      <c r="N15" s="139">
        <f>Table2[[#This Row],[GS]]-Table2[[#This Row],[TDS]]</f>
        <v>0</v>
      </c>
    </row>
    <row r="16" spans="2:20" ht="12" customHeight="1" x14ac:dyDescent="0.35">
      <c r="B16" s="6"/>
      <c r="G16" s="139">
        <f>empinfo!E16</f>
        <v>0</v>
      </c>
      <c r="H16" s="139"/>
      <c r="I16" s="139">
        <f>Table2[[#This Row],[BS]]*10/100</f>
        <v>0</v>
      </c>
      <c r="J16" s="139">
        <f>Table2[[#This Row],[BS]]*15/100</f>
        <v>0</v>
      </c>
      <c r="K16" s="139">
        <f>Table2[[#This Row],[BS]]*20/100</f>
        <v>0</v>
      </c>
      <c r="L16" s="139">
        <f>SUM(Table2[[#This Row],[BS]:[HRA]])</f>
        <v>0</v>
      </c>
      <c r="M16" s="139">
        <f>Table2[[#This Row],[GS]]*18/100</f>
        <v>0</v>
      </c>
      <c r="N16" s="139">
        <f>Table2[[#This Row],[GS]]-Table2[[#This Row],[TDS]]</f>
        <v>0</v>
      </c>
    </row>
    <row r="17" spans="2:20" ht="17" customHeight="1" x14ac:dyDescent="0.55000000000000004">
      <c r="B17" s="6"/>
      <c r="D17" s="20"/>
      <c r="E17" s="20"/>
      <c r="F17" s="20"/>
      <c r="G17" s="139">
        <f>empinfo!E17</f>
        <v>0</v>
      </c>
      <c r="H17" s="139"/>
      <c r="I17" s="139">
        <f>Table2[[#This Row],[BS]]*10/100</f>
        <v>0</v>
      </c>
      <c r="J17" s="139">
        <f>Table2[[#This Row],[BS]]*15/100</f>
        <v>0</v>
      </c>
      <c r="K17" s="139">
        <f>Table2[[#This Row],[BS]]*20/100</f>
        <v>0</v>
      </c>
      <c r="L17" s="139">
        <f>SUM(Table2[[#This Row],[BS]:[HRA]])</f>
        <v>0</v>
      </c>
      <c r="M17" s="139">
        <f>Table2[[#This Row],[GS]]*18/100</f>
        <v>0</v>
      </c>
      <c r="N17" s="139">
        <f>Table2[[#This Row],[GS]]-Table2[[#This Row],[TDS]]</f>
        <v>0</v>
      </c>
      <c r="P17" s="20"/>
      <c r="Q17" s="20"/>
      <c r="R17" s="20"/>
      <c r="S17" s="20"/>
      <c r="T17" s="20"/>
    </row>
    <row r="18" spans="2:20" ht="18.5" x14ac:dyDescent="0.35">
      <c r="B18" s="6"/>
      <c r="G18" s="139">
        <f>empinfo!E18</f>
        <v>0</v>
      </c>
      <c r="H18" s="139"/>
      <c r="I18" s="139">
        <f>Table2[[#This Row],[BS]]*10/100</f>
        <v>0</v>
      </c>
      <c r="J18" s="139">
        <f>Table2[[#This Row],[BS]]*15/100</f>
        <v>0</v>
      </c>
      <c r="K18" s="139">
        <f>Table2[[#This Row],[BS]]*20/100</f>
        <v>0</v>
      </c>
      <c r="L18" s="139">
        <f>SUM(Table2[[#This Row],[BS]:[HRA]])</f>
        <v>0</v>
      </c>
      <c r="M18" s="139">
        <f>Table2[[#This Row],[GS]]*18/100</f>
        <v>0</v>
      </c>
      <c r="N18" s="139">
        <f>Table2[[#This Row],[GS]]-Table2[[#This Row],[TDS]]</f>
        <v>0</v>
      </c>
    </row>
    <row r="19" spans="2:20" ht="18.5" x14ac:dyDescent="0.35">
      <c r="B19" s="6"/>
      <c r="G19" s="139">
        <f>empinfo!E19</f>
        <v>0</v>
      </c>
      <c r="H19" s="139"/>
      <c r="I19" s="139">
        <f>Table2[[#This Row],[BS]]*10/100</f>
        <v>0</v>
      </c>
      <c r="J19" s="139">
        <f>Table2[[#This Row],[BS]]*15/100</f>
        <v>0</v>
      </c>
      <c r="K19" s="139">
        <f>Table2[[#This Row],[BS]]*20/100</f>
        <v>0</v>
      </c>
      <c r="L19" s="139">
        <f>SUM(Table2[[#This Row],[BS]:[HRA]])</f>
        <v>0</v>
      </c>
      <c r="M19" s="139">
        <f>Table2[[#This Row],[GS]]*18/100</f>
        <v>0</v>
      </c>
      <c r="N19" s="139">
        <f>Table2[[#This Row],[GS]]-Table2[[#This Row],[TDS]]</f>
        <v>0</v>
      </c>
    </row>
    <row r="20" spans="2:20" ht="18.5" x14ac:dyDescent="0.35">
      <c r="B20" s="6"/>
      <c r="G20" s="139">
        <f>empinfo!E20</f>
        <v>0</v>
      </c>
      <c r="H20" s="139"/>
      <c r="I20" s="139">
        <f>Table2[[#This Row],[BS]]*10/100</f>
        <v>0</v>
      </c>
      <c r="J20" s="139">
        <f>Table2[[#This Row],[BS]]*15/100</f>
        <v>0</v>
      </c>
      <c r="K20" s="139">
        <f>Table2[[#This Row],[BS]]*20/100</f>
        <v>0</v>
      </c>
      <c r="L20" s="139">
        <f>SUM(Table2[[#This Row],[BS]:[HRA]])</f>
        <v>0</v>
      </c>
      <c r="M20" s="139">
        <f>Table2[[#This Row],[GS]]*18/100</f>
        <v>0</v>
      </c>
      <c r="N20" s="139">
        <f>Table2[[#This Row],[GS]]-Table2[[#This Row],[TDS]]</f>
        <v>0</v>
      </c>
    </row>
    <row r="21" spans="2:20" ht="18.5" x14ac:dyDescent="0.35">
      <c r="B21" s="6"/>
      <c r="G21" s="139">
        <f>empinfo!E21</f>
        <v>0</v>
      </c>
      <c r="H21" s="139"/>
      <c r="I21" s="139">
        <f>Table2[[#This Row],[BS]]*10/100</f>
        <v>0</v>
      </c>
      <c r="J21" s="139">
        <f>Table2[[#This Row],[BS]]*15/100</f>
        <v>0</v>
      </c>
      <c r="K21" s="139">
        <f>Table2[[#This Row],[BS]]*20/100</f>
        <v>0</v>
      </c>
      <c r="L21" s="139">
        <f>SUM(Table2[[#This Row],[BS]:[HRA]])</f>
        <v>0</v>
      </c>
      <c r="M21" s="139">
        <f>Table2[[#This Row],[GS]]*18/100</f>
        <v>0</v>
      </c>
      <c r="N21" s="139">
        <f>Table2[[#This Row],[GS]]-Table2[[#This Row],[TDS]]</f>
        <v>0</v>
      </c>
    </row>
    <row r="22" spans="2:20" ht="18.5" x14ac:dyDescent="0.35">
      <c r="B22" s="6"/>
      <c r="G22" s="139">
        <f>empinfo!E22</f>
        <v>0</v>
      </c>
      <c r="H22" s="139"/>
      <c r="I22" s="139">
        <f>Table2[[#This Row],[BS]]*10/100</f>
        <v>0</v>
      </c>
      <c r="J22" s="139">
        <f>Table2[[#This Row],[BS]]*15/100</f>
        <v>0</v>
      </c>
      <c r="K22" s="139">
        <f>Table2[[#This Row],[BS]]*20/100</f>
        <v>0</v>
      </c>
      <c r="L22" s="139">
        <f>SUM(Table2[[#This Row],[BS]:[HRA]])</f>
        <v>0</v>
      </c>
      <c r="M22" s="139">
        <f>Table2[[#This Row],[GS]]*18/100</f>
        <v>0</v>
      </c>
      <c r="N22" s="139">
        <f>Table2[[#This Row],[GS]]-Table2[[#This Row],[TDS]]</f>
        <v>0</v>
      </c>
    </row>
    <row r="23" spans="2:20" ht="18.5" x14ac:dyDescent="0.35">
      <c r="B23" s="6"/>
      <c r="G23" s="139">
        <f>empinfo!E23</f>
        <v>0</v>
      </c>
      <c r="H23" s="139"/>
      <c r="I23" s="139">
        <f>Table2[[#This Row],[BS]]*10/100</f>
        <v>0</v>
      </c>
      <c r="J23" s="139">
        <f>Table2[[#This Row],[BS]]*15/100</f>
        <v>0</v>
      </c>
      <c r="K23" s="139">
        <f>Table2[[#This Row],[BS]]*20/100</f>
        <v>0</v>
      </c>
      <c r="L23" s="139">
        <f>SUM(Table2[[#This Row],[BS]:[HRA]])</f>
        <v>0</v>
      </c>
      <c r="M23" s="139">
        <f>Table2[[#This Row],[GS]]*18/100</f>
        <v>0</v>
      </c>
      <c r="N23" s="139">
        <f>Table2[[#This Row],[GS]]-Table2[[#This Row],[TDS]]</f>
        <v>0</v>
      </c>
    </row>
    <row r="24" spans="2:20" ht="18.5" x14ac:dyDescent="0.35">
      <c r="B24" s="6"/>
      <c r="G24" s="139">
        <f>empinfo!E24</f>
        <v>0</v>
      </c>
      <c r="H24" s="139"/>
      <c r="I24" s="139">
        <f>Table2[[#This Row],[BS]]*10/100</f>
        <v>0</v>
      </c>
      <c r="J24" s="139">
        <f>Table2[[#This Row],[BS]]*15/100</f>
        <v>0</v>
      </c>
      <c r="K24" s="139">
        <f>Table2[[#This Row],[BS]]*20/100</f>
        <v>0</v>
      </c>
      <c r="L24" s="139">
        <f>SUM(Table2[[#This Row],[BS]:[HRA]])</f>
        <v>0</v>
      </c>
      <c r="M24" s="139">
        <f>Table2[[#This Row],[GS]]*18/100</f>
        <v>0</v>
      </c>
      <c r="N24" s="139">
        <f>Table2[[#This Row],[GS]]-Table2[[#This Row],[TDS]]</f>
        <v>0</v>
      </c>
    </row>
    <row r="25" spans="2:20" ht="18.5" x14ac:dyDescent="0.35">
      <c r="G25" s="139">
        <f>empinfo!E25</f>
        <v>0</v>
      </c>
      <c r="H25" s="139"/>
      <c r="I25" s="139">
        <f>Table2[[#This Row],[BS]]*10/100</f>
        <v>0</v>
      </c>
      <c r="J25" s="139">
        <f>Table2[[#This Row],[BS]]*15/100</f>
        <v>0</v>
      </c>
      <c r="K25" s="139">
        <f>Table2[[#This Row],[BS]]*20/100</f>
        <v>0</v>
      </c>
      <c r="L25" s="139">
        <f>SUM(Table2[[#This Row],[BS]:[HRA]])</f>
        <v>0</v>
      </c>
      <c r="M25" s="139">
        <f>Table2[[#This Row],[GS]]*18/100</f>
        <v>0</v>
      </c>
      <c r="N25" s="139">
        <f>Table2[[#This Row],[GS]]-Table2[[#This Row],[TDS]]</f>
        <v>0</v>
      </c>
    </row>
    <row r="26" spans="2:20" ht="18.5" x14ac:dyDescent="0.35">
      <c r="G26" s="139">
        <f>empinfo!E26</f>
        <v>0</v>
      </c>
      <c r="H26" s="139"/>
      <c r="I26" s="139">
        <f>Table2[[#This Row],[BS]]*10/100</f>
        <v>0</v>
      </c>
      <c r="J26" s="139">
        <f>Table2[[#This Row],[BS]]*15/100</f>
        <v>0</v>
      </c>
      <c r="K26" s="139">
        <f>Table2[[#This Row],[BS]]*20/100</f>
        <v>0</v>
      </c>
      <c r="L26" s="139">
        <f>SUM(Table2[[#This Row],[BS]:[HRA]])</f>
        <v>0</v>
      </c>
      <c r="M26" s="139">
        <f>Table2[[#This Row],[GS]]*18/100</f>
        <v>0</v>
      </c>
      <c r="N26" s="139">
        <f>Table2[[#This Row],[GS]]-Table2[[#This Row],[TDS]]</f>
        <v>0</v>
      </c>
    </row>
    <row r="27" spans="2:20" ht="18.5" x14ac:dyDescent="0.35">
      <c r="G27" s="139">
        <f>empinfo!E27</f>
        <v>0</v>
      </c>
      <c r="H27" s="139"/>
      <c r="I27" s="139">
        <f>Table2[[#This Row],[BS]]*10/100</f>
        <v>0</v>
      </c>
      <c r="J27" s="139">
        <f>Table2[[#This Row],[BS]]*15/100</f>
        <v>0</v>
      </c>
      <c r="K27" s="139">
        <f>Table2[[#This Row],[BS]]*20/100</f>
        <v>0</v>
      </c>
      <c r="L27" s="139">
        <f>SUM(Table2[[#This Row],[BS]:[HRA]])</f>
        <v>0</v>
      </c>
      <c r="M27" s="139">
        <f>Table2[[#This Row],[GS]]*18/100</f>
        <v>0</v>
      </c>
      <c r="N27" s="139">
        <f>Table2[[#This Row],[GS]]-Table2[[#This Row],[TDS]]</f>
        <v>0</v>
      </c>
    </row>
    <row r="28" spans="2:20" ht="18.5" x14ac:dyDescent="0.35">
      <c r="G28" s="139">
        <f>empinfo!E28</f>
        <v>0</v>
      </c>
      <c r="H28" s="139"/>
      <c r="I28" s="139">
        <f>Table2[[#This Row],[BS]]*10/100</f>
        <v>0</v>
      </c>
      <c r="J28" s="139">
        <f>Table2[[#This Row],[BS]]*15/100</f>
        <v>0</v>
      </c>
      <c r="K28" s="139">
        <f>Table2[[#This Row],[BS]]*20/100</f>
        <v>0</v>
      </c>
      <c r="L28" s="139">
        <f>SUM(Table2[[#This Row],[BS]:[HRA]])</f>
        <v>0</v>
      </c>
      <c r="M28" s="139">
        <f>Table2[[#This Row],[GS]]*18/100</f>
        <v>0</v>
      </c>
      <c r="N28" s="139">
        <f>Table2[[#This Row],[GS]]-Table2[[#This Row],[TDS]]</f>
        <v>0</v>
      </c>
    </row>
    <row r="29" spans="2:20" ht="18.5" x14ac:dyDescent="0.35">
      <c r="G29" s="139">
        <f>empinfo!E29</f>
        <v>0</v>
      </c>
      <c r="H29" s="139"/>
      <c r="I29" s="139">
        <f>Table2[[#This Row],[BS]]*10/100</f>
        <v>0</v>
      </c>
      <c r="J29" s="139">
        <f>Table2[[#This Row],[BS]]*15/100</f>
        <v>0</v>
      </c>
      <c r="K29" s="139">
        <f>Table2[[#This Row],[BS]]*20/100</f>
        <v>0</v>
      </c>
      <c r="L29" s="139">
        <f>SUM(Table2[[#This Row],[BS]:[HRA]])</f>
        <v>0</v>
      </c>
      <c r="M29" s="139">
        <f>Table2[[#This Row],[GS]]*18/100</f>
        <v>0</v>
      </c>
      <c r="N29" s="139">
        <f>Table2[[#This Row],[GS]]-Table2[[#This Row],[TDS]]</f>
        <v>0</v>
      </c>
    </row>
    <row r="30" spans="2:20" ht="18.5" x14ac:dyDescent="0.35">
      <c r="G30" s="139">
        <f>empinfo!E30</f>
        <v>0</v>
      </c>
      <c r="H30" s="139"/>
      <c r="I30" s="139">
        <f>Table2[[#This Row],[BS]]*10/100</f>
        <v>0</v>
      </c>
      <c r="J30" s="139">
        <f>Table2[[#This Row],[BS]]*15/100</f>
        <v>0</v>
      </c>
      <c r="K30" s="139">
        <f>Table2[[#This Row],[BS]]*20/100</f>
        <v>0</v>
      </c>
      <c r="L30" s="139">
        <f>SUM(Table2[[#This Row],[BS]:[HRA]])</f>
        <v>0</v>
      </c>
      <c r="M30" s="139">
        <f>Table2[[#This Row],[GS]]*18/100</f>
        <v>0</v>
      </c>
      <c r="N30" s="139">
        <f>Table2[[#This Row],[GS]]-Table2[[#This Row],[TDS]]</f>
        <v>0</v>
      </c>
    </row>
    <row r="31" spans="2:20" ht="18.5" x14ac:dyDescent="0.35">
      <c r="G31" s="139">
        <f>empinfo!E31</f>
        <v>0</v>
      </c>
      <c r="H31" s="139"/>
      <c r="I31" s="139">
        <f>Table2[[#This Row],[BS]]*10/100</f>
        <v>0</v>
      </c>
      <c r="J31" s="139">
        <f>Table2[[#This Row],[BS]]*15/100</f>
        <v>0</v>
      </c>
      <c r="K31" s="139">
        <f>Table2[[#This Row],[BS]]*20/100</f>
        <v>0</v>
      </c>
      <c r="L31" s="139">
        <f>SUM(Table2[[#This Row],[BS]:[HRA]])</f>
        <v>0</v>
      </c>
      <c r="M31" s="139">
        <f>Table2[[#This Row],[GS]]*18/100</f>
        <v>0</v>
      </c>
      <c r="N31" s="139">
        <f>Table2[[#This Row],[GS]]-Table2[[#This Row],[TDS]]</f>
        <v>0</v>
      </c>
    </row>
    <row r="32" spans="2:20" ht="18.5" x14ac:dyDescent="0.35">
      <c r="G32" s="139">
        <f>empinfo!E32</f>
        <v>0</v>
      </c>
      <c r="H32" s="139"/>
      <c r="I32" s="139">
        <f>Table2[[#This Row],[BS]]*10/100</f>
        <v>0</v>
      </c>
      <c r="J32" s="139">
        <f>Table2[[#This Row],[BS]]*15/100</f>
        <v>0</v>
      </c>
      <c r="K32" s="139">
        <f>Table2[[#This Row],[BS]]*20/100</f>
        <v>0</v>
      </c>
      <c r="L32" s="139">
        <f>SUM(Table2[[#This Row],[BS]:[HRA]])</f>
        <v>0</v>
      </c>
      <c r="M32" s="139">
        <f>Table2[[#This Row],[GS]]*18/100</f>
        <v>0</v>
      </c>
      <c r="N32" s="139">
        <f>Table2[[#This Row],[GS]]-Table2[[#This Row],[TDS]]</f>
        <v>0</v>
      </c>
    </row>
    <row r="33" spans="7:14" ht="18.5" x14ac:dyDescent="0.35">
      <c r="G33" s="139">
        <f>empinfo!E33</f>
        <v>0</v>
      </c>
      <c r="H33" s="139"/>
      <c r="I33" s="139">
        <f>Table2[[#This Row],[BS]]*10/100</f>
        <v>0</v>
      </c>
      <c r="J33" s="139">
        <f>Table2[[#This Row],[BS]]*15/100</f>
        <v>0</v>
      </c>
      <c r="K33" s="139">
        <f>Table2[[#This Row],[BS]]*20/100</f>
        <v>0</v>
      </c>
      <c r="L33" s="139">
        <f>SUM(Table2[[#This Row],[BS]:[HRA]])</f>
        <v>0</v>
      </c>
      <c r="M33" s="139">
        <f>Table2[[#This Row],[GS]]*18/100</f>
        <v>0</v>
      </c>
      <c r="N33" s="139">
        <f>Table2[[#This Row],[GS]]-Table2[[#This Row],[TDS]]</f>
        <v>0</v>
      </c>
    </row>
    <row r="34" spans="7:14" ht="18.5" x14ac:dyDescent="0.35">
      <c r="G34" s="139">
        <f>empinfo!E34</f>
        <v>0</v>
      </c>
      <c r="H34" s="139"/>
      <c r="I34" s="139">
        <f>Table2[[#This Row],[BS]]*10/100</f>
        <v>0</v>
      </c>
      <c r="J34" s="139">
        <f>Table2[[#This Row],[BS]]*15/100</f>
        <v>0</v>
      </c>
      <c r="K34" s="139">
        <f>Table2[[#This Row],[BS]]*20/100</f>
        <v>0</v>
      </c>
      <c r="L34" s="139">
        <f>SUM(Table2[[#This Row],[BS]:[HRA]])</f>
        <v>0</v>
      </c>
      <c r="M34" s="139">
        <f>Table2[[#This Row],[GS]]*18/100</f>
        <v>0</v>
      </c>
      <c r="N34" s="139">
        <f>Table2[[#This Row],[GS]]-Table2[[#This Row],[TDS]]</f>
        <v>0</v>
      </c>
    </row>
    <row r="35" spans="7:14" ht="18.5" x14ac:dyDescent="0.35">
      <c r="G35" s="139">
        <f>empinfo!E35</f>
        <v>0</v>
      </c>
      <c r="H35" s="139"/>
      <c r="I35" s="139">
        <f>Table2[[#This Row],[BS]]*10/100</f>
        <v>0</v>
      </c>
      <c r="J35" s="139">
        <f>Table2[[#This Row],[BS]]*15/100</f>
        <v>0</v>
      </c>
      <c r="K35" s="139">
        <f>Table2[[#This Row],[BS]]*20/100</f>
        <v>0</v>
      </c>
      <c r="L35" s="139">
        <f>SUM(Table2[[#This Row],[BS]:[HRA]])</f>
        <v>0</v>
      </c>
      <c r="M35" s="139">
        <f>Table2[[#This Row],[GS]]*18/100</f>
        <v>0</v>
      </c>
      <c r="N35" s="139">
        <f>Table2[[#This Row],[GS]]-Table2[[#This Row],[TDS]]</f>
        <v>0</v>
      </c>
    </row>
    <row r="36" spans="7:14" ht="18.5" x14ac:dyDescent="0.35">
      <c r="G36" s="139">
        <f>empinfo!E36</f>
        <v>0</v>
      </c>
      <c r="H36" s="139"/>
      <c r="I36" s="139">
        <f>Table2[[#This Row],[BS]]*10/100</f>
        <v>0</v>
      </c>
      <c r="J36" s="139">
        <f>Table2[[#This Row],[BS]]*15/100</f>
        <v>0</v>
      </c>
      <c r="K36" s="139">
        <f>Table2[[#This Row],[BS]]*20/100</f>
        <v>0</v>
      </c>
      <c r="L36" s="139">
        <f>SUM(Table2[[#This Row],[BS]:[HRA]])</f>
        <v>0</v>
      </c>
      <c r="M36" s="139">
        <f>Table2[[#This Row],[GS]]*18/100</f>
        <v>0</v>
      </c>
      <c r="N36" s="139">
        <f>Table2[[#This Row],[GS]]-Table2[[#This Row],[TDS]]</f>
        <v>0</v>
      </c>
    </row>
    <row r="37" spans="7:14" ht="18.5" x14ac:dyDescent="0.35">
      <c r="G37" s="139">
        <f>empinfo!E37</f>
        <v>0</v>
      </c>
      <c r="H37" s="139"/>
      <c r="I37" s="139">
        <f>Table2[[#This Row],[BS]]*10/100</f>
        <v>0</v>
      </c>
      <c r="J37" s="139">
        <f>Table2[[#This Row],[BS]]*15/100</f>
        <v>0</v>
      </c>
      <c r="K37" s="139">
        <f>Table2[[#This Row],[BS]]*20/100</f>
        <v>0</v>
      </c>
      <c r="L37" s="139">
        <f>SUM(Table2[[#This Row],[BS]:[HRA]])</f>
        <v>0</v>
      </c>
      <c r="M37" s="139">
        <f>Table2[[#This Row],[GS]]*18/100</f>
        <v>0</v>
      </c>
      <c r="N37" s="139">
        <f>Table2[[#This Row],[GS]]-Table2[[#This Row],[TDS]]</f>
        <v>0</v>
      </c>
    </row>
    <row r="38" spans="7:14" ht="18.5" x14ac:dyDescent="0.35">
      <c r="G38" s="139">
        <f>empinfo!E38</f>
        <v>0</v>
      </c>
      <c r="H38" s="139"/>
      <c r="I38" s="139">
        <f>Table2[[#This Row],[BS]]*10/100</f>
        <v>0</v>
      </c>
      <c r="J38" s="139">
        <f>Table2[[#This Row],[BS]]*15/100</f>
        <v>0</v>
      </c>
      <c r="K38" s="139">
        <f>Table2[[#This Row],[BS]]*20/100</f>
        <v>0</v>
      </c>
      <c r="L38" s="139">
        <f>SUM(Table2[[#This Row],[BS]:[HRA]])</f>
        <v>0</v>
      </c>
      <c r="M38" s="139">
        <f>Table2[[#This Row],[GS]]*18/100</f>
        <v>0</v>
      </c>
      <c r="N38" s="139">
        <f>Table2[[#This Row],[GS]]-Table2[[#This Row],[TDS]]</f>
        <v>0</v>
      </c>
    </row>
    <row r="39" spans="7:14" ht="18.5" x14ac:dyDescent="0.35">
      <c r="G39" s="139">
        <f>empinfo!E39</f>
        <v>0</v>
      </c>
      <c r="H39" s="139"/>
      <c r="I39" s="139">
        <f>Table2[[#This Row],[BS]]*10/100</f>
        <v>0</v>
      </c>
      <c r="J39" s="139">
        <f>Table2[[#This Row],[BS]]*15/100</f>
        <v>0</v>
      </c>
      <c r="K39" s="139">
        <f>Table2[[#This Row],[BS]]*20/100</f>
        <v>0</v>
      </c>
      <c r="L39" s="139">
        <f>SUM(Table2[[#This Row],[BS]:[HRA]])</f>
        <v>0</v>
      </c>
      <c r="M39" s="139">
        <f>Table2[[#This Row],[GS]]*18/100</f>
        <v>0</v>
      </c>
      <c r="N39" s="139">
        <f>Table2[[#This Row],[GS]]-Table2[[#This Row],[TDS]]</f>
        <v>0</v>
      </c>
    </row>
    <row r="40" spans="7:14" ht="18.5" x14ac:dyDescent="0.35">
      <c r="G40" s="139">
        <f>empinfo!E40</f>
        <v>0</v>
      </c>
      <c r="H40" s="139"/>
      <c r="I40" s="139">
        <f>Table2[[#This Row],[BS]]*10/100</f>
        <v>0</v>
      </c>
      <c r="J40" s="139">
        <f>Table2[[#This Row],[BS]]*15/100</f>
        <v>0</v>
      </c>
      <c r="K40" s="139">
        <f>Table2[[#This Row],[BS]]*20/100</f>
        <v>0</v>
      </c>
      <c r="L40" s="139">
        <f>SUM(Table2[[#This Row],[BS]:[HRA]])</f>
        <v>0</v>
      </c>
      <c r="M40" s="139">
        <f>Table2[[#This Row],[GS]]*18/100</f>
        <v>0</v>
      </c>
      <c r="N40" s="139">
        <f>Table2[[#This Row],[GS]]-Table2[[#This Row],[TDS]]</f>
        <v>0</v>
      </c>
    </row>
    <row r="41" spans="7:14" ht="18.5" x14ac:dyDescent="0.35">
      <c r="G41" s="139">
        <f>empinfo!E41</f>
        <v>0</v>
      </c>
      <c r="H41" s="139"/>
      <c r="I41" s="139">
        <f>Table2[[#This Row],[BS]]*10/100</f>
        <v>0</v>
      </c>
      <c r="J41" s="139">
        <f>Table2[[#This Row],[BS]]*15/100</f>
        <v>0</v>
      </c>
      <c r="K41" s="139">
        <f>Table2[[#This Row],[BS]]*20/100</f>
        <v>0</v>
      </c>
      <c r="L41" s="139">
        <f>SUM(Table2[[#This Row],[BS]:[HRA]])</f>
        <v>0</v>
      </c>
      <c r="M41" s="139">
        <f>Table2[[#This Row],[GS]]*18/100</f>
        <v>0</v>
      </c>
      <c r="N41" s="139">
        <f>Table2[[#This Row],[GS]]-Table2[[#This Row],[TDS]]</f>
        <v>0</v>
      </c>
    </row>
    <row r="42" spans="7:14" ht="18.5" x14ac:dyDescent="0.35">
      <c r="G42" s="139">
        <f>empinfo!E42</f>
        <v>0</v>
      </c>
      <c r="H42" s="139"/>
      <c r="I42" s="139">
        <f>Table2[[#This Row],[BS]]*10/100</f>
        <v>0</v>
      </c>
      <c r="J42" s="139">
        <f>Table2[[#This Row],[BS]]*15/100</f>
        <v>0</v>
      </c>
      <c r="K42" s="139">
        <f>Table2[[#This Row],[BS]]*20/100</f>
        <v>0</v>
      </c>
      <c r="L42" s="139">
        <f>SUM(Table2[[#This Row],[BS]:[HRA]])</f>
        <v>0</v>
      </c>
      <c r="M42" s="139">
        <f>Table2[[#This Row],[GS]]*18/100</f>
        <v>0</v>
      </c>
      <c r="N42" s="139">
        <f>Table2[[#This Row],[GS]]-Table2[[#This Row],[TDS]]</f>
        <v>0</v>
      </c>
    </row>
    <row r="43" spans="7:14" ht="18.5" x14ac:dyDescent="0.35">
      <c r="G43" s="139">
        <f>empinfo!E43</f>
        <v>0</v>
      </c>
      <c r="H43" s="139"/>
      <c r="I43" s="139">
        <f>Table2[[#This Row],[BS]]*10/100</f>
        <v>0</v>
      </c>
      <c r="J43" s="139">
        <f>Table2[[#This Row],[BS]]*15/100</f>
        <v>0</v>
      </c>
      <c r="K43" s="139">
        <f>Table2[[#This Row],[BS]]*20/100</f>
        <v>0</v>
      </c>
      <c r="L43" s="139">
        <f>SUM(Table2[[#This Row],[BS]:[HRA]])</f>
        <v>0</v>
      </c>
      <c r="M43" s="139">
        <f>Table2[[#This Row],[GS]]*18/100</f>
        <v>0</v>
      </c>
      <c r="N43" s="139">
        <f>Table2[[#This Row],[GS]]-Table2[[#This Row],[TDS]]</f>
        <v>0</v>
      </c>
    </row>
    <row r="44" spans="7:14" ht="18.5" x14ac:dyDescent="0.35">
      <c r="G44" s="139">
        <f>empinfo!E44</f>
        <v>0</v>
      </c>
      <c r="H44" s="139"/>
      <c r="I44" s="139">
        <f>Table2[[#This Row],[BS]]*10/100</f>
        <v>0</v>
      </c>
      <c r="J44" s="139">
        <f>Table2[[#This Row],[BS]]*15/100</f>
        <v>0</v>
      </c>
      <c r="K44" s="139">
        <f>Table2[[#This Row],[BS]]*20/100</f>
        <v>0</v>
      </c>
      <c r="L44" s="139">
        <f>SUM(Table2[[#This Row],[BS]:[HRA]])</f>
        <v>0</v>
      </c>
      <c r="M44" s="139">
        <f>Table2[[#This Row],[GS]]*18/100</f>
        <v>0</v>
      </c>
      <c r="N44" s="139">
        <f>Table2[[#This Row],[GS]]-Table2[[#This Row],[TDS]]</f>
        <v>0</v>
      </c>
    </row>
    <row r="45" spans="7:14" ht="18.5" x14ac:dyDescent="0.35">
      <c r="G45" s="139">
        <f>empinfo!E45</f>
        <v>0</v>
      </c>
      <c r="H45" s="139"/>
      <c r="I45" s="139">
        <f>Table2[[#This Row],[BS]]*10/100</f>
        <v>0</v>
      </c>
      <c r="J45" s="139">
        <f>Table2[[#This Row],[BS]]*15/100</f>
        <v>0</v>
      </c>
      <c r="K45" s="139">
        <f>Table2[[#This Row],[BS]]*20/100</f>
        <v>0</v>
      </c>
      <c r="L45" s="139">
        <f>SUM(Table2[[#This Row],[BS]:[HRA]])</f>
        <v>0</v>
      </c>
      <c r="M45" s="139">
        <f>Table2[[#This Row],[GS]]*18/100</f>
        <v>0</v>
      </c>
      <c r="N45" s="139">
        <f>Table2[[#This Row],[GS]]-Table2[[#This Row],[TDS]]</f>
        <v>0</v>
      </c>
    </row>
    <row r="46" spans="7:14" ht="18.5" x14ac:dyDescent="0.35">
      <c r="G46" s="139">
        <f>empinfo!E46</f>
        <v>0</v>
      </c>
      <c r="H46" s="139"/>
      <c r="I46" s="139">
        <f>Table2[[#This Row],[BS]]*10/100</f>
        <v>0</v>
      </c>
      <c r="J46" s="139">
        <f>Table2[[#This Row],[BS]]*15/100</f>
        <v>0</v>
      </c>
      <c r="K46" s="139">
        <f>Table2[[#This Row],[BS]]*20/100</f>
        <v>0</v>
      </c>
      <c r="L46" s="139">
        <f>SUM(Table2[[#This Row],[BS]:[HRA]])</f>
        <v>0</v>
      </c>
      <c r="M46" s="139">
        <f>Table2[[#This Row],[GS]]*18/100</f>
        <v>0</v>
      </c>
      <c r="N46" s="139">
        <f>Table2[[#This Row],[GS]]-Table2[[#This Row],[TDS]]</f>
        <v>0</v>
      </c>
    </row>
    <row r="47" spans="7:14" ht="18.5" x14ac:dyDescent="0.35">
      <c r="G47" s="139">
        <f>empinfo!E47</f>
        <v>0</v>
      </c>
      <c r="H47" s="139"/>
      <c r="I47" s="139">
        <f>Table2[[#This Row],[BS]]*10/100</f>
        <v>0</v>
      </c>
      <c r="J47" s="139">
        <f>Table2[[#This Row],[BS]]*15/100</f>
        <v>0</v>
      </c>
      <c r="K47" s="139">
        <f>Table2[[#This Row],[BS]]*20/100</f>
        <v>0</v>
      </c>
      <c r="L47" s="139">
        <f>SUM(Table2[[#This Row],[BS]:[HRA]])</f>
        <v>0</v>
      </c>
      <c r="M47" s="139">
        <f>Table2[[#This Row],[GS]]*18/100</f>
        <v>0</v>
      </c>
      <c r="N47" s="139">
        <f>Table2[[#This Row],[GS]]-Table2[[#This Row],[TDS]]</f>
        <v>0</v>
      </c>
    </row>
    <row r="48" spans="7:14" ht="18.5" x14ac:dyDescent="0.35">
      <c r="G48" s="139">
        <f>empinfo!E48</f>
        <v>0</v>
      </c>
      <c r="H48" s="139"/>
      <c r="I48" s="139">
        <f>Table2[[#This Row],[BS]]*10/100</f>
        <v>0</v>
      </c>
      <c r="J48" s="139">
        <f>Table2[[#This Row],[BS]]*15/100</f>
        <v>0</v>
      </c>
      <c r="K48" s="139">
        <f>Table2[[#This Row],[BS]]*20/100</f>
        <v>0</v>
      </c>
      <c r="L48" s="139">
        <f>SUM(Table2[[#This Row],[BS]:[HRA]])</f>
        <v>0</v>
      </c>
      <c r="M48" s="139">
        <f>Table2[[#This Row],[GS]]*18/100</f>
        <v>0</v>
      </c>
      <c r="N48" s="139">
        <f>Table2[[#This Row],[GS]]-Table2[[#This Row],[TDS]]</f>
        <v>0</v>
      </c>
    </row>
    <row r="49" spans="7:14" ht="18.5" x14ac:dyDescent="0.35">
      <c r="G49" s="139">
        <f>empinfo!E49</f>
        <v>0</v>
      </c>
      <c r="H49" s="139"/>
      <c r="I49" s="139">
        <f>Table2[[#This Row],[BS]]*10/100</f>
        <v>0</v>
      </c>
      <c r="J49" s="139">
        <f>Table2[[#This Row],[BS]]*15/100</f>
        <v>0</v>
      </c>
      <c r="K49" s="139">
        <f>Table2[[#This Row],[BS]]*20/100</f>
        <v>0</v>
      </c>
      <c r="L49" s="139">
        <f>SUM(Table2[[#This Row],[BS]:[HRA]])</f>
        <v>0</v>
      </c>
      <c r="M49" s="139">
        <f>Table2[[#This Row],[GS]]*18/100</f>
        <v>0</v>
      </c>
      <c r="N49" s="139">
        <f>Table2[[#This Row],[GS]]-Table2[[#This Row],[TDS]]</f>
        <v>0</v>
      </c>
    </row>
    <row r="50" spans="7:14" ht="18.5" x14ac:dyDescent="0.35">
      <c r="G50" s="139">
        <f>empinfo!E50</f>
        <v>0</v>
      </c>
      <c r="H50" s="139"/>
      <c r="I50" s="139">
        <f>Table2[[#This Row],[BS]]*10/100</f>
        <v>0</v>
      </c>
      <c r="J50" s="139">
        <f>Table2[[#This Row],[BS]]*15/100</f>
        <v>0</v>
      </c>
      <c r="K50" s="139">
        <f>Table2[[#This Row],[BS]]*20/100</f>
        <v>0</v>
      </c>
      <c r="L50" s="139">
        <f>SUM(Table2[[#This Row],[BS]:[HRA]])</f>
        <v>0</v>
      </c>
      <c r="M50" s="139">
        <f>Table2[[#This Row],[GS]]*18/100</f>
        <v>0</v>
      </c>
      <c r="N50" s="139">
        <f>Table2[[#This Row],[GS]]-Table2[[#This Row],[TDS]]</f>
        <v>0</v>
      </c>
    </row>
    <row r="51" spans="7:14" ht="18.5" x14ac:dyDescent="0.35">
      <c r="G51" s="139">
        <f>empinfo!E51</f>
        <v>0</v>
      </c>
      <c r="H51" s="139"/>
      <c r="I51" s="139">
        <f>Table2[[#This Row],[BS]]*10/100</f>
        <v>0</v>
      </c>
      <c r="J51" s="139">
        <f>Table2[[#This Row],[BS]]*15/100</f>
        <v>0</v>
      </c>
      <c r="K51" s="139">
        <f>Table2[[#This Row],[BS]]*20/100</f>
        <v>0</v>
      </c>
      <c r="L51" s="139">
        <f>SUM(Table2[[#This Row],[BS]:[HRA]])</f>
        <v>0</v>
      </c>
      <c r="M51" s="139">
        <f>Table2[[#This Row],[GS]]*18/100</f>
        <v>0</v>
      </c>
      <c r="N51" s="139">
        <f>Table2[[#This Row],[GS]]-Table2[[#This Row],[TDS]]</f>
        <v>0</v>
      </c>
    </row>
    <row r="52" spans="7:14" ht="18.5" x14ac:dyDescent="0.35">
      <c r="G52" s="139">
        <f>empinfo!E52</f>
        <v>0</v>
      </c>
      <c r="H52" s="139"/>
      <c r="I52" s="139">
        <f>Table2[[#This Row],[BS]]*10/100</f>
        <v>0</v>
      </c>
      <c r="J52" s="139">
        <f>Table2[[#This Row],[BS]]*15/100</f>
        <v>0</v>
      </c>
      <c r="K52" s="139">
        <f>Table2[[#This Row],[BS]]*20/100</f>
        <v>0</v>
      </c>
      <c r="L52" s="139">
        <f>SUM(Table2[[#This Row],[BS]:[HRA]])</f>
        <v>0</v>
      </c>
      <c r="M52" s="139">
        <f>Table2[[#This Row],[GS]]*18/100</f>
        <v>0</v>
      </c>
      <c r="N52" s="139">
        <f>Table2[[#This Row],[GS]]-Table2[[#This Row],[TDS]]</f>
        <v>0</v>
      </c>
    </row>
    <row r="53" spans="7:14" ht="18.5" x14ac:dyDescent="0.35">
      <c r="G53" s="139">
        <f>empinfo!E53</f>
        <v>0</v>
      </c>
      <c r="H53" s="139"/>
      <c r="I53" s="139">
        <f>Table2[[#This Row],[BS]]*10/100</f>
        <v>0</v>
      </c>
      <c r="J53" s="139">
        <f>Table2[[#This Row],[BS]]*15/100</f>
        <v>0</v>
      </c>
      <c r="K53" s="139">
        <f>Table2[[#This Row],[BS]]*20/100</f>
        <v>0</v>
      </c>
      <c r="L53" s="139">
        <f>SUM(Table2[[#This Row],[BS]:[HRA]])</f>
        <v>0</v>
      </c>
      <c r="M53" s="139">
        <f>Table2[[#This Row],[GS]]*18/100</f>
        <v>0</v>
      </c>
      <c r="N53" s="139">
        <f>Table2[[#This Row],[GS]]-Table2[[#This Row],[TDS]]</f>
        <v>0</v>
      </c>
    </row>
    <row r="54" spans="7:14" ht="18.5" x14ac:dyDescent="0.35">
      <c r="G54" s="139">
        <f>empinfo!E54</f>
        <v>0</v>
      </c>
      <c r="H54" s="139"/>
      <c r="I54" s="139">
        <f>Table2[[#This Row],[BS]]*10/100</f>
        <v>0</v>
      </c>
      <c r="J54" s="139">
        <f>Table2[[#This Row],[BS]]*15/100</f>
        <v>0</v>
      </c>
      <c r="K54" s="139">
        <f>Table2[[#This Row],[BS]]*20/100</f>
        <v>0</v>
      </c>
      <c r="L54" s="139">
        <f>SUM(Table2[[#This Row],[BS]:[HRA]])</f>
        <v>0</v>
      </c>
      <c r="M54" s="139">
        <f>Table2[[#This Row],[GS]]*18/100</f>
        <v>0</v>
      </c>
      <c r="N54" s="139">
        <f>Table2[[#This Row],[GS]]-Table2[[#This Row],[TDS]]</f>
        <v>0</v>
      </c>
    </row>
    <row r="55" spans="7:14" ht="18.5" x14ac:dyDescent="0.35">
      <c r="G55" s="139">
        <f>empinfo!E55</f>
        <v>0</v>
      </c>
      <c r="H55" s="139"/>
      <c r="I55" s="139">
        <f>Table2[[#This Row],[BS]]*10/100</f>
        <v>0</v>
      </c>
      <c r="J55" s="139">
        <f>Table2[[#This Row],[BS]]*15/100</f>
        <v>0</v>
      </c>
      <c r="K55" s="139">
        <f>Table2[[#This Row],[BS]]*20/100</f>
        <v>0</v>
      </c>
      <c r="L55" s="139">
        <f>SUM(Table2[[#This Row],[BS]:[HRA]])</f>
        <v>0</v>
      </c>
      <c r="M55" s="139">
        <f>Table2[[#This Row],[GS]]*18/100</f>
        <v>0</v>
      </c>
      <c r="N55" s="139">
        <f>Table2[[#This Row],[GS]]-Table2[[#This Row],[TDS]]</f>
        <v>0</v>
      </c>
    </row>
    <row r="56" spans="7:14" ht="18.5" x14ac:dyDescent="0.35">
      <c r="G56" s="139">
        <f>empinfo!E56</f>
        <v>0</v>
      </c>
      <c r="H56" s="139"/>
      <c r="I56" s="139">
        <f>Table2[[#This Row],[BS]]*10/100</f>
        <v>0</v>
      </c>
      <c r="J56" s="139">
        <f>Table2[[#This Row],[BS]]*15/100</f>
        <v>0</v>
      </c>
      <c r="K56" s="139">
        <f>Table2[[#This Row],[BS]]*20/100</f>
        <v>0</v>
      </c>
      <c r="L56" s="139">
        <f>SUM(Table2[[#This Row],[BS]:[HRA]])</f>
        <v>0</v>
      </c>
      <c r="M56" s="139">
        <f>Table2[[#This Row],[GS]]*18/100</f>
        <v>0</v>
      </c>
      <c r="N56" s="139">
        <f>Table2[[#This Row],[GS]]-Table2[[#This Row],[TDS]]</f>
        <v>0</v>
      </c>
    </row>
    <row r="57" spans="7:14" ht="18.5" x14ac:dyDescent="0.35">
      <c r="G57" s="139">
        <f>empinfo!E57</f>
        <v>0</v>
      </c>
      <c r="H57" s="139"/>
      <c r="I57" s="139">
        <f>Table2[[#This Row],[BS]]*10/100</f>
        <v>0</v>
      </c>
      <c r="J57" s="139">
        <f>Table2[[#This Row],[BS]]*15/100</f>
        <v>0</v>
      </c>
      <c r="K57" s="139">
        <f>Table2[[#This Row],[BS]]*20/100</f>
        <v>0</v>
      </c>
      <c r="L57" s="139">
        <f>SUM(Table2[[#This Row],[BS]:[HRA]])</f>
        <v>0</v>
      </c>
      <c r="M57" s="139">
        <f>Table2[[#This Row],[GS]]*18/100</f>
        <v>0</v>
      </c>
      <c r="N57" s="139">
        <f>Table2[[#This Row],[GS]]-Table2[[#This Row],[TDS]]</f>
        <v>0</v>
      </c>
    </row>
    <row r="58" spans="7:14" ht="18.5" x14ac:dyDescent="0.35">
      <c r="G58" s="139">
        <f>empinfo!E58</f>
        <v>0</v>
      </c>
      <c r="H58" s="139"/>
      <c r="I58" s="139">
        <f>Table2[[#This Row],[BS]]*10/100</f>
        <v>0</v>
      </c>
      <c r="J58" s="139">
        <f>Table2[[#This Row],[BS]]*15/100</f>
        <v>0</v>
      </c>
      <c r="K58" s="139">
        <f>Table2[[#This Row],[BS]]*20/100</f>
        <v>0</v>
      </c>
      <c r="L58" s="139">
        <f>SUM(Table2[[#This Row],[BS]:[HRA]])</f>
        <v>0</v>
      </c>
      <c r="M58" s="139">
        <f>Table2[[#This Row],[GS]]*18/100</f>
        <v>0</v>
      </c>
      <c r="N58" s="139">
        <f>Table2[[#This Row],[GS]]-Table2[[#This Row],[TDS]]</f>
        <v>0</v>
      </c>
    </row>
    <row r="59" spans="7:14" ht="18.5" x14ac:dyDescent="0.35">
      <c r="G59" s="139">
        <f>empinfo!E59</f>
        <v>0</v>
      </c>
      <c r="H59" s="139"/>
      <c r="I59" s="139">
        <f>Table2[[#This Row],[BS]]*10/100</f>
        <v>0</v>
      </c>
      <c r="J59" s="139">
        <f>Table2[[#This Row],[BS]]*15/100</f>
        <v>0</v>
      </c>
      <c r="K59" s="139">
        <f>Table2[[#This Row],[BS]]*20/100</f>
        <v>0</v>
      </c>
      <c r="L59" s="139">
        <f>SUM(Table2[[#This Row],[BS]:[HRA]])</f>
        <v>0</v>
      </c>
      <c r="M59" s="139">
        <f>Table2[[#This Row],[GS]]*18/100</f>
        <v>0</v>
      </c>
      <c r="N59" s="139">
        <f>Table2[[#This Row],[GS]]-Table2[[#This Row],[TDS]]</f>
        <v>0</v>
      </c>
    </row>
    <row r="60" spans="7:14" ht="18.5" x14ac:dyDescent="0.35">
      <c r="G60" s="139">
        <f>empinfo!E60</f>
        <v>0</v>
      </c>
      <c r="H60" s="139"/>
      <c r="I60" s="139">
        <f>Table2[[#This Row],[BS]]*10/100</f>
        <v>0</v>
      </c>
      <c r="J60" s="139">
        <f>Table2[[#This Row],[BS]]*15/100</f>
        <v>0</v>
      </c>
      <c r="K60" s="139">
        <f>Table2[[#This Row],[BS]]*20/100</f>
        <v>0</v>
      </c>
      <c r="L60" s="139">
        <f>SUM(Table2[[#This Row],[BS]:[HRA]])</f>
        <v>0</v>
      </c>
      <c r="M60" s="139">
        <f>Table2[[#This Row],[GS]]*18/100</f>
        <v>0</v>
      </c>
      <c r="N60" s="139">
        <f>Table2[[#This Row],[GS]]-Table2[[#This Row],[TDS]]</f>
        <v>0</v>
      </c>
    </row>
    <row r="61" spans="7:14" ht="18.5" x14ac:dyDescent="0.35">
      <c r="G61" s="139">
        <f>empinfo!E61</f>
        <v>0</v>
      </c>
      <c r="H61" s="139"/>
      <c r="I61" s="139">
        <f>Table2[[#This Row],[BS]]*10/100</f>
        <v>0</v>
      </c>
      <c r="J61" s="139">
        <f>Table2[[#This Row],[BS]]*15/100</f>
        <v>0</v>
      </c>
      <c r="K61" s="139">
        <f>Table2[[#This Row],[BS]]*20/100</f>
        <v>0</v>
      </c>
      <c r="L61" s="139">
        <f>SUM(Table2[[#This Row],[BS]:[HRA]])</f>
        <v>0</v>
      </c>
      <c r="M61" s="139">
        <f>Table2[[#This Row],[GS]]*18/100</f>
        <v>0</v>
      </c>
      <c r="N61" s="139">
        <f>Table2[[#This Row],[GS]]-Table2[[#This Row],[TDS]]</f>
        <v>0</v>
      </c>
    </row>
    <row r="62" spans="7:14" ht="18.5" x14ac:dyDescent="0.35">
      <c r="G62" s="139">
        <f>empinfo!E62</f>
        <v>0</v>
      </c>
      <c r="H62" s="139"/>
      <c r="I62" s="139">
        <f>Table2[[#This Row],[BS]]*10/100</f>
        <v>0</v>
      </c>
      <c r="J62" s="139">
        <f>Table2[[#This Row],[BS]]*15/100</f>
        <v>0</v>
      </c>
      <c r="K62" s="139">
        <f>Table2[[#This Row],[BS]]*20/100</f>
        <v>0</v>
      </c>
      <c r="L62" s="139">
        <f>SUM(Table2[[#This Row],[BS]:[HRA]])</f>
        <v>0</v>
      </c>
      <c r="M62" s="139">
        <f>Table2[[#This Row],[GS]]*18/100</f>
        <v>0</v>
      </c>
      <c r="N62" s="139">
        <f>Table2[[#This Row],[GS]]-Table2[[#This Row],[TDS]]</f>
        <v>0</v>
      </c>
    </row>
    <row r="63" spans="7:14" ht="18.5" x14ac:dyDescent="0.35">
      <c r="G63" s="139">
        <f>empinfo!E63</f>
        <v>0</v>
      </c>
      <c r="H63" s="139"/>
      <c r="I63" s="139">
        <f>Table2[[#This Row],[BS]]*10/100</f>
        <v>0</v>
      </c>
      <c r="J63" s="139">
        <f>Table2[[#This Row],[BS]]*15/100</f>
        <v>0</v>
      </c>
      <c r="K63" s="139">
        <f>Table2[[#This Row],[BS]]*20/100</f>
        <v>0</v>
      </c>
      <c r="L63" s="139">
        <f>SUM(Table2[[#This Row],[BS]:[HRA]])</f>
        <v>0</v>
      </c>
      <c r="M63" s="139">
        <f>Table2[[#This Row],[GS]]*18/100</f>
        <v>0</v>
      </c>
      <c r="N63" s="139">
        <f>Table2[[#This Row],[GS]]-Table2[[#This Row],[TDS]]</f>
        <v>0</v>
      </c>
    </row>
    <row r="64" spans="7:14" ht="18.5" x14ac:dyDescent="0.35">
      <c r="G64" s="139" t="str">
        <f>staffinfo!E10</f>
        <v>Swati</v>
      </c>
      <c r="H64" s="139"/>
      <c r="I64" s="139">
        <f>Table2[[#This Row],[BS]]*10/100</f>
        <v>0</v>
      </c>
      <c r="J64" s="139">
        <f>Table2[[#This Row],[BS]]*15/100</f>
        <v>0</v>
      </c>
      <c r="K64" s="139">
        <f>Table2[[#This Row],[BS]]*20/100</f>
        <v>0</v>
      </c>
      <c r="L64" s="139">
        <f>SUM(Table2[[#This Row],[BS]:[HRA]])</f>
        <v>0</v>
      </c>
      <c r="M64" s="139">
        <f>Table2[[#This Row],[GS]]*18/100</f>
        <v>0</v>
      </c>
      <c r="N64" s="139">
        <f>Table2[[#This Row],[GS]]-Table2[[#This Row],[TDS]]</f>
        <v>0</v>
      </c>
    </row>
    <row r="65" spans="7:14" ht="18.5" x14ac:dyDescent="0.35">
      <c r="G65" s="139" t="str">
        <f>staffinfo!E11</f>
        <v>Sheela</v>
      </c>
      <c r="H65" s="139"/>
      <c r="I65" s="139">
        <f>Table2[[#This Row],[BS]]*10/100</f>
        <v>0</v>
      </c>
      <c r="J65" s="139">
        <f>Table2[[#This Row],[BS]]*15/100</f>
        <v>0</v>
      </c>
      <c r="K65" s="139">
        <f>Table2[[#This Row],[BS]]*20/100</f>
        <v>0</v>
      </c>
      <c r="L65" s="139">
        <f>SUM(Table2[[#This Row],[BS]:[HRA]])</f>
        <v>0</v>
      </c>
      <c r="M65" s="139">
        <f>Table2[[#This Row],[GS]]*18/100</f>
        <v>0</v>
      </c>
      <c r="N65" s="139">
        <f>Table2[[#This Row],[GS]]-Table2[[#This Row],[TDS]]</f>
        <v>0</v>
      </c>
    </row>
    <row r="66" spans="7:14" ht="18.5" x14ac:dyDescent="0.35">
      <c r="G66" s="139">
        <f>staffinfo!E12</f>
        <v>0</v>
      </c>
      <c r="H66" s="139"/>
      <c r="I66" s="139">
        <f>Table2[[#This Row],[BS]]*10/100</f>
        <v>0</v>
      </c>
      <c r="J66" s="139">
        <f>Table2[[#This Row],[BS]]*15/100</f>
        <v>0</v>
      </c>
      <c r="K66" s="139">
        <f>Table2[[#This Row],[BS]]*20/100</f>
        <v>0</v>
      </c>
      <c r="L66" s="139">
        <f>SUM(Table2[[#This Row],[BS]:[HRA]])</f>
        <v>0</v>
      </c>
      <c r="M66" s="139">
        <f>Table2[[#This Row],[GS]]*18/100</f>
        <v>0</v>
      </c>
      <c r="N66" s="139">
        <f>Table2[[#This Row],[GS]]-Table2[[#This Row],[TDS]]</f>
        <v>0</v>
      </c>
    </row>
    <row r="67" spans="7:14" ht="18.5" x14ac:dyDescent="0.35">
      <c r="G67" s="139">
        <f>staffinfo!E13</f>
        <v>0</v>
      </c>
      <c r="H67" s="139"/>
      <c r="I67" s="139">
        <f>Table2[[#This Row],[BS]]*10/100</f>
        <v>0</v>
      </c>
      <c r="J67" s="139">
        <f>Table2[[#This Row],[BS]]*15/100</f>
        <v>0</v>
      </c>
      <c r="K67" s="139">
        <f>Table2[[#This Row],[BS]]*20/100</f>
        <v>0</v>
      </c>
      <c r="L67" s="139">
        <f>SUM(Table2[[#This Row],[BS]:[HRA]])</f>
        <v>0</v>
      </c>
      <c r="M67" s="139">
        <f>Table2[[#This Row],[GS]]*18/100</f>
        <v>0</v>
      </c>
      <c r="N67" s="139">
        <f>Table2[[#This Row],[GS]]-Table2[[#This Row],[TDS]]</f>
        <v>0</v>
      </c>
    </row>
    <row r="68" spans="7:14" ht="18.5" x14ac:dyDescent="0.35">
      <c r="G68" s="139">
        <f>staffinfo!E14</f>
        <v>0</v>
      </c>
      <c r="H68" s="139"/>
      <c r="I68" s="139">
        <f>Table2[[#This Row],[BS]]*10/100</f>
        <v>0</v>
      </c>
      <c r="J68" s="139">
        <f>Table2[[#This Row],[BS]]*15/100</f>
        <v>0</v>
      </c>
      <c r="K68" s="139">
        <f>Table2[[#This Row],[BS]]*20/100</f>
        <v>0</v>
      </c>
      <c r="L68" s="139">
        <f>SUM(Table2[[#This Row],[BS]:[HRA]])</f>
        <v>0</v>
      </c>
      <c r="M68" s="139">
        <f>Table2[[#This Row],[GS]]*18/100</f>
        <v>0</v>
      </c>
      <c r="N68" s="139">
        <f>Table2[[#This Row],[GS]]-Table2[[#This Row],[TDS]]</f>
        <v>0</v>
      </c>
    </row>
    <row r="69" spans="7:14" ht="18.5" x14ac:dyDescent="0.35">
      <c r="G69" s="139">
        <f>staffinfo!E15</f>
        <v>0</v>
      </c>
      <c r="H69" s="139"/>
      <c r="I69" s="139">
        <f>Table2[[#This Row],[BS]]*10/100</f>
        <v>0</v>
      </c>
      <c r="J69" s="139">
        <f>Table2[[#This Row],[BS]]*15/100</f>
        <v>0</v>
      </c>
      <c r="K69" s="139">
        <f>Table2[[#This Row],[BS]]*20/100</f>
        <v>0</v>
      </c>
      <c r="L69" s="139">
        <f>SUM(Table2[[#This Row],[BS]:[HRA]])</f>
        <v>0</v>
      </c>
      <c r="M69" s="139">
        <f>Table2[[#This Row],[GS]]*18/100</f>
        <v>0</v>
      </c>
      <c r="N69" s="139">
        <f>Table2[[#This Row],[GS]]-Table2[[#This Row],[TDS]]</f>
        <v>0</v>
      </c>
    </row>
    <row r="70" spans="7:14" ht="18.5" x14ac:dyDescent="0.35">
      <c r="G70" s="139">
        <f>staffinfo!E16</f>
        <v>0</v>
      </c>
      <c r="H70" s="139"/>
      <c r="I70" s="139">
        <f>Table2[[#This Row],[BS]]*10/100</f>
        <v>0</v>
      </c>
      <c r="J70" s="139">
        <f>Table2[[#This Row],[BS]]*15/100</f>
        <v>0</v>
      </c>
      <c r="K70" s="139">
        <f>Table2[[#This Row],[BS]]*20/100</f>
        <v>0</v>
      </c>
      <c r="L70" s="139">
        <f>SUM(Table2[[#This Row],[BS]:[HRA]])</f>
        <v>0</v>
      </c>
      <c r="M70" s="139">
        <f>Table2[[#This Row],[GS]]*18/100</f>
        <v>0</v>
      </c>
      <c r="N70" s="139">
        <f>Table2[[#This Row],[GS]]-Table2[[#This Row],[TDS]]</f>
        <v>0</v>
      </c>
    </row>
    <row r="71" spans="7:14" ht="18.5" x14ac:dyDescent="0.35">
      <c r="G71" s="139">
        <f>staffinfo!E17</f>
        <v>0</v>
      </c>
      <c r="H71" s="139"/>
      <c r="I71" s="139">
        <f>Table2[[#This Row],[BS]]*10/100</f>
        <v>0</v>
      </c>
      <c r="J71" s="139">
        <f>Table2[[#This Row],[BS]]*15/100</f>
        <v>0</v>
      </c>
      <c r="K71" s="139">
        <f>Table2[[#This Row],[BS]]*20/100</f>
        <v>0</v>
      </c>
      <c r="L71" s="139">
        <f>SUM(Table2[[#This Row],[BS]:[HRA]])</f>
        <v>0</v>
      </c>
      <c r="M71" s="139">
        <f>Table2[[#This Row],[GS]]*18/100</f>
        <v>0</v>
      </c>
      <c r="N71" s="139">
        <f>Table2[[#This Row],[GS]]-Table2[[#This Row],[TDS]]</f>
        <v>0</v>
      </c>
    </row>
    <row r="72" spans="7:14" ht="18.5" x14ac:dyDescent="0.35">
      <c r="G72" s="139">
        <f>staffinfo!E18</f>
        <v>0</v>
      </c>
      <c r="H72" s="139"/>
      <c r="I72" s="139">
        <f>Table2[[#This Row],[BS]]*10/100</f>
        <v>0</v>
      </c>
      <c r="J72" s="139">
        <f>Table2[[#This Row],[BS]]*15/100</f>
        <v>0</v>
      </c>
      <c r="K72" s="139">
        <f>Table2[[#This Row],[BS]]*20/100</f>
        <v>0</v>
      </c>
      <c r="L72" s="139">
        <f>SUM(Table2[[#This Row],[BS]:[HRA]])</f>
        <v>0</v>
      </c>
      <c r="M72" s="139">
        <f>Table2[[#This Row],[GS]]*18/100</f>
        <v>0</v>
      </c>
      <c r="N72" s="139">
        <f>Table2[[#This Row],[GS]]-Table2[[#This Row],[TDS]]</f>
        <v>0</v>
      </c>
    </row>
    <row r="73" spans="7:14" ht="18.5" x14ac:dyDescent="0.35">
      <c r="G73" s="139">
        <f>staffinfo!E19</f>
        <v>0</v>
      </c>
      <c r="H73" s="139"/>
      <c r="I73" s="139">
        <f>Table2[[#This Row],[BS]]*10/100</f>
        <v>0</v>
      </c>
      <c r="J73" s="139">
        <f>Table2[[#This Row],[BS]]*15/100</f>
        <v>0</v>
      </c>
      <c r="K73" s="139">
        <f>Table2[[#This Row],[BS]]*20/100</f>
        <v>0</v>
      </c>
      <c r="L73" s="139">
        <f>SUM(Table2[[#This Row],[BS]:[HRA]])</f>
        <v>0</v>
      </c>
      <c r="M73" s="139">
        <f>Table2[[#This Row],[GS]]*18/100</f>
        <v>0</v>
      </c>
      <c r="N73" s="139">
        <f>Table2[[#This Row],[GS]]-Table2[[#This Row],[TDS]]</f>
        <v>0</v>
      </c>
    </row>
    <row r="74" spans="7:14" ht="18.5" x14ac:dyDescent="0.35">
      <c r="G74" s="139">
        <f>staffinfo!E20</f>
        <v>0</v>
      </c>
      <c r="H74" s="139"/>
      <c r="I74" s="139">
        <f>Table2[[#This Row],[BS]]*10/100</f>
        <v>0</v>
      </c>
      <c r="J74" s="139">
        <f>Table2[[#This Row],[BS]]*15/100</f>
        <v>0</v>
      </c>
      <c r="K74" s="139">
        <f>Table2[[#This Row],[BS]]*20/100</f>
        <v>0</v>
      </c>
      <c r="L74" s="139">
        <f>SUM(Table2[[#This Row],[BS]:[HRA]])</f>
        <v>0</v>
      </c>
      <c r="M74" s="139">
        <f>Table2[[#This Row],[GS]]*18/100</f>
        <v>0</v>
      </c>
      <c r="N74" s="139">
        <f>Table2[[#This Row],[GS]]-Table2[[#This Row],[TDS]]</f>
        <v>0</v>
      </c>
    </row>
    <row r="75" spans="7:14" ht="18.5" x14ac:dyDescent="0.35">
      <c r="G75" s="139">
        <f>staffinfo!E21</f>
        <v>0</v>
      </c>
      <c r="H75" s="139"/>
      <c r="I75" s="139">
        <f>Table2[[#This Row],[BS]]*10/100</f>
        <v>0</v>
      </c>
      <c r="J75" s="139">
        <f>Table2[[#This Row],[BS]]*15/100</f>
        <v>0</v>
      </c>
      <c r="K75" s="139">
        <f>Table2[[#This Row],[BS]]*20/100</f>
        <v>0</v>
      </c>
      <c r="L75" s="139">
        <f>SUM(Table2[[#This Row],[BS]:[HRA]])</f>
        <v>0</v>
      </c>
      <c r="M75" s="139">
        <f>Table2[[#This Row],[GS]]*18/100</f>
        <v>0</v>
      </c>
      <c r="N75" s="139">
        <f>Table2[[#This Row],[GS]]-Table2[[#This Row],[TDS]]</f>
        <v>0</v>
      </c>
    </row>
    <row r="76" spans="7:14" ht="18.5" x14ac:dyDescent="0.35">
      <c r="G76" s="139">
        <f>staffinfo!E22</f>
        <v>0</v>
      </c>
      <c r="H76" s="139"/>
      <c r="I76" s="139">
        <f>Table2[[#This Row],[BS]]*10/100</f>
        <v>0</v>
      </c>
      <c r="J76" s="139">
        <f>Table2[[#This Row],[BS]]*15/100</f>
        <v>0</v>
      </c>
      <c r="K76" s="139">
        <f>Table2[[#This Row],[BS]]*20/100</f>
        <v>0</v>
      </c>
      <c r="L76" s="139">
        <f>SUM(Table2[[#This Row],[BS]:[HRA]])</f>
        <v>0</v>
      </c>
      <c r="M76" s="139">
        <f>Table2[[#This Row],[GS]]*18/100</f>
        <v>0</v>
      </c>
      <c r="N76" s="139">
        <f>Table2[[#This Row],[GS]]-Table2[[#This Row],[TDS]]</f>
        <v>0</v>
      </c>
    </row>
    <row r="77" spans="7:14" ht="18.5" x14ac:dyDescent="0.35">
      <c r="G77" s="139">
        <f>staffinfo!E23</f>
        <v>0</v>
      </c>
      <c r="H77" s="139"/>
      <c r="I77" s="139">
        <f>Table2[[#This Row],[BS]]*10/100</f>
        <v>0</v>
      </c>
      <c r="J77" s="139">
        <f>Table2[[#This Row],[BS]]*15/100</f>
        <v>0</v>
      </c>
      <c r="K77" s="139">
        <f>Table2[[#This Row],[BS]]*20/100</f>
        <v>0</v>
      </c>
      <c r="L77" s="139">
        <f>SUM(Table2[[#This Row],[BS]:[HRA]])</f>
        <v>0</v>
      </c>
      <c r="M77" s="139">
        <f>Table2[[#This Row],[GS]]*18/100</f>
        <v>0</v>
      </c>
      <c r="N77" s="139">
        <f>Table2[[#This Row],[GS]]-Table2[[#This Row],[TDS]]</f>
        <v>0</v>
      </c>
    </row>
    <row r="78" spans="7:14" ht="18.5" x14ac:dyDescent="0.35">
      <c r="G78" s="139">
        <f>staffinfo!E24</f>
        <v>0</v>
      </c>
      <c r="H78" s="139"/>
      <c r="I78" s="139">
        <f>Table2[[#This Row],[BS]]*10/100</f>
        <v>0</v>
      </c>
      <c r="J78" s="139">
        <f>Table2[[#This Row],[BS]]*15/100</f>
        <v>0</v>
      </c>
      <c r="K78" s="139">
        <f>Table2[[#This Row],[BS]]*20/100</f>
        <v>0</v>
      </c>
      <c r="L78" s="139">
        <f>SUM(Table2[[#This Row],[BS]:[HRA]])</f>
        <v>0</v>
      </c>
      <c r="M78" s="139">
        <f>Table2[[#This Row],[GS]]*18/100</f>
        <v>0</v>
      </c>
      <c r="N78" s="139">
        <f>Table2[[#This Row],[GS]]-Table2[[#This Row],[TDS]]</f>
        <v>0</v>
      </c>
    </row>
    <row r="79" spans="7:14" ht="18.5" x14ac:dyDescent="0.35">
      <c r="G79" s="139">
        <f>staffinfo!E25</f>
        <v>0</v>
      </c>
      <c r="H79" s="139"/>
      <c r="I79" s="139">
        <f>Table2[[#This Row],[BS]]*10/100</f>
        <v>0</v>
      </c>
      <c r="J79" s="139">
        <f>Table2[[#This Row],[BS]]*15/100</f>
        <v>0</v>
      </c>
      <c r="K79" s="139">
        <f>Table2[[#This Row],[BS]]*20/100</f>
        <v>0</v>
      </c>
      <c r="L79" s="139">
        <f>SUM(Table2[[#This Row],[BS]:[HRA]])</f>
        <v>0</v>
      </c>
      <c r="M79" s="139">
        <f>Table2[[#This Row],[GS]]*18/100</f>
        <v>0</v>
      </c>
      <c r="N79" s="139">
        <f>Table2[[#This Row],[GS]]-Table2[[#This Row],[TDS]]</f>
        <v>0</v>
      </c>
    </row>
    <row r="80" spans="7:14" ht="18.5" x14ac:dyDescent="0.35">
      <c r="G80" s="139">
        <f>staffinfo!E26</f>
        <v>0</v>
      </c>
      <c r="H80" s="139"/>
      <c r="I80" s="139">
        <f>Table2[[#This Row],[BS]]*10/100</f>
        <v>0</v>
      </c>
      <c r="J80" s="139">
        <f>Table2[[#This Row],[BS]]*15/100</f>
        <v>0</v>
      </c>
      <c r="K80" s="139">
        <f>Table2[[#This Row],[BS]]*20/100</f>
        <v>0</v>
      </c>
      <c r="L80" s="139">
        <f>SUM(Table2[[#This Row],[BS]:[HRA]])</f>
        <v>0</v>
      </c>
      <c r="M80" s="139">
        <f>Table2[[#This Row],[GS]]*18/100</f>
        <v>0</v>
      </c>
      <c r="N80" s="139">
        <f>Table2[[#This Row],[GS]]-Table2[[#This Row],[TDS]]</f>
        <v>0</v>
      </c>
    </row>
    <row r="81" spans="7:14" ht="18.5" x14ac:dyDescent="0.35">
      <c r="G81" s="139">
        <f>staffinfo!E27</f>
        <v>0</v>
      </c>
      <c r="H81" s="139"/>
      <c r="I81" s="139">
        <f>Table2[[#This Row],[BS]]*10/100</f>
        <v>0</v>
      </c>
      <c r="J81" s="139">
        <f>Table2[[#This Row],[BS]]*15/100</f>
        <v>0</v>
      </c>
      <c r="K81" s="139">
        <f>Table2[[#This Row],[BS]]*20/100</f>
        <v>0</v>
      </c>
      <c r="L81" s="139">
        <f>SUM(Table2[[#This Row],[BS]:[HRA]])</f>
        <v>0</v>
      </c>
      <c r="M81" s="139">
        <f>Table2[[#This Row],[GS]]*18/100</f>
        <v>0</v>
      </c>
      <c r="N81" s="139">
        <f>Table2[[#This Row],[GS]]-Table2[[#This Row],[TDS]]</f>
        <v>0</v>
      </c>
    </row>
    <row r="82" spans="7:14" ht="18.5" x14ac:dyDescent="0.35">
      <c r="G82" s="139">
        <f>staffinfo!E28</f>
        <v>0</v>
      </c>
      <c r="H82" s="139"/>
      <c r="I82" s="139">
        <f>Table2[[#This Row],[BS]]*10/100</f>
        <v>0</v>
      </c>
      <c r="J82" s="139">
        <f>Table2[[#This Row],[BS]]*15/100</f>
        <v>0</v>
      </c>
      <c r="K82" s="139">
        <f>Table2[[#This Row],[BS]]*20/100</f>
        <v>0</v>
      </c>
      <c r="L82" s="139">
        <f>SUM(Table2[[#This Row],[BS]:[HRA]])</f>
        <v>0</v>
      </c>
      <c r="M82" s="139">
        <f>Table2[[#This Row],[GS]]*18/100</f>
        <v>0</v>
      </c>
      <c r="N82" s="139">
        <f>Table2[[#This Row],[GS]]-Table2[[#This Row],[TDS]]</f>
        <v>0</v>
      </c>
    </row>
    <row r="83" spans="7:14" ht="18.5" x14ac:dyDescent="0.35">
      <c r="G83" s="139">
        <f>staffinfo!E29</f>
        <v>0</v>
      </c>
      <c r="H83" s="139"/>
      <c r="I83" s="139">
        <f>Table2[[#This Row],[BS]]*10/100</f>
        <v>0</v>
      </c>
      <c r="J83" s="139">
        <f>Table2[[#This Row],[BS]]*15/100</f>
        <v>0</v>
      </c>
      <c r="K83" s="139">
        <f>Table2[[#This Row],[BS]]*20/100</f>
        <v>0</v>
      </c>
      <c r="L83" s="139">
        <f>SUM(Table2[[#This Row],[BS]:[HRA]])</f>
        <v>0</v>
      </c>
      <c r="M83" s="139">
        <f>Table2[[#This Row],[GS]]*18/100</f>
        <v>0</v>
      </c>
      <c r="N83" s="139">
        <f>Table2[[#This Row],[GS]]-Table2[[#This Row],[TDS]]</f>
        <v>0</v>
      </c>
    </row>
    <row r="84" spans="7:14" ht="18.5" x14ac:dyDescent="0.35">
      <c r="G84" s="139">
        <f>staffinfo!E30</f>
        <v>0</v>
      </c>
      <c r="H84" s="139"/>
      <c r="I84" s="139">
        <f>Table2[[#This Row],[BS]]*10/100</f>
        <v>0</v>
      </c>
      <c r="J84" s="139">
        <f>Table2[[#This Row],[BS]]*15/100</f>
        <v>0</v>
      </c>
      <c r="K84" s="139">
        <f>Table2[[#This Row],[BS]]*20/100</f>
        <v>0</v>
      </c>
      <c r="L84" s="139">
        <f>SUM(Table2[[#This Row],[BS]:[HRA]])</f>
        <v>0</v>
      </c>
      <c r="M84" s="139">
        <f>Table2[[#This Row],[GS]]*18/100</f>
        <v>0</v>
      </c>
      <c r="N84" s="139">
        <f>Table2[[#This Row],[GS]]-Table2[[#This Row],[TDS]]</f>
        <v>0</v>
      </c>
    </row>
    <row r="85" spans="7:14" ht="18.5" x14ac:dyDescent="0.35">
      <c r="G85" s="139">
        <f>staffinfo!E31</f>
        <v>0</v>
      </c>
      <c r="H85" s="139"/>
      <c r="I85" s="139">
        <f>Table2[[#This Row],[BS]]*10/100</f>
        <v>0</v>
      </c>
      <c r="J85" s="139">
        <f>Table2[[#This Row],[BS]]*15/100</f>
        <v>0</v>
      </c>
      <c r="K85" s="139">
        <f>Table2[[#This Row],[BS]]*20/100</f>
        <v>0</v>
      </c>
      <c r="L85" s="139">
        <f>SUM(Table2[[#This Row],[BS]:[HRA]])</f>
        <v>0</v>
      </c>
      <c r="M85" s="139">
        <f>Table2[[#This Row],[GS]]*18/100</f>
        <v>0</v>
      </c>
      <c r="N85" s="139">
        <f>Table2[[#This Row],[GS]]-Table2[[#This Row],[TDS]]</f>
        <v>0</v>
      </c>
    </row>
    <row r="86" spans="7:14" ht="18.5" x14ac:dyDescent="0.35">
      <c r="G86" s="139">
        <f>staffinfo!E32</f>
        <v>0</v>
      </c>
      <c r="H86" s="139"/>
      <c r="I86" s="139">
        <f>Table2[[#This Row],[BS]]*10/100</f>
        <v>0</v>
      </c>
      <c r="J86" s="139">
        <f>Table2[[#This Row],[BS]]*15/100</f>
        <v>0</v>
      </c>
      <c r="K86" s="139">
        <f>Table2[[#This Row],[BS]]*20/100</f>
        <v>0</v>
      </c>
      <c r="L86" s="139">
        <f>SUM(Table2[[#This Row],[BS]:[HRA]])</f>
        <v>0</v>
      </c>
      <c r="M86" s="139">
        <f>Table2[[#This Row],[GS]]*18/100</f>
        <v>0</v>
      </c>
      <c r="N86" s="139">
        <f>Table2[[#This Row],[GS]]-Table2[[#This Row],[TDS]]</f>
        <v>0</v>
      </c>
    </row>
    <row r="87" spans="7:14" ht="18.5" x14ac:dyDescent="0.35">
      <c r="G87" s="139">
        <f>staffinfo!E33</f>
        <v>0</v>
      </c>
      <c r="H87" s="139"/>
      <c r="I87" s="139">
        <f>Table2[[#This Row],[BS]]*10/100</f>
        <v>0</v>
      </c>
      <c r="J87" s="139">
        <f>Table2[[#This Row],[BS]]*15/100</f>
        <v>0</v>
      </c>
      <c r="K87" s="139">
        <f>Table2[[#This Row],[BS]]*20/100</f>
        <v>0</v>
      </c>
      <c r="L87" s="139">
        <f>SUM(Table2[[#This Row],[BS]:[HRA]])</f>
        <v>0</v>
      </c>
      <c r="M87" s="139">
        <f>Table2[[#This Row],[GS]]*18/100</f>
        <v>0</v>
      </c>
      <c r="N87" s="139">
        <f>Table2[[#This Row],[GS]]-Table2[[#This Row],[TDS]]</f>
        <v>0</v>
      </c>
    </row>
    <row r="88" spans="7:14" ht="18.5" x14ac:dyDescent="0.35">
      <c r="G88" s="139">
        <f>staffinfo!E34</f>
        <v>0</v>
      </c>
      <c r="H88" s="139"/>
      <c r="I88" s="139">
        <f>Table2[[#This Row],[BS]]*10/100</f>
        <v>0</v>
      </c>
      <c r="J88" s="139">
        <f>Table2[[#This Row],[BS]]*15/100</f>
        <v>0</v>
      </c>
      <c r="K88" s="139">
        <f>Table2[[#This Row],[BS]]*20/100</f>
        <v>0</v>
      </c>
      <c r="L88" s="139">
        <f>SUM(Table2[[#This Row],[BS]:[HRA]])</f>
        <v>0</v>
      </c>
      <c r="M88" s="139">
        <f>Table2[[#This Row],[GS]]*18/100</f>
        <v>0</v>
      </c>
      <c r="N88" s="139">
        <f>Table2[[#This Row],[GS]]-Table2[[#This Row],[TDS]]</f>
        <v>0</v>
      </c>
    </row>
    <row r="89" spans="7:14" ht="18.5" x14ac:dyDescent="0.35">
      <c r="G89" s="139">
        <f>staffinfo!E35</f>
        <v>0</v>
      </c>
      <c r="H89" s="139"/>
      <c r="I89" s="139">
        <f>Table2[[#This Row],[BS]]*10/100</f>
        <v>0</v>
      </c>
      <c r="J89" s="139">
        <f>Table2[[#This Row],[BS]]*15/100</f>
        <v>0</v>
      </c>
      <c r="K89" s="139">
        <f>Table2[[#This Row],[BS]]*20/100</f>
        <v>0</v>
      </c>
      <c r="L89" s="139">
        <f>SUM(Table2[[#This Row],[BS]:[HRA]])</f>
        <v>0</v>
      </c>
      <c r="M89" s="139">
        <f>Table2[[#This Row],[GS]]*18/100</f>
        <v>0</v>
      </c>
      <c r="N89" s="139">
        <f>Table2[[#This Row],[GS]]-Table2[[#This Row],[TDS]]</f>
        <v>0</v>
      </c>
    </row>
    <row r="90" spans="7:14" ht="18.5" x14ac:dyDescent="0.35">
      <c r="G90" s="139">
        <f>staffinfo!E36</f>
        <v>0</v>
      </c>
      <c r="H90" s="139"/>
      <c r="I90" s="139">
        <f>Table2[[#This Row],[BS]]*10/100</f>
        <v>0</v>
      </c>
      <c r="J90" s="139">
        <f>Table2[[#This Row],[BS]]*15/100</f>
        <v>0</v>
      </c>
      <c r="K90" s="139">
        <f>Table2[[#This Row],[BS]]*20/100</f>
        <v>0</v>
      </c>
      <c r="L90" s="139">
        <f>SUM(Table2[[#This Row],[BS]:[HRA]])</f>
        <v>0</v>
      </c>
      <c r="M90" s="139">
        <f>Table2[[#This Row],[GS]]*18/100</f>
        <v>0</v>
      </c>
      <c r="N90" s="139">
        <f>Table2[[#This Row],[GS]]-Table2[[#This Row],[TDS]]</f>
        <v>0</v>
      </c>
    </row>
    <row r="91" spans="7:14" ht="18.5" x14ac:dyDescent="0.35">
      <c r="G91" s="138"/>
      <c r="H91" s="138"/>
      <c r="I91" s="138"/>
      <c r="J91" s="138"/>
      <c r="K91" s="138"/>
      <c r="L91" s="138"/>
      <c r="M91" s="138"/>
    </row>
  </sheetData>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D8965-780B-4727-B7A1-2DD2595AA715}">
  <sheetPr codeName="Sheet16"/>
  <dimension ref="B1:S380"/>
  <sheetViews>
    <sheetView workbookViewId="0">
      <selection activeCell="D7" sqref="D7"/>
    </sheetView>
  </sheetViews>
  <sheetFormatPr defaultRowHeight="18.5" x14ac:dyDescent="0.35"/>
  <cols>
    <col min="1" max="1" width="1.6328125" style="1" customWidth="1"/>
    <col min="2" max="2" width="30.6328125" style="8" customWidth="1"/>
    <col min="3" max="3" width="1.6328125" style="1" customWidth="1"/>
    <col min="4" max="4" width="15.1796875" style="45" customWidth="1"/>
    <col min="5" max="5" width="22.7265625" style="45" customWidth="1"/>
    <col min="6" max="6" width="17.453125" style="45" customWidth="1"/>
    <col min="7" max="7" width="22.7265625" style="45" customWidth="1"/>
    <col min="8" max="8" width="15.453125" style="45" customWidth="1"/>
    <col min="9" max="9" width="10.26953125" style="45" customWidth="1"/>
    <col min="10" max="10" width="14.6328125" style="45" customWidth="1"/>
    <col min="11" max="11" width="17.6328125" style="45" customWidth="1"/>
    <col min="12" max="12" width="11.453125" style="45" customWidth="1"/>
    <col min="13" max="13" width="12.453125" style="45" customWidth="1"/>
    <col min="14" max="14" width="17.7265625" style="45" customWidth="1"/>
    <col min="15" max="15" width="13.36328125" style="45" customWidth="1"/>
    <col min="16" max="16" width="20.26953125" style="45" customWidth="1"/>
    <col min="17" max="17" width="12.36328125" style="1" customWidth="1"/>
    <col min="18" max="18" width="11.90625" style="1" customWidth="1"/>
    <col min="19" max="19" width="13.54296875" style="1" customWidth="1"/>
    <col min="20" max="20" width="12.81640625" style="1" customWidth="1"/>
    <col min="21" max="16384" width="8.7265625" style="1"/>
  </cols>
  <sheetData>
    <row r="1" spans="4:19" ht="14.5" x14ac:dyDescent="0.35">
      <c r="D1" s="1"/>
      <c r="E1" s="1"/>
      <c r="F1" s="1"/>
      <c r="G1" s="1"/>
      <c r="H1" s="1"/>
      <c r="I1" s="1"/>
      <c r="J1" s="1"/>
      <c r="K1" s="1"/>
      <c r="L1" s="1"/>
      <c r="M1" s="1"/>
      <c r="N1" s="1"/>
      <c r="O1" s="1"/>
      <c r="P1" s="1"/>
    </row>
    <row r="2" spans="4:19" ht="14.5" x14ac:dyDescent="0.35">
      <c r="D2" s="1"/>
      <c r="E2" s="1"/>
      <c r="F2" s="1"/>
      <c r="G2" s="1"/>
      <c r="H2" s="1"/>
      <c r="I2" s="1"/>
      <c r="J2" s="1"/>
      <c r="K2" s="1"/>
      <c r="L2" s="1"/>
      <c r="M2" s="1"/>
      <c r="N2" s="1"/>
      <c r="O2" s="1"/>
      <c r="P2" s="1"/>
    </row>
    <row r="3" spans="4:19" ht="14.5" x14ac:dyDescent="0.35">
      <c r="D3" s="1"/>
      <c r="E3" s="1"/>
      <c r="F3" s="1"/>
      <c r="G3" s="1"/>
      <c r="H3" s="1"/>
      <c r="I3" s="1"/>
      <c r="J3" s="1"/>
      <c r="K3" s="1"/>
      <c r="L3" s="1"/>
      <c r="M3" s="1"/>
      <c r="N3" s="1"/>
      <c r="O3" s="1"/>
      <c r="P3" s="1"/>
    </row>
    <row r="4" spans="4:19" ht="14.5" x14ac:dyDescent="0.35">
      <c r="D4" s="1"/>
      <c r="E4" s="1"/>
      <c r="F4" s="1"/>
      <c r="G4" s="1"/>
      <c r="H4" s="1"/>
      <c r="I4" s="1"/>
      <c r="J4" s="1"/>
      <c r="K4" s="1"/>
      <c r="L4" s="1"/>
      <c r="M4" s="1"/>
      <c r="N4" s="1"/>
      <c r="O4" s="1"/>
      <c r="P4" s="1"/>
    </row>
    <row r="5" spans="4:19" ht="14.5" x14ac:dyDescent="0.35">
      <c r="D5" s="1"/>
      <c r="E5" s="1"/>
      <c r="F5" s="1"/>
      <c r="G5" s="1"/>
      <c r="H5" s="1"/>
      <c r="I5" s="1"/>
      <c r="J5" s="1"/>
      <c r="K5" s="1"/>
      <c r="L5" s="1"/>
      <c r="M5" s="1"/>
      <c r="N5" s="1"/>
      <c r="O5" s="1"/>
      <c r="P5" s="1"/>
    </row>
    <row r="6" spans="4:19" ht="24" customHeight="1" x14ac:dyDescent="0.35">
      <c r="D6" s="46" t="s">
        <v>138</v>
      </c>
      <c r="E6" s="46" t="s">
        <v>137</v>
      </c>
      <c r="F6" s="46" t="s">
        <v>139</v>
      </c>
      <c r="G6" s="46" t="s">
        <v>140</v>
      </c>
      <c r="H6" s="46" t="s">
        <v>141</v>
      </c>
      <c r="I6" s="46" t="s">
        <v>142</v>
      </c>
      <c r="J6" s="46" t="s">
        <v>143</v>
      </c>
      <c r="K6" s="46" t="s">
        <v>144</v>
      </c>
      <c r="L6" s="46" t="s">
        <v>149</v>
      </c>
      <c r="M6" s="46" t="s">
        <v>145</v>
      </c>
      <c r="N6" s="46" t="s">
        <v>146</v>
      </c>
      <c r="O6" s="46" t="s">
        <v>147</v>
      </c>
      <c r="P6" s="46" t="s">
        <v>148</v>
      </c>
      <c r="Q6" s="146" t="s">
        <v>303</v>
      </c>
      <c r="R6" s="146" t="s">
        <v>302</v>
      </c>
      <c r="S6" s="146" t="s">
        <v>304</v>
      </c>
    </row>
    <row r="7" spans="4:19" ht="14.5" x14ac:dyDescent="0.35">
      <c r="D7" s="39" t="s">
        <v>340</v>
      </c>
      <c r="E7" s="39" t="s">
        <v>341</v>
      </c>
      <c r="F7" s="39" t="s">
        <v>57</v>
      </c>
      <c r="G7" s="39" t="s">
        <v>76</v>
      </c>
      <c r="H7" s="39" t="s">
        <v>112</v>
      </c>
      <c r="I7" s="39">
        <v>20000</v>
      </c>
      <c r="J7" s="42">
        <v>15000</v>
      </c>
      <c r="K7" s="39">
        <v>5000</v>
      </c>
      <c r="L7" s="43">
        <v>45890</v>
      </c>
      <c r="M7" s="39" t="s">
        <v>342</v>
      </c>
      <c r="N7" s="39">
        <v>1234567876</v>
      </c>
      <c r="O7" s="39">
        <v>36546</v>
      </c>
      <c r="P7" s="39" t="s">
        <v>330</v>
      </c>
      <c r="Q7" s="144">
        <v>80</v>
      </c>
      <c r="R7" s="144" t="str">
        <f>IFERROR(IF(Q7&gt;=60,"A",IF(Q7&gt;=45,"B",IF(Q7&gt;=30,"C","FAIL"))),"")</f>
        <v>A</v>
      </c>
      <c r="S7" s="144" t="str">
        <f>IF(Table3[[#This Row],[grade]]="A","Excellent",IF(Table3[[#This Row],[grade]]="B","V.good",IF(Table3[[#This Row],[grade]]="C","Good",IF(Table3[[#This Row],[grade]]="FAIL","Poor"))))</f>
        <v>Excellent</v>
      </c>
    </row>
    <row r="8" spans="4:19" ht="14.5" x14ac:dyDescent="0.35">
      <c r="D8" s="39" t="s">
        <v>337</v>
      </c>
      <c r="E8" s="39" t="s">
        <v>154</v>
      </c>
      <c r="F8" s="39" t="s">
        <v>58</v>
      </c>
      <c r="G8" s="39" t="s">
        <v>78</v>
      </c>
      <c r="H8" s="39" t="s">
        <v>102</v>
      </c>
      <c r="I8" s="39">
        <v>35000</v>
      </c>
      <c r="J8" s="42">
        <v>35000</v>
      </c>
      <c r="K8" s="39">
        <v>0</v>
      </c>
      <c r="L8" s="43">
        <v>45890</v>
      </c>
      <c r="M8" s="39" t="s">
        <v>338</v>
      </c>
      <c r="N8" s="39">
        <v>3456765432</v>
      </c>
      <c r="O8" s="39">
        <v>36577</v>
      </c>
      <c r="P8" s="39" t="s">
        <v>339</v>
      </c>
      <c r="Q8" s="144">
        <v>90</v>
      </c>
      <c r="R8" s="144" t="str">
        <f>IFERROR(IF(Q8&gt;=60,"A",IF(Q8&gt;=45,"B",IF(Q8&gt;=30,"C","FAIL"))),"")</f>
        <v>A</v>
      </c>
      <c r="S8" s="144" t="str">
        <f>IF(Table3[[#This Row],[grade]]="A","Excellent",IF(Table3[[#This Row],[grade]]="B","V.good",IF(Table3[[#This Row],[grade]]="C","Good",IF(Table3[[#This Row],[grade]]="FAIL","Poor"))))</f>
        <v>Excellent</v>
      </c>
    </row>
    <row r="9" spans="4:19" ht="14.5" x14ac:dyDescent="0.35">
      <c r="D9" s="39" t="s">
        <v>335</v>
      </c>
      <c r="E9" s="39" t="s">
        <v>204</v>
      </c>
      <c r="F9" s="39" t="s">
        <v>56</v>
      </c>
      <c r="G9" s="39" t="s">
        <v>74</v>
      </c>
      <c r="H9" s="39" t="s">
        <v>100</v>
      </c>
      <c r="I9" s="39">
        <v>15000</v>
      </c>
      <c r="J9" s="42">
        <v>10000</v>
      </c>
      <c r="K9" s="39">
        <v>5000</v>
      </c>
      <c r="L9" s="43">
        <v>45890</v>
      </c>
      <c r="M9" s="39" t="s">
        <v>205</v>
      </c>
      <c r="N9" s="39">
        <v>4567876543</v>
      </c>
      <c r="O9" s="39">
        <v>38029</v>
      </c>
      <c r="P9" s="39" t="s">
        <v>336</v>
      </c>
      <c r="Q9" s="144"/>
      <c r="R9" s="144"/>
    </row>
    <row r="10" spans="4:19" ht="14.5" x14ac:dyDescent="0.35">
      <c r="D10" s="39" t="s">
        <v>328</v>
      </c>
      <c r="E10" s="39" t="s">
        <v>327</v>
      </c>
      <c r="F10" s="39" t="s">
        <v>57</v>
      </c>
      <c r="G10" s="39" t="s">
        <v>75</v>
      </c>
      <c r="H10" s="39" t="s">
        <v>104</v>
      </c>
      <c r="I10" s="39">
        <v>10000</v>
      </c>
      <c r="J10" s="42">
        <v>8000</v>
      </c>
      <c r="K10" s="39">
        <v>2000</v>
      </c>
      <c r="L10" s="43">
        <v>45890</v>
      </c>
      <c r="M10" s="39" t="s">
        <v>329</v>
      </c>
      <c r="N10" s="39">
        <v>7788765678</v>
      </c>
      <c r="O10" s="39">
        <v>36577</v>
      </c>
      <c r="P10" s="39" t="s">
        <v>330</v>
      </c>
      <c r="Q10" s="144"/>
      <c r="R10" s="144"/>
    </row>
    <row r="11" spans="4:19" ht="14.5" x14ac:dyDescent="0.35">
      <c r="D11" s="39" t="s">
        <v>150</v>
      </c>
      <c r="E11" s="39" t="s">
        <v>258</v>
      </c>
      <c r="F11" s="39" t="s">
        <v>56</v>
      </c>
      <c r="G11" s="39" t="s">
        <v>68</v>
      </c>
      <c r="H11" s="39" t="s">
        <v>106</v>
      </c>
      <c r="I11" s="39">
        <v>3500</v>
      </c>
      <c r="J11" s="42">
        <v>3000</v>
      </c>
      <c r="K11" s="54">
        <v>50000</v>
      </c>
      <c r="L11" s="43">
        <v>45855</v>
      </c>
      <c r="M11" s="39" t="s">
        <v>153</v>
      </c>
      <c r="N11" s="39">
        <v>9999999999</v>
      </c>
      <c r="O11" s="43">
        <v>38395</v>
      </c>
      <c r="P11" s="39" t="s">
        <v>259</v>
      </c>
      <c r="Q11" s="144"/>
      <c r="R11" s="144"/>
    </row>
    <row r="12" spans="4:19" ht="14.5" x14ac:dyDescent="0.35">
      <c r="D12" s="39" t="s">
        <v>151</v>
      </c>
      <c r="E12" s="39" t="s">
        <v>154</v>
      </c>
      <c r="F12" s="39" t="s">
        <v>83</v>
      </c>
      <c r="G12" s="39" t="s">
        <v>93</v>
      </c>
      <c r="H12" s="39" t="s">
        <v>100</v>
      </c>
      <c r="I12" s="39">
        <v>15000</v>
      </c>
      <c r="J12" s="39">
        <v>10000</v>
      </c>
      <c r="K12" s="39">
        <v>5000</v>
      </c>
      <c r="L12" s="43">
        <v>45840</v>
      </c>
      <c r="M12" s="39" t="s">
        <v>155</v>
      </c>
      <c r="N12" s="39">
        <v>8888888888</v>
      </c>
      <c r="O12" s="43">
        <v>37673</v>
      </c>
      <c r="P12" s="39" t="s">
        <v>157</v>
      </c>
      <c r="Q12" s="144"/>
      <c r="R12" s="144"/>
    </row>
    <row r="13" spans="4:19" ht="14.5" x14ac:dyDescent="0.35">
      <c r="D13" s="39" t="s">
        <v>150</v>
      </c>
      <c r="E13" s="39" t="s">
        <v>152</v>
      </c>
      <c r="F13" s="39" t="s">
        <v>58</v>
      </c>
      <c r="G13" s="39" t="s">
        <v>77</v>
      </c>
      <c r="H13" s="39" t="s">
        <v>102</v>
      </c>
      <c r="I13" s="39">
        <v>25000</v>
      </c>
      <c r="J13" s="39">
        <v>2000</v>
      </c>
      <c r="K13" s="39">
        <v>23000</v>
      </c>
      <c r="L13" s="43">
        <v>45840</v>
      </c>
      <c r="M13" s="39" t="s">
        <v>153</v>
      </c>
      <c r="N13" s="39">
        <v>8989098890</v>
      </c>
      <c r="O13" s="43">
        <v>38769</v>
      </c>
      <c r="P13" s="39" t="s">
        <v>156</v>
      </c>
      <c r="Q13" s="144"/>
      <c r="R13" s="144"/>
    </row>
    <row r="14" spans="4:19" ht="14.5" x14ac:dyDescent="0.35">
      <c r="D14" s="145"/>
      <c r="E14" s="44"/>
      <c r="F14" s="44"/>
      <c r="G14" s="44"/>
      <c r="H14" s="44"/>
      <c r="I14" s="44"/>
      <c r="J14" s="44"/>
      <c r="K14" s="44"/>
      <c r="L14" s="44"/>
      <c r="M14" s="44"/>
      <c r="N14" s="44"/>
      <c r="O14" s="44"/>
      <c r="P14" s="44"/>
      <c r="Q14" s="144"/>
      <c r="R14" s="144"/>
    </row>
    <row r="15" spans="4:19" x14ac:dyDescent="0.35">
      <c r="Q15" s="144"/>
      <c r="R15" s="144"/>
    </row>
    <row r="16" spans="4:19" x14ac:dyDescent="0.35">
      <c r="D16" s="145"/>
      <c r="Q16" s="144"/>
      <c r="R16" s="144"/>
    </row>
    <row r="17" spans="4:18" x14ac:dyDescent="0.35">
      <c r="Q17" s="144"/>
      <c r="R17" s="144"/>
    </row>
    <row r="18" spans="4:18" x14ac:dyDescent="0.35">
      <c r="D18" s="145"/>
      <c r="Q18" s="144"/>
      <c r="R18" s="144"/>
    </row>
    <row r="19" spans="4:18" x14ac:dyDescent="0.35">
      <c r="Q19" s="144"/>
      <c r="R19" s="144"/>
    </row>
    <row r="20" spans="4:18" x14ac:dyDescent="0.35">
      <c r="D20" s="145"/>
      <c r="Q20" s="144"/>
      <c r="R20" s="144"/>
    </row>
    <row r="21" spans="4:18" x14ac:dyDescent="0.35">
      <c r="Q21" s="144"/>
      <c r="R21" s="144"/>
    </row>
    <row r="22" spans="4:18" x14ac:dyDescent="0.35">
      <c r="D22" s="145"/>
      <c r="Q22" s="144"/>
      <c r="R22" s="144"/>
    </row>
    <row r="23" spans="4:18" x14ac:dyDescent="0.35">
      <c r="Q23" s="144"/>
      <c r="R23" s="144"/>
    </row>
    <row r="24" spans="4:18" x14ac:dyDescent="0.35">
      <c r="D24" s="145"/>
      <c r="Q24" s="144"/>
      <c r="R24" s="144"/>
    </row>
    <row r="25" spans="4:18" x14ac:dyDescent="0.35">
      <c r="Q25" s="144"/>
      <c r="R25" s="144"/>
    </row>
    <row r="26" spans="4:18" x14ac:dyDescent="0.35">
      <c r="D26" s="145"/>
      <c r="Q26" s="144"/>
      <c r="R26" s="144"/>
    </row>
    <row r="27" spans="4:18" x14ac:dyDescent="0.35">
      <c r="Q27" s="144"/>
      <c r="R27" s="144"/>
    </row>
    <row r="28" spans="4:18" x14ac:dyDescent="0.35">
      <c r="D28" s="145"/>
      <c r="Q28" s="144"/>
      <c r="R28" s="144"/>
    </row>
    <row r="29" spans="4:18" x14ac:dyDescent="0.35">
      <c r="Q29" s="144"/>
      <c r="R29" s="144"/>
    </row>
    <row r="30" spans="4:18" x14ac:dyDescent="0.35">
      <c r="D30" s="145"/>
      <c r="Q30" s="144"/>
      <c r="R30" s="144"/>
    </row>
    <row r="31" spans="4:18" x14ac:dyDescent="0.35">
      <c r="Q31" s="144"/>
      <c r="R31" s="144"/>
    </row>
    <row r="32" spans="4:18" x14ac:dyDescent="0.35">
      <c r="D32" s="145"/>
      <c r="Q32" s="144"/>
      <c r="R32" s="144"/>
    </row>
    <row r="33" spans="4:18" x14ac:dyDescent="0.35">
      <c r="Q33" s="144"/>
      <c r="R33" s="144"/>
    </row>
    <row r="34" spans="4:18" x14ac:dyDescent="0.35">
      <c r="D34" s="145"/>
      <c r="Q34" s="144"/>
      <c r="R34" s="144"/>
    </row>
    <row r="35" spans="4:18" x14ac:dyDescent="0.35">
      <c r="Q35" s="144"/>
      <c r="R35" s="144"/>
    </row>
    <row r="36" spans="4:18" x14ac:dyDescent="0.35">
      <c r="D36" s="145"/>
      <c r="Q36" s="144"/>
      <c r="R36" s="144"/>
    </row>
    <row r="37" spans="4:18" x14ac:dyDescent="0.35">
      <c r="Q37" s="144"/>
      <c r="R37" s="144"/>
    </row>
    <row r="38" spans="4:18" x14ac:dyDescent="0.35">
      <c r="D38" s="145"/>
      <c r="Q38" s="144"/>
      <c r="R38" s="144"/>
    </row>
    <row r="39" spans="4:18" x14ac:dyDescent="0.35">
      <c r="Q39" s="144"/>
      <c r="R39" s="144"/>
    </row>
    <row r="40" spans="4:18" x14ac:dyDescent="0.35">
      <c r="D40" s="145"/>
      <c r="Q40" s="144"/>
      <c r="R40" s="144"/>
    </row>
    <row r="41" spans="4:18" x14ac:dyDescent="0.35">
      <c r="Q41" s="144"/>
      <c r="R41" s="144"/>
    </row>
    <row r="42" spans="4:18" x14ac:dyDescent="0.35">
      <c r="D42" s="145"/>
      <c r="Q42" s="144"/>
      <c r="R42" s="144"/>
    </row>
    <row r="43" spans="4:18" x14ac:dyDescent="0.35">
      <c r="Q43" s="144"/>
      <c r="R43" s="144"/>
    </row>
    <row r="44" spans="4:18" x14ac:dyDescent="0.35">
      <c r="D44" s="145"/>
      <c r="Q44" s="144"/>
      <c r="R44" s="144"/>
    </row>
    <row r="45" spans="4:18" x14ac:dyDescent="0.35">
      <c r="Q45" s="144"/>
      <c r="R45" s="144"/>
    </row>
    <row r="46" spans="4:18" x14ac:dyDescent="0.35">
      <c r="D46" s="145"/>
      <c r="Q46" s="144"/>
      <c r="R46" s="144"/>
    </row>
    <row r="47" spans="4:18" x14ac:dyDescent="0.35">
      <c r="Q47" s="144"/>
      <c r="R47" s="144"/>
    </row>
    <row r="48" spans="4:18" x14ac:dyDescent="0.35">
      <c r="D48" s="145"/>
      <c r="Q48" s="144"/>
      <c r="R48" s="144"/>
    </row>
    <row r="49" spans="4:18" x14ac:dyDescent="0.35">
      <c r="Q49" s="144"/>
      <c r="R49" s="144"/>
    </row>
    <row r="50" spans="4:18" x14ac:dyDescent="0.35">
      <c r="D50" s="145"/>
      <c r="Q50" s="144"/>
      <c r="R50" s="144"/>
    </row>
    <row r="51" spans="4:18" x14ac:dyDescent="0.35">
      <c r="Q51" s="144"/>
      <c r="R51" s="144"/>
    </row>
    <row r="52" spans="4:18" x14ac:dyDescent="0.35">
      <c r="D52" s="145"/>
      <c r="Q52" s="144"/>
      <c r="R52" s="144"/>
    </row>
    <row r="53" spans="4:18" x14ac:dyDescent="0.35">
      <c r="Q53" s="144"/>
      <c r="R53" s="144"/>
    </row>
    <row r="54" spans="4:18" x14ac:dyDescent="0.35">
      <c r="D54" s="145"/>
      <c r="Q54" s="144"/>
      <c r="R54" s="144"/>
    </row>
    <row r="55" spans="4:18" x14ac:dyDescent="0.35">
      <c r="Q55" s="144"/>
      <c r="R55" s="144"/>
    </row>
    <row r="56" spans="4:18" x14ac:dyDescent="0.35">
      <c r="D56" s="145"/>
      <c r="Q56" s="144"/>
      <c r="R56" s="144"/>
    </row>
    <row r="57" spans="4:18" x14ac:dyDescent="0.35">
      <c r="Q57" s="144"/>
      <c r="R57" s="144"/>
    </row>
    <row r="58" spans="4:18" x14ac:dyDescent="0.35">
      <c r="D58" s="145"/>
      <c r="Q58" s="144"/>
      <c r="R58" s="144"/>
    </row>
    <row r="59" spans="4:18" x14ac:dyDescent="0.35">
      <c r="Q59" s="144"/>
      <c r="R59" s="144"/>
    </row>
    <row r="60" spans="4:18" x14ac:dyDescent="0.35">
      <c r="D60" s="145"/>
      <c r="Q60" s="144"/>
      <c r="R60" s="144"/>
    </row>
    <row r="61" spans="4:18" x14ac:dyDescent="0.35">
      <c r="Q61" s="144"/>
      <c r="R61" s="144"/>
    </row>
    <row r="62" spans="4:18" x14ac:dyDescent="0.35">
      <c r="D62" s="145"/>
      <c r="Q62" s="144"/>
      <c r="R62" s="144"/>
    </row>
    <row r="63" spans="4:18" x14ac:dyDescent="0.35">
      <c r="Q63" s="144"/>
      <c r="R63" s="144"/>
    </row>
    <row r="64" spans="4:18" x14ac:dyDescent="0.35">
      <c r="D64" s="145"/>
      <c r="Q64" s="144"/>
      <c r="R64" s="144"/>
    </row>
    <row r="65" spans="4:18" x14ac:dyDescent="0.35">
      <c r="Q65" s="144"/>
      <c r="R65" s="144"/>
    </row>
    <row r="66" spans="4:18" x14ac:dyDescent="0.35">
      <c r="D66" s="145"/>
      <c r="Q66" s="144"/>
      <c r="R66" s="144"/>
    </row>
    <row r="67" spans="4:18" x14ac:dyDescent="0.35">
      <c r="Q67" s="144"/>
      <c r="R67" s="144"/>
    </row>
    <row r="68" spans="4:18" x14ac:dyDescent="0.35">
      <c r="D68" s="145"/>
      <c r="Q68" s="144"/>
      <c r="R68" s="144"/>
    </row>
    <row r="69" spans="4:18" x14ac:dyDescent="0.35">
      <c r="Q69" s="144"/>
      <c r="R69" s="144"/>
    </row>
    <row r="70" spans="4:18" x14ac:dyDescent="0.35">
      <c r="D70" s="145"/>
      <c r="Q70" s="144"/>
      <c r="R70" s="144"/>
    </row>
    <row r="71" spans="4:18" x14ac:dyDescent="0.35">
      <c r="Q71" s="144"/>
      <c r="R71" s="144"/>
    </row>
    <row r="72" spans="4:18" x14ac:dyDescent="0.35">
      <c r="D72" s="145"/>
      <c r="Q72" s="144"/>
      <c r="R72" s="144"/>
    </row>
    <row r="73" spans="4:18" x14ac:dyDescent="0.35">
      <c r="Q73" s="144"/>
      <c r="R73" s="144"/>
    </row>
    <row r="74" spans="4:18" x14ac:dyDescent="0.35">
      <c r="D74" s="145"/>
      <c r="Q74" s="144"/>
      <c r="R74" s="144"/>
    </row>
    <row r="75" spans="4:18" x14ac:dyDescent="0.35">
      <c r="Q75" s="144"/>
      <c r="R75" s="144"/>
    </row>
    <row r="76" spans="4:18" x14ac:dyDescent="0.35">
      <c r="D76" s="145"/>
      <c r="Q76" s="144"/>
      <c r="R76" s="144"/>
    </row>
    <row r="77" spans="4:18" x14ac:dyDescent="0.35">
      <c r="Q77" s="144"/>
      <c r="R77" s="144"/>
    </row>
    <row r="78" spans="4:18" x14ac:dyDescent="0.35">
      <c r="D78" s="145"/>
      <c r="Q78" s="144"/>
      <c r="R78" s="144"/>
    </row>
    <row r="79" spans="4:18" x14ac:dyDescent="0.35">
      <c r="Q79" s="144"/>
      <c r="R79" s="144"/>
    </row>
    <row r="80" spans="4:18" x14ac:dyDescent="0.35">
      <c r="D80" s="145"/>
      <c r="Q80" s="144"/>
      <c r="R80" s="144"/>
    </row>
    <row r="81" spans="4:18" x14ac:dyDescent="0.35">
      <c r="Q81" s="144"/>
      <c r="R81" s="144"/>
    </row>
    <row r="82" spans="4:18" x14ac:dyDescent="0.35">
      <c r="D82" s="145"/>
      <c r="Q82" s="144"/>
      <c r="R82" s="144"/>
    </row>
    <row r="83" spans="4:18" x14ac:dyDescent="0.35">
      <c r="Q83" s="144"/>
      <c r="R83" s="144"/>
    </row>
    <row r="84" spans="4:18" x14ac:dyDescent="0.35">
      <c r="D84" s="145"/>
      <c r="Q84" s="144"/>
      <c r="R84" s="144"/>
    </row>
    <row r="85" spans="4:18" x14ac:dyDescent="0.35">
      <c r="Q85" s="144"/>
      <c r="R85" s="144"/>
    </row>
    <row r="86" spans="4:18" x14ac:dyDescent="0.35">
      <c r="D86" s="145"/>
      <c r="Q86" s="144"/>
      <c r="R86" s="144"/>
    </row>
    <row r="87" spans="4:18" x14ac:dyDescent="0.35">
      <c r="Q87" s="144"/>
      <c r="R87" s="144"/>
    </row>
    <row r="88" spans="4:18" x14ac:dyDescent="0.35">
      <c r="D88" s="145"/>
      <c r="Q88" s="144"/>
      <c r="R88" s="144"/>
    </row>
    <row r="89" spans="4:18" x14ac:dyDescent="0.35">
      <c r="Q89" s="144"/>
      <c r="R89" s="144"/>
    </row>
    <row r="90" spans="4:18" x14ac:dyDescent="0.35">
      <c r="D90" s="145"/>
      <c r="Q90" s="144"/>
      <c r="R90" s="144"/>
    </row>
    <row r="91" spans="4:18" x14ac:dyDescent="0.35">
      <c r="Q91" s="144"/>
      <c r="R91" s="144"/>
    </row>
    <row r="92" spans="4:18" x14ac:dyDescent="0.35">
      <c r="D92" s="145"/>
      <c r="Q92" s="144"/>
      <c r="R92" s="144"/>
    </row>
    <row r="93" spans="4:18" x14ac:dyDescent="0.35">
      <c r="Q93" s="144"/>
      <c r="R93" s="144"/>
    </row>
    <row r="94" spans="4:18" x14ac:dyDescent="0.35">
      <c r="D94" s="145"/>
      <c r="Q94" s="144"/>
      <c r="R94" s="144"/>
    </row>
    <row r="95" spans="4:18" x14ac:dyDescent="0.35">
      <c r="Q95" s="144"/>
      <c r="R95" s="144"/>
    </row>
    <row r="96" spans="4:18" x14ac:dyDescent="0.35">
      <c r="D96" s="145"/>
      <c r="Q96" s="144"/>
      <c r="R96" s="144"/>
    </row>
    <row r="97" spans="4:18" x14ac:dyDescent="0.35">
      <c r="Q97" s="144"/>
      <c r="R97" s="144"/>
    </row>
    <row r="98" spans="4:18" x14ac:dyDescent="0.35">
      <c r="D98" s="145"/>
      <c r="Q98" s="144"/>
      <c r="R98" s="144"/>
    </row>
    <row r="99" spans="4:18" x14ac:dyDescent="0.35">
      <c r="Q99" s="144"/>
      <c r="R99" s="144"/>
    </row>
    <row r="100" spans="4:18" x14ac:dyDescent="0.35">
      <c r="D100" s="145"/>
      <c r="Q100" s="144"/>
      <c r="R100" s="144"/>
    </row>
    <row r="101" spans="4:18" x14ac:dyDescent="0.35">
      <c r="Q101" s="144"/>
      <c r="R101" s="144"/>
    </row>
    <row r="102" spans="4:18" x14ac:dyDescent="0.35">
      <c r="D102" s="145"/>
      <c r="Q102" s="144"/>
      <c r="R102" s="144"/>
    </row>
    <row r="103" spans="4:18" x14ac:dyDescent="0.35">
      <c r="Q103" s="144"/>
      <c r="R103" s="144"/>
    </row>
    <row r="104" spans="4:18" x14ac:dyDescent="0.35">
      <c r="D104" s="145"/>
      <c r="Q104" s="144"/>
      <c r="R104" s="144"/>
    </row>
    <row r="105" spans="4:18" x14ac:dyDescent="0.35">
      <c r="Q105" s="144"/>
      <c r="R105" s="144"/>
    </row>
    <row r="106" spans="4:18" x14ac:dyDescent="0.35">
      <c r="D106" s="145"/>
      <c r="Q106" s="144"/>
      <c r="R106" s="144"/>
    </row>
    <row r="107" spans="4:18" x14ac:dyDescent="0.35">
      <c r="Q107" s="144"/>
      <c r="R107" s="144"/>
    </row>
    <row r="108" spans="4:18" x14ac:dyDescent="0.35">
      <c r="D108" s="145"/>
      <c r="Q108" s="144"/>
      <c r="R108" s="144"/>
    </row>
    <row r="109" spans="4:18" x14ac:dyDescent="0.35">
      <c r="Q109" s="144"/>
      <c r="R109" s="144"/>
    </row>
    <row r="110" spans="4:18" x14ac:dyDescent="0.35">
      <c r="D110" s="145"/>
      <c r="Q110" s="144"/>
      <c r="R110" s="144"/>
    </row>
    <row r="111" spans="4:18" x14ac:dyDescent="0.35">
      <c r="Q111" s="144"/>
      <c r="R111" s="144"/>
    </row>
    <row r="112" spans="4:18" x14ac:dyDescent="0.35">
      <c r="D112" s="145"/>
      <c r="Q112" s="144"/>
      <c r="R112" s="144"/>
    </row>
    <row r="113" spans="4:18" x14ac:dyDescent="0.35">
      <c r="Q113" s="144"/>
      <c r="R113" s="144"/>
    </row>
    <row r="114" spans="4:18" x14ac:dyDescent="0.35">
      <c r="D114" s="145"/>
      <c r="Q114" s="144"/>
      <c r="R114" s="144"/>
    </row>
    <row r="115" spans="4:18" x14ac:dyDescent="0.35">
      <c r="Q115" s="144"/>
      <c r="R115" s="144"/>
    </row>
    <row r="116" spans="4:18" x14ac:dyDescent="0.35">
      <c r="D116" s="145"/>
      <c r="Q116" s="144"/>
      <c r="R116" s="144"/>
    </row>
    <row r="117" spans="4:18" x14ac:dyDescent="0.35">
      <c r="Q117" s="144"/>
      <c r="R117" s="144"/>
    </row>
    <row r="118" spans="4:18" x14ac:dyDescent="0.35">
      <c r="D118" s="145"/>
      <c r="Q118" s="144"/>
      <c r="R118" s="144"/>
    </row>
    <row r="119" spans="4:18" x14ac:dyDescent="0.35">
      <c r="Q119" s="144"/>
      <c r="R119" s="144"/>
    </row>
    <row r="120" spans="4:18" x14ac:dyDescent="0.35">
      <c r="D120" s="145"/>
      <c r="Q120" s="144"/>
      <c r="R120" s="144"/>
    </row>
    <row r="121" spans="4:18" x14ac:dyDescent="0.35">
      <c r="Q121" s="144"/>
      <c r="R121" s="144"/>
    </row>
    <row r="122" spans="4:18" x14ac:dyDescent="0.35">
      <c r="D122" s="145"/>
      <c r="Q122" s="144"/>
      <c r="R122" s="144"/>
    </row>
    <row r="123" spans="4:18" x14ac:dyDescent="0.35">
      <c r="Q123" s="144"/>
      <c r="R123" s="144"/>
    </row>
    <row r="124" spans="4:18" x14ac:dyDescent="0.35">
      <c r="D124" s="145"/>
      <c r="Q124" s="144"/>
      <c r="R124" s="144"/>
    </row>
    <row r="125" spans="4:18" x14ac:dyDescent="0.35">
      <c r="Q125" s="144"/>
      <c r="R125" s="144"/>
    </row>
    <row r="126" spans="4:18" x14ac:dyDescent="0.35">
      <c r="D126" s="145"/>
      <c r="Q126" s="144"/>
      <c r="R126" s="144"/>
    </row>
    <row r="127" spans="4:18" x14ac:dyDescent="0.35">
      <c r="Q127" s="144"/>
      <c r="R127" s="144"/>
    </row>
    <row r="128" spans="4:18" x14ac:dyDescent="0.35">
      <c r="D128" s="145"/>
      <c r="Q128" s="144"/>
      <c r="R128" s="144"/>
    </row>
    <row r="129" spans="4:18" x14ac:dyDescent="0.35">
      <c r="Q129" s="144"/>
      <c r="R129" s="144"/>
    </row>
    <row r="130" spans="4:18" x14ac:dyDescent="0.35">
      <c r="D130" s="145"/>
      <c r="Q130" s="144"/>
      <c r="R130" s="144"/>
    </row>
    <row r="131" spans="4:18" x14ac:dyDescent="0.35">
      <c r="Q131" s="144"/>
      <c r="R131" s="144"/>
    </row>
    <row r="132" spans="4:18" x14ac:dyDescent="0.35">
      <c r="D132" s="145"/>
      <c r="Q132" s="144"/>
      <c r="R132" s="144"/>
    </row>
    <row r="133" spans="4:18" x14ac:dyDescent="0.35">
      <c r="Q133" s="144"/>
      <c r="R133" s="144"/>
    </row>
    <row r="134" spans="4:18" x14ac:dyDescent="0.35">
      <c r="D134" s="145"/>
      <c r="Q134" s="144"/>
      <c r="R134" s="144"/>
    </row>
    <row r="135" spans="4:18" x14ac:dyDescent="0.35">
      <c r="Q135" s="144"/>
      <c r="R135" s="144"/>
    </row>
    <row r="136" spans="4:18" x14ac:dyDescent="0.35">
      <c r="D136" s="145"/>
      <c r="Q136" s="144"/>
      <c r="R136" s="144"/>
    </row>
    <row r="137" spans="4:18" x14ac:dyDescent="0.35">
      <c r="Q137" s="144"/>
      <c r="R137" s="144"/>
    </row>
    <row r="138" spans="4:18" x14ac:dyDescent="0.35">
      <c r="D138" s="145"/>
      <c r="Q138" s="144"/>
      <c r="R138" s="144"/>
    </row>
    <row r="139" spans="4:18" x14ac:dyDescent="0.35">
      <c r="Q139" s="144"/>
      <c r="R139" s="144"/>
    </row>
    <row r="140" spans="4:18" x14ac:dyDescent="0.35">
      <c r="D140" s="145"/>
      <c r="Q140" s="144"/>
      <c r="R140" s="144"/>
    </row>
    <row r="141" spans="4:18" x14ac:dyDescent="0.35">
      <c r="Q141" s="144"/>
      <c r="R141" s="144"/>
    </row>
    <row r="142" spans="4:18" x14ac:dyDescent="0.35">
      <c r="D142" s="145"/>
      <c r="Q142" s="144"/>
      <c r="R142" s="144"/>
    </row>
    <row r="143" spans="4:18" x14ac:dyDescent="0.35">
      <c r="Q143" s="144"/>
      <c r="R143" s="144"/>
    </row>
    <row r="144" spans="4:18" x14ac:dyDescent="0.35">
      <c r="D144" s="145"/>
      <c r="Q144" s="144"/>
      <c r="R144" s="144"/>
    </row>
    <row r="145" spans="4:18" x14ac:dyDescent="0.35">
      <c r="Q145" s="144"/>
      <c r="R145" s="144"/>
    </row>
    <row r="146" spans="4:18" x14ac:dyDescent="0.35">
      <c r="D146" s="145"/>
      <c r="Q146" s="144"/>
      <c r="R146" s="144"/>
    </row>
    <row r="147" spans="4:18" x14ac:dyDescent="0.35">
      <c r="Q147" s="144"/>
      <c r="R147" s="144"/>
    </row>
    <row r="148" spans="4:18" x14ac:dyDescent="0.35">
      <c r="D148" s="145"/>
      <c r="Q148" s="144"/>
      <c r="R148" s="144"/>
    </row>
    <row r="149" spans="4:18" x14ac:dyDescent="0.35">
      <c r="Q149" s="144"/>
      <c r="R149" s="144"/>
    </row>
    <row r="150" spans="4:18" x14ac:dyDescent="0.35">
      <c r="D150" s="145"/>
      <c r="Q150" s="144"/>
      <c r="R150" s="144"/>
    </row>
    <row r="151" spans="4:18" x14ac:dyDescent="0.35">
      <c r="Q151" s="144"/>
      <c r="R151" s="144"/>
    </row>
    <row r="152" spans="4:18" x14ac:dyDescent="0.35">
      <c r="D152" s="145"/>
      <c r="Q152" s="144"/>
      <c r="R152" s="144"/>
    </row>
    <row r="153" spans="4:18" x14ac:dyDescent="0.35">
      <c r="Q153" s="144"/>
      <c r="R153" s="144"/>
    </row>
    <row r="154" spans="4:18" x14ac:dyDescent="0.35">
      <c r="D154" s="145"/>
      <c r="Q154" s="144"/>
      <c r="R154" s="144"/>
    </row>
    <row r="155" spans="4:18" x14ac:dyDescent="0.35">
      <c r="Q155" s="144"/>
      <c r="R155" s="144"/>
    </row>
    <row r="156" spans="4:18" x14ac:dyDescent="0.35">
      <c r="D156" s="145"/>
      <c r="Q156" s="144"/>
      <c r="R156" s="144"/>
    </row>
    <row r="157" spans="4:18" x14ac:dyDescent="0.35">
      <c r="Q157" s="144"/>
      <c r="R157" s="144"/>
    </row>
    <row r="158" spans="4:18" x14ac:dyDescent="0.35">
      <c r="D158" s="145"/>
      <c r="Q158" s="144"/>
      <c r="R158" s="144"/>
    </row>
    <row r="159" spans="4:18" x14ac:dyDescent="0.35">
      <c r="Q159" s="144"/>
      <c r="R159" s="144"/>
    </row>
    <row r="160" spans="4:18" x14ac:dyDescent="0.35">
      <c r="D160" s="145"/>
      <c r="Q160" s="144"/>
      <c r="R160" s="144"/>
    </row>
    <row r="161" spans="4:18" x14ac:dyDescent="0.35">
      <c r="Q161" s="144"/>
      <c r="R161" s="144"/>
    </row>
    <row r="162" spans="4:18" x14ac:dyDescent="0.35">
      <c r="D162" s="145"/>
      <c r="Q162" s="144"/>
      <c r="R162" s="144"/>
    </row>
    <row r="163" spans="4:18" x14ac:dyDescent="0.35">
      <c r="Q163" s="144"/>
      <c r="R163" s="144"/>
    </row>
    <row r="164" spans="4:18" x14ac:dyDescent="0.35">
      <c r="D164" s="145"/>
      <c r="Q164" s="144"/>
      <c r="R164" s="144"/>
    </row>
    <row r="165" spans="4:18" x14ac:dyDescent="0.35">
      <c r="Q165" s="144"/>
      <c r="R165" s="144"/>
    </row>
    <row r="166" spans="4:18" x14ac:dyDescent="0.35">
      <c r="D166" s="145"/>
      <c r="Q166" s="144"/>
      <c r="R166" s="144"/>
    </row>
    <row r="167" spans="4:18" x14ac:dyDescent="0.35">
      <c r="Q167" s="144"/>
      <c r="R167" s="144"/>
    </row>
    <row r="168" spans="4:18" x14ac:dyDescent="0.35">
      <c r="D168" s="145"/>
      <c r="Q168" s="144"/>
      <c r="R168" s="144"/>
    </row>
    <row r="169" spans="4:18" x14ac:dyDescent="0.35">
      <c r="Q169" s="144"/>
      <c r="R169" s="144"/>
    </row>
    <row r="170" spans="4:18" x14ac:dyDescent="0.35">
      <c r="D170" s="145"/>
      <c r="Q170" s="144"/>
      <c r="R170" s="144"/>
    </row>
    <row r="171" spans="4:18" x14ac:dyDescent="0.35">
      <c r="Q171" s="144"/>
      <c r="R171" s="144"/>
    </row>
    <row r="172" spans="4:18" x14ac:dyDescent="0.35">
      <c r="D172" s="145"/>
      <c r="Q172" s="144"/>
      <c r="R172" s="144"/>
    </row>
    <row r="173" spans="4:18" x14ac:dyDescent="0.35">
      <c r="Q173" s="144"/>
      <c r="R173" s="144"/>
    </row>
    <row r="174" spans="4:18" x14ac:dyDescent="0.35">
      <c r="D174" s="145"/>
      <c r="Q174" s="144"/>
      <c r="R174" s="144"/>
    </row>
    <row r="175" spans="4:18" x14ac:dyDescent="0.35">
      <c r="Q175" s="144"/>
      <c r="R175" s="144"/>
    </row>
    <row r="176" spans="4:18" x14ac:dyDescent="0.35">
      <c r="D176" s="145"/>
      <c r="Q176" s="144"/>
      <c r="R176" s="144"/>
    </row>
    <row r="177" spans="4:18" x14ac:dyDescent="0.35">
      <c r="Q177" s="144"/>
      <c r="R177" s="144"/>
    </row>
    <row r="178" spans="4:18" x14ac:dyDescent="0.35">
      <c r="D178" s="145"/>
      <c r="Q178" s="144"/>
      <c r="R178" s="144"/>
    </row>
    <row r="179" spans="4:18" x14ac:dyDescent="0.35">
      <c r="Q179" s="144"/>
      <c r="R179" s="144"/>
    </row>
    <row r="180" spans="4:18" x14ac:dyDescent="0.35">
      <c r="D180" s="145"/>
      <c r="Q180" s="144"/>
      <c r="R180" s="144"/>
    </row>
    <row r="181" spans="4:18" x14ac:dyDescent="0.35">
      <c r="Q181" s="144"/>
      <c r="R181" s="144"/>
    </row>
    <row r="182" spans="4:18" x14ac:dyDescent="0.35">
      <c r="D182" s="145"/>
      <c r="Q182" s="144"/>
      <c r="R182" s="144"/>
    </row>
    <row r="183" spans="4:18" x14ac:dyDescent="0.35">
      <c r="Q183" s="144"/>
      <c r="R183" s="144"/>
    </row>
    <row r="184" spans="4:18" x14ac:dyDescent="0.35">
      <c r="D184" s="145"/>
      <c r="Q184" s="144"/>
      <c r="R184" s="144"/>
    </row>
    <row r="185" spans="4:18" x14ac:dyDescent="0.35">
      <c r="Q185" s="144"/>
      <c r="R185" s="144"/>
    </row>
    <row r="186" spans="4:18" x14ac:dyDescent="0.35">
      <c r="D186" s="145"/>
      <c r="Q186" s="144"/>
      <c r="R186" s="144"/>
    </row>
    <row r="187" spans="4:18" x14ac:dyDescent="0.35">
      <c r="Q187" s="144"/>
      <c r="R187" s="144"/>
    </row>
    <row r="188" spans="4:18" x14ac:dyDescent="0.35">
      <c r="D188" s="145"/>
      <c r="Q188" s="144"/>
      <c r="R188" s="144"/>
    </row>
    <row r="189" spans="4:18" x14ac:dyDescent="0.35">
      <c r="Q189" s="144"/>
      <c r="R189" s="144"/>
    </row>
    <row r="190" spans="4:18" x14ac:dyDescent="0.35">
      <c r="D190" s="145"/>
      <c r="Q190" s="144"/>
      <c r="R190" s="144"/>
    </row>
    <row r="191" spans="4:18" x14ac:dyDescent="0.35">
      <c r="Q191" s="144"/>
      <c r="R191" s="144"/>
    </row>
    <row r="192" spans="4:18" x14ac:dyDescent="0.35">
      <c r="D192" s="145"/>
      <c r="Q192" s="144"/>
      <c r="R192" s="144"/>
    </row>
    <row r="193" spans="4:18" x14ac:dyDescent="0.35">
      <c r="Q193" s="144"/>
      <c r="R193" s="144"/>
    </row>
    <row r="194" spans="4:18" x14ac:dyDescent="0.35">
      <c r="D194" s="145"/>
      <c r="Q194" s="144"/>
      <c r="R194" s="144"/>
    </row>
    <row r="195" spans="4:18" x14ac:dyDescent="0.35">
      <c r="Q195" s="144"/>
      <c r="R195" s="144"/>
    </row>
    <row r="196" spans="4:18" x14ac:dyDescent="0.35">
      <c r="D196" s="145"/>
      <c r="Q196" s="144"/>
      <c r="R196" s="144"/>
    </row>
    <row r="197" spans="4:18" x14ac:dyDescent="0.35">
      <c r="Q197" s="144"/>
      <c r="R197" s="144"/>
    </row>
    <row r="198" spans="4:18" x14ac:dyDescent="0.35">
      <c r="D198" s="145"/>
      <c r="Q198" s="144"/>
      <c r="R198" s="144"/>
    </row>
    <row r="199" spans="4:18" x14ac:dyDescent="0.35">
      <c r="Q199" s="144"/>
      <c r="R199" s="144"/>
    </row>
    <row r="200" spans="4:18" x14ac:dyDescent="0.35">
      <c r="D200" s="145"/>
      <c r="Q200" s="144"/>
      <c r="R200" s="144"/>
    </row>
    <row r="201" spans="4:18" x14ac:dyDescent="0.35">
      <c r="Q201" s="144"/>
      <c r="R201" s="144"/>
    </row>
    <row r="202" spans="4:18" x14ac:dyDescent="0.35">
      <c r="D202" s="145"/>
      <c r="Q202" s="144"/>
      <c r="R202" s="144"/>
    </row>
    <row r="203" spans="4:18" x14ac:dyDescent="0.35">
      <c r="Q203" s="144"/>
      <c r="R203" s="144"/>
    </row>
    <row r="204" spans="4:18" x14ac:dyDescent="0.35">
      <c r="D204" s="145"/>
      <c r="Q204" s="144"/>
      <c r="R204" s="144"/>
    </row>
    <row r="205" spans="4:18" x14ac:dyDescent="0.35">
      <c r="Q205" s="144"/>
      <c r="R205" s="144"/>
    </row>
    <row r="206" spans="4:18" x14ac:dyDescent="0.35">
      <c r="D206" s="145"/>
      <c r="Q206" s="144"/>
      <c r="R206" s="144"/>
    </row>
    <row r="207" spans="4:18" x14ac:dyDescent="0.35">
      <c r="Q207" s="144"/>
      <c r="R207" s="144"/>
    </row>
    <row r="208" spans="4:18" x14ac:dyDescent="0.35">
      <c r="D208" s="145"/>
      <c r="Q208" s="144"/>
      <c r="R208" s="144"/>
    </row>
    <row r="209" spans="4:18" x14ac:dyDescent="0.35">
      <c r="Q209" s="144"/>
      <c r="R209" s="144"/>
    </row>
    <row r="210" spans="4:18" x14ac:dyDescent="0.35">
      <c r="D210" s="145"/>
      <c r="Q210" s="144"/>
      <c r="R210" s="144"/>
    </row>
    <row r="211" spans="4:18" x14ac:dyDescent="0.35">
      <c r="Q211" s="144"/>
      <c r="R211" s="144"/>
    </row>
    <row r="212" spans="4:18" x14ac:dyDescent="0.35">
      <c r="D212" s="145"/>
      <c r="Q212" s="144"/>
      <c r="R212" s="144"/>
    </row>
    <row r="213" spans="4:18" x14ac:dyDescent="0.35">
      <c r="Q213" s="144"/>
      <c r="R213" s="144"/>
    </row>
    <row r="214" spans="4:18" x14ac:dyDescent="0.35">
      <c r="D214" s="145"/>
      <c r="Q214" s="144"/>
      <c r="R214" s="144"/>
    </row>
    <row r="215" spans="4:18" x14ac:dyDescent="0.35">
      <c r="Q215" s="144"/>
      <c r="R215" s="144"/>
    </row>
    <row r="216" spans="4:18" x14ac:dyDescent="0.35">
      <c r="D216" s="145"/>
      <c r="Q216" s="144"/>
      <c r="R216" s="144"/>
    </row>
    <row r="217" spans="4:18" x14ac:dyDescent="0.35">
      <c r="Q217" s="144"/>
      <c r="R217" s="144"/>
    </row>
    <row r="218" spans="4:18" x14ac:dyDescent="0.35">
      <c r="D218" s="145"/>
      <c r="Q218" s="144"/>
      <c r="R218" s="144"/>
    </row>
    <row r="219" spans="4:18" x14ac:dyDescent="0.35">
      <c r="Q219" s="144"/>
      <c r="R219" s="144"/>
    </row>
    <row r="220" spans="4:18" x14ac:dyDescent="0.35">
      <c r="D220" s="145"/>
      <c r="Q220" s="144"/>
      <c r="R220" s="144"/>
    </row>
    <row r="221" spans="4:18" x14ac:dyDescent="0.35">
      <c r="Q221" s="144"/>
      <c r="R221" s="144"/>
    </row>
    <row r="222" spans="4:18" x14ac:dyDescent="0.35">
      <c r="D222" s="145"/>
      <c r="R222" s="144"/>
    </row>
    <row r="223" spans="4:18" x14ac:dyDescent="0.35">
      <c r="R223" s="144"/>
    </row>
    <row r="224" spans="4:18" x14ac:dyDescent="0.35">
      <c r="D224" s="145"/>
      <c r="R224" s="144"/>
    </row>
    <row r="225" spans="4:18" x14ac:dyDescent="0.35">
      <c r="R225" s="144"/>
    </row>
    <row r="226" spans="4:18" x14ac:dyDescent="0.35">
      <c r="D226" s="145"/>
      <c r="R226" s="144"/>
    </row>
    <row r="227" spans="4:18" x14ac:dyDescent="0.35">
      <c r="R227" s="144"/>
    </row>
    <row r="228" spans="4:18" x14ac:dyDescent="0.35">
      <c r="R228" s="144"/>
    </row>
    <row r="229" spans="4:18" x14ac:dyDescent="0.35">
      <c r="R229" s="144"/>
    </row>
    <row r="230" spans="4:18" x14ac:dyDescent="0.35">
      <c r="R230" s="144"/>
    </row>
    <row r="231" spans="4:18" x14ac:dyDescent="0.35">
      <c r="R231" s="144"/>
    </row>
    <row r="232" spans="4:18" x14ac:dyDescent="0.35">
      <c r="R232" s="144"/>
    </row>
    <row r="233" spans="4:18" x14ac:dyDescent="0.35">
      <c r="R233" s="144"/>
    </row>
    <row r="234" spans="4:18" x14ac:dyDescent="0.35">
      <c r="R234" s="144"/>
    </row>
    <row r="235" spans="4:18" x14ac:dyDescent="0.35">
      <c r="R235" s="144"/>
    </row>
    <row r="236" spans="4:18" x14ac:dyDescent="0.35">
      <c r="R236" s="144"/>
    </row>
    <row r="237" spans="4:18" x14ac:dyDescent="0.35">
      <c r="R237" s="144"/>
    </row>
    <row r="238" spans="4:18" x14ac:dyDescent="0.35">
      <c r="R238" s="144"/>
    </row>
    <row r="239" spans="4:18" x14ac:dyDescent="0.35">
      <c r="R239" s="144"/>
    </row>
    <row r="240" spans="4:18" x14ac:dyDescent="0.35">
      <c r="R240" s="144"/>
    </row>
    <row r="241" spans="18:18" x14ac:dyDescent="0.35">
      <c r="R241" s="144"/>
    </row>
    <row r="242" spans="18:18" x14ac:dyDescent="0.35">
      <c r="R242" s="144"/>
    </row>
    <row r="243" spans="18:18" x14ac:dyDescent="0.35">
      <c r="R243" s="144"/>
    </row>
    <row r="244" spans="18:18" x14ac:dyDescent="0.35">
      <c r="R244" s="144"/>
    </row>
    <row r="245" spans="18:18" x14ac:dyDescent="0.35">
      <c r="R245" s="144"/>
    </row>
    <row r="246" spans="18:18" x14ac:dyDescent="0.35">
      <c r="R246" s="144"/>
    </row>
    <row r="247" spans="18:18" x14ac:dyDescent="0.35">
      <c r="R247" s="144"/>
    </row>
    <row r="248" spans="18:18" x14ac:dyDescent="0.35">
      <c r="R248" s="144"/>
    </row>
    <row r="249" spans="18:18" x14ac:dyDescent="0.35">
      <c r="R249" s="144"/>
    </row>
    <row r="250" spans="18:18" x14ac:dyDescent="0.35">
      <c r="R250" s="144"/>
    </row>
    <row r="251" spans="18:18" x14ac:dyDescent="0.35">
      <c r="R251" s="144"/>
    </row>
    <row r="252" spans="18:18" x14ac:dyDescent="0.35">
      <c r="R252" s="144"/>
    </row>
    <row r="253" spans="18:18" x14ac:dyDescent="0.35">
      <c r="R253" s="144"/>
    </row>
    <row r="254" spans="18:18" x14ac:dyDescent="0.35">
      <c r="R254" s="144"/>
    </row>
    <row r="255" spans="18:18" x14ac:dyDescent="0.35">
      <c r="R255" s="144"/>
    </row>
    <row r="256" spans="18:18" x14ac:dyDescent="0.35">
      <c r="R256" s="144"/>
    </row>
    <row r="257" spans="18:18" x14ac:dyDescent="0.35">
      <c r="R257" s="144"/>
    </row>
    <row r="258" spans="18:18" x14ac:dyDescent="0.35">
      <c r="R258" s="144"/>
    </row>
    <row r="259" spans="18:18" x14ac:dyDescent="0.35">
      <c r="R259" s="144"/>
    </row>
    <row r="260" spans="18:18" x14ac:dyDescent="0.35">
      <c r="R260" s="144"/>
    </row>
    <row r="261" spans="18:18" x14ac:dyDescent="0.35">
      <c r="R261" s="144"/>
    </row>
    <row r="262" spans="18:18" x14ac:dyDescent="0.35">
      <c r="R262" s="144"/>
    </row>
    <row r="263" spans="18:18" x14ac:dyDescent="0.35">
      <c r="R263" s="144"/>
    </row>
    <row r="264" spans="18:18" x14ac:dyDescent="0.35">
      <c r="R264" s="144"/>
    </row>
    <row r="265" spans="18:18" x14ac:dyDescent="0.35">
      <c r="R265" s="144"/>
    </row>
    <row r="266" spans="18:18" x14ac:dyDescent="0.35">
      <c r="R266" s="144"/>
    </row>
    <row r="267" spans="18:18" x14ac:dyDescent="0.35">
      <c r="R267" s="144"/>
    </row>
    <row r="268" spans="18:18" x14ac:dyDescent="0.35">
      <c r="R268" s="144"/>
    </row>
    <row r="269" spans="18:18" x14ac:dyDescent="0.35">
      <c r="R269" s="144"/>
    </row>
    <row r="270" spans="18:18" x14ac:dyDescent="0.35">
      <c r="R270" s="144"/>
    </row>
    <row r="271" spans="18:18" x14ac:dyDescent="0.35">
      <c r="R271" s="144"/>
    </row>
    <row r="272" spans="18:18" x14ac:dyDescent="0.35">
      <c r="R272" s="144"/>
    </row>
    <row r="273" spans="18:18" x14ac:dyDescent="0.35">
      <c r="R273" s="144"/>
    </row>
    <row r="274" spans="18:18" x14ac:dyDescent="0.35">
      <c r="R274" s="144"/>
    </row>
    <row r="275" spans="18:18" x14ac:dyDescent="0.35">
      <c r="R275" s="144"/>
    </row>
    <row r="276" spans="18:18" x14ac:dyDescent="0.35">
      <c r="R276" s="144"/>
    </row>
    <row r="277" spans="18:18" x14ac:dyDescent="0.35">
      <c r="R277" s="144"/>
    </row>
    <row r="278" spans="18:18" x14ac:dyDescent="0.35">
      <c r="R278" s="144"/>
    </row>
    <row r="279" spans="18:18" x14ac:dyDescent="0.35">
      <c r="R279" s="144"/>
    </row>
    <row r="280" spans="18:18" x14ac:dyDescent="0.35">
      <c r="R280" s="144"/>
    </row>
    <row r="281" spans="18:18" x14ac:dyDescent="0.35">
      <c r="R281" s="144"/>
    </row>
    <row r="282" spans="18:18" x14ac:dyDescent="0.35">
      <c r="R282" s="144"/>
    </row>
    <row r="283" spans="18:18" x14ac:dyDescent="0.35">
      <c r="R283" s="144"/>
    </row>
    <row r="284" spans="18:18" x14ac:dyDescent="0.35">
      <c r="R284" s="144"/>
    </row>
    <row r="285" spans="18:18" x14ac:dyDescent="0.35">
      <c r="R285" s="144"/>
    </row>
    <row r="286" spans="18:18" x14ac:dyDescent="0.35">
      <c r="R286" s="144"/>
    </row>
    <row r="287" spans="18:18" x14ac:dyDescent="0.35">
      <c r="R287" s="144"/>
    </row>
    <row r="288" spans="18:18" x14ac:dyDescent="0.35">
      <c r="R288" s="144"/>
    </row>
    <row r="289" spans="18:18" x14ac:dyDescent="0.35">
      <c r="R289" s="144"/>
    </row>
    <row r="290" spans="18:18" x14ac:dyDescent="0.35">
      <c r="R290" s="144"/>
    </row>
    <row r="291" spans="18:18" x14ac:dyDescent="0.35">
      <c r="R291" s="144"/>
    </row>
    <row r="292" spans="18:18" x14ac:dyDescent="0.35">
      <c r="R292" s="144"/>
    </row>
    <row r="293" spans="18:18" x14ac:dyDescent="0.35">
      <c r="R293" s="144"/>
    </row>
    <row r="294" spans="18:18" x14ac:dyDescent="0.35">
      <c r="R294" s="144"/>
    </row>
    <row r="295" spans="18:18" x14ac:dyDescent="0.35">
      <c r="R295" s="144"/>
    </row>
    <row r="296" spans="18:18" x14ac:dyDescent="0.35">
      <c r="R296" s="144"/>
    </row>
    <row r="297" spans="18:18" x14ac:dyDescent="0.35">
      <c r="R297" s="144"/>
    </row>
    <row r="298" spans="18:18" x14ac:dyDescent="0.35">
      <c r="R298" s="144"/>
    </row>
    <row r="299" spans="18:18" x14ac:dyDescent="0.35">
      <c r="R299" s="144"/>
    </row>
    <row r="300" spans="18:18" x14ac:dyDescent="0.35">
      <c r="R300" s="144"/>
    </row>
    <row r="301" spans="18:18" x14ac:dyDescent="0.35">
      <c r="R301" s="144"/>
    </row>
    <row r="302" spans="18:18" x14ac:dyDescent="0.35">
      <c r="R302" s="144"/>
    </row>
    <row r="303" spans="18:18" x14ac:dyDescent="0.35">
      <c r="R303" s="144"/>
    </row>
    <row r="304" spans="18:18" x14ac:dyDescent="0.35">
      <c r="R304" s="144"/>
    </row>
    <row r="305" spans="18:18" x14ac:dyDescent="0.35">
      <c r="R305" s="144"/>
    </row>
    <row r="306" spans="18:18" x14ac:dyDescent="0.35">
      <c r="R306" s="144"/>
    </row>
    <row r="307" spans="18:18" x14ac:dyDescent="0.35">
      <c r="R307" s="144"/>
    </row>
    <row r="308" spans="18:18" x14ac:dyDescent="0.35">
      <c r="R308" s="144"/>
    </row>
    <row r="309" spans="18:18" x14ac:dyDescent="0.35">
      <c r="R309" s="144"/>
    </row>
    <row r="310" spans="18:18" x14ac:dyDescent="0.35">
      <c r="R310" s="144"/>
    </row>
    <row r="311" spans="18:18" x14ac:dyDescent="0.35">
      <c r="R311" s="144"/>
    </row>
    <row r="312" spans="18:18" x14ac:dyDescent="0.35">
      <c r="R312" s="144"/>
    </row>
    <row r="313" spans="18:18" x14ac:dyDescent="0.35">
      <c r="R313" s="144"/>
    </row>
    <row r="314" spans="18:18" x14ac:dyDescent="0.35">
      <c r="R314" s="144"/>
    </row>
    <row r="315" spans="18:18" x14ac:dyDescent="0.35">
      <c r="R315" s="144"/>
    </row>
    <row r="316" spans="18:18" x14ac:dyDescent="0.35">
      <c r="R316" s="144"/>
    </row>
    <row r="317" spans="18:18" x14ac:dyDescent="0.35">
      <c r="R317" s="144"/>
    </row>
    <row r="318" spans="18:18" x14ac:dyDescent="0.35">
      <c r="R318" s="144"/>
    </row>
    <row r="319" spans="18:18" x14ac:dyDescent="0.35">
      <c r="R319" s="144"/>
    </row>
    <row r="320" spans="18:18" x14ac:dyDescent="0.35">
      <c r="R320" s="144"/>
    </row>
    <row r="321" spans="18:18" x14ac:dyDescent="0.35">
      <c r="R321" s="144"/>
    </row>
    <row r="322" spans="18:18" x14ac:dyDescent="0.35">
      <c r="R322" s="144"/>
    </row>
    <row r="323" spans="18:18" x14ac:dyDescent="0.35">
      <c r="R323" s="144"/>
    </row>
    <row r="324" spans="18:18" x14ac:dyDescent="0.35">
      <c r="R324" s="144"/>
    </row>
    <row r="325" spans="18:18" x14ac:dyDescent="0.35">
      <c r="R325" s="144"/>
    </row>
    <row r="326" spans="18:18" x14ac:dyDescent="0.35">
      <c r="R326" s="144"/>
    </row>
    <row r="327" spans="18:18" x14ac:dyDescent="0.35">
      <c r="R327" s="144"/>
    </row>
    <row r="328" spans="18:18" x14ac:dyDescent="0.35">
      <c r="R328" s="144"/>
    </row>
    <row r="329" spans="18:18" x14ac:dyDescent="0.35">
      <c r="R329" s="144"/>
    </row>
    <row r="330" spans="18:18" x14ac:dyDescent="0.35">
      <c r="R330" s="144"/>
    </row>
    <row r="331" spans="18:18" x14ac:dyDescent="0.35">
      <c r="R331" s="144"/>
    </row>
    <row r="332" spans="18:18" x14ac:dyDescent="0.35">
      <c r="R332" s="144"/>
    </row>
    <row r="333" spans="18:18" x14ac:dyDescent="0.35">
      <c r="R333" s="144"/>
    </row>
    <row r="334" spans="18:18" x14ac:dyDescent="0.35">
      <c r="R334" s="144"/>
    </row>
    <row r="335" spans="18:18" x14ac:dyDescent="0.35">
      <c r="R335" s="144"/>
    </row>
    <row r="336" spans="18:18" x14ac:dyDescent="0.35">
      <c r="R336" s="144"/>
    </row>
    <row r="337" spans="18:18" x14ac:dyDescent="0.35">
      <c r="R337" s="144"/>
    </row>
    <row r="338" spans="18:18" x14ac:dyDescent="0.35">
      <c r="R338" s="144"/>
    </row>
    <row r="339" spans="18:18" x14ac:dyDescent="0.35">
      <c r="R339" s="144"/>
    </row>
    <row r="340" spans="18:18" x14ac:dyDescent="0.35">
      <c r="R340" s="144"/>
    </row>
    <row r="341" spans="18:18" x14ac:dyDescent="0.35">
      <c r="R341" s="144"/>
    </row>
    <row r="342" spans="18:18" x14ac:dyDescent="0.35">
      <c r="R342" s="144"/>
    </row>
    <row r="343" spans="18:18" x14ac:dyDescent="0.35">
      <c r="R343" s="144"/>
    </row>
    <row r="344" spans="18:18" x14ac:dyDescent="0.35">
      <c r="R344" s="144"/>
    </row>
    <row r="345" spans="18:18" x14ac:dyDescent="0.35">
      <c r="R345" s="144"/>
    </row>
    <row r="346" spans="18:18" x14ac:dyDescent="0.35">
      <c r="R346" s="144"/>
    </row>
    <row r="347" spans="18:18" x14ac:dyDescent="0.35">
      <c r="R347" s="144"/>
    </row>
    <row r="348" spans="18:18" x14ac:dyDescent="0.35">
      <c r="R348" s="144"/>
    </row>
    <row r="349" spans="18:18" x14ac:dyDescent="0.35">
      <c r="R349" s="144"/>
    </row>
    <row r="350" spans="18:18" x14ac:dyDescent="0.35">
      <c r="R350" s="144"/>
    </row>
    <row r="351" spans="18:18" x14ac:dyDescent="0.35">
      <c r="R351" s="144"/>
    </row>
    <row r="352" spans="18:18" x14ac:dyDescent="0.35">
      <c r="R352" s="144"/>
    </row>
    <row r="353" spans="18:18" x14ac:dyDescent="0.35">
      <c r="R353" s="144"/>
    </row>
    <row r="354" spans="18:18" x14ac:dyDescent="0.35">
      <c r="R354" s="144"/>
    </row>
    <row r="355" spans="18:18" x14ac:dyDescent="0.35">
      <c r="R355" s="144"/>
    </row>
    <row r="356" spans="18:18" x14ac:dyDescent="0.35">
      <c r="R356" s="144"/>
    </row>
    <row r="357" spans="18:18" x14ac:dyDescent="0.35">
      <c r="R357" s="144"/>
    </row>
    <row r="358" spans="18:18" x14ac:dyDescent="0.35">
      <c r="R358" s="144"/>
    </row>
    <row r="359" spans="18:18" x14ac:dyDescent="0.35">
      <c r="R359" s="144"/>
    </row>
    <row r="360" spans="18:18" x14ac:dyDescent="0.35">
      <c r="R360" s="144"/>
    </row>
    <row r="361" spans="18:18" x14ac:dyDescent="0.35">
      <c r="R361" s="144"/>
    </row>
    <row r="362" spans="18:18" x14ac:dyDescent="0.35">
      <c r="R362" s="144"/>
    </row>
    <row r="363" spans="18:18" x14ac:dyDescent="0.35">
      <c r="R363" s="144"/>
    </row>
    <row r="364" spans="18:18" x14ac:dyDescent="0.35">
      <c r="R364" s="144"/>
    </row>
    <row r="365" spans="18:18" x14ac:dyDescent="0.35">
      <c r="R365" s="144"/>
    </row>
    <row r="366" spans="18:18" x14ac:dyDescent="0.35">
      <c r="R366" s="144"/>
    </row>
    <row r="367" spans="18:18" x14ac:dyDescent="0.35">
      <c r="R367" s="144"/>
    </row>
    <row r="368" spans="18:18" x14ac:dyDescent="0.35">
      <c r="R368" s="144"/>
    </row>
    <row r="369" spans="18:18" x14ac:dyDescent="0.35">
      <c r="R369" s="144"/>
    </row>
    <row r="370" spans="18:18" x14ac:dyDescent="0.35">
      <c r="R370" s="144"/>
    </row>
    <row r="371" spans="18:18" x14ac:dyDescent="0.35">
      <c r="R371" s="144"/>
    </row>
    <row r="372" spans="18:18" x14ac:dyDescent="0.35">
      <c r="R372" s="144"/>
    </row>
    <row r="373" spans="18:18" x14ac:dyDescent="0.35">
      <c r="R373" s="144"/>
    </row>
    <row r="374" spans="18:18" x14ac:dyDescent="0.35">
      <c r="R374" s="144"/>
    </row>
    <row r="375" spans="18:18" x14ac:dyDescent="0.35">
      <c r="R375" s="144"/>
    </row>
    <row r="376" spans="18:18" x14ac:dyDescent="0.35">
      <c r="R376" s="144"/>
    </row>
    <row r="377" spans="18:18" x14ac:dyDescent="0.35">
      <c r="R377" s="144"/>
    </row>
    <row r="378" spans="18:18" x14ac:dyDescent="0.35">
      <c r="R378" s="144"/>
    </row>
    <row r="379" spans="18:18" x14ac:dyDescent="0.35">
      <c r="R379" s="144"/>
    </row>
    <row r="380" spans="18:18" x14ac:dyDescent="0.35">
      <c r="R380" s="144"/>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38F8F-7678-4688-BD24-3A5682961009}">
  <sheetPr codeName="Sheet19"/>
  <dimension ref="B1:AM23"/>
  <sheetViews>
    <sheetView topLeftCell="B1" workbookViewId="0">
      <selection activeCell="F14" sqref="F14"/>
    </sheetView>
  </sheetViews>
  <sheetFormatPr defaultRowHeight="16" x14ac:dyDescent="0.35"/>
  <cols>
    <col min="1" max="1" width="1.6328125" style="1" customWidth="1"/>
    <col min="2" max="2" width="30.6328125" style="1" customWidth="1"/>
    <col min="3" max="3" width="1.6328125" style="1" customWidth="1"/>
    <col min="4" max="4" width="5.08984375" style="1" bestFit="1" customWidth="1"/>
    <col min="5" max="5" width="15" style="1" customWidth="1"/>
    <col min="6" max="6" width="19.08984375" style="1" customWidth="1"/>
    <col min="7" max="7" width="26.1796875" style="1" customWidth="1"/>
    <col min="8" max="8" width="12.08984375" style="137" customWidth="1"/>
    <col min="9" max="9" width="19.7265625" style="1" customWidth="1"/>
    <col min="10" max="10" width="27.36328125" style="1" customWidth="1"/>
    <col min="11" max="11" width="23.36328125" style="1" customWidth="1"/>
    <col min="12" max="12" width="11" style="1" customWidth="1"/>
    <col min="13" max="13" width="31.08984375" style="1" customWidth="1"/>
    <col min="14" max="14" width="22.54296875" style="1" customWidth="1"/>
    <col min="15" max="15" width="13" style="1" customWidth="1"/>
    <col min="16" max="16" width="29.08984375" style="1" customWidth="1"/>
    <col min="17" max="17" width="21.7265625" style="1" customWidth="1"/>
    <col min="18" max="18" width="12.90625" style="1" customWidth="1"/>
    <col min="19" max="22" width="6.08984375" style="1" bestFit="1" customWidth="1"/>
    <col min="23" max="23" width="14.6328125" style="50" customWidth="1"/>
    <col min="24" max="24" width="17" style="50" customWidth="1"/>
    <col min="25" max="25" width="25.81640625" style="50" customWidth="1"/>
    <col min="26" max="26" width="11.08984375" style="50" customWidth="1"/>
    <col min="27" max="27" width="19" style="50" customWidth="1"/>
    <col min="28" max="28" width="32.26953125" style="50" customWidth="1"/>
    <col min="29" max="29" width="21.7265625" style="50" customWidth="1"/>
    <col min="30" max="30" width="12.7265625" style="50" customWidth="1"/>
    <col min="31" max="31" width="32.36328125" style="50" customWidth="1"/>
    <col min="32" max="32" width="20" style="50" bestFit="1" customWidth="1"/>
    <col min="33" max="33" width="12" style="50" customWidth="1"/>
    <col min="34" max="34" width="29.7265625" style="50" customWidth="1"/>
    <col min="35" max="35" width="18.453125" style="50" customWidth="1"/>
    <col min="36" max="36" width="10.6328125" style="50" customWidth="1"/>
    <col min="37" max="38" width="8.7265625" style="1"/>
    <col min="39" max="39" width="12.81640625" style="1" customWidth="1"/>
    <col min="40" max="16384" width="8.7265625" style="1"/>
  </cols>
  <sheetData>
    <row r="1" spans="2:39" ht="14.5" x14ac:dyDescent="0.35">
      <c r="H1" s="1"/>
      <c r="W1" s="1"/>
      <c r="X1" s="1"/>
      <c r="Y1" s="1"/>
      <c r="Z1" s="1"/>
      <c r="AA1" s="1"/>
      <c r="AB1" s="1"/>
      <c r="AC1" s="1"/>
      <c r="AD1" s="1"/>
      <c r="AE1" s="1"/>
      <c r="AF1" s="1"/>
      <c r="AG1" s="1"/>
      <c r="AH1" s="1"/>
      <c r="AI1" s="1"/>
      <c r="AJ1" s="1"/>
    </row>
    <row r="2" spans="2:39" ht="14.5" x14ac:dyDescent="0.35">
      <c r="B2" s="6"/>
      <c r="H2" s="1"/>
      <c r="W2" s="1"/>
      <c r="X2" s="1"/>
      <c r="Y2" s="1"/>
      <c r="Z2" s="1"/>
      <c r="AA2" s="1"/>
      <c r="AB2" s="1"/>
      <c r="AC2" s="1"/>
      <c r="AD2" s="1"/>
      <c r="AE2" s="1"/>
      <c r="AF2" s="1"/>
      <c r="AG2" s="1"/>
      <c r="AH2" s="1"/>
      <c r="AI2" s="1"/>
      <c r="AJ2" s="1"/>
    </row>
    <row r="3" spans="2:39" ht="14.5" x14ac:dyDescent="0.35">
      <c r="B3" s="6"/>
      <c r="H3" s="1"/>
      <c r="W3" s="1"/>
      <c r="X3" s="1"/>
      <c r="Y3" s="1"/>
      <c r="Z3" s="1"/>
      <c r="AA3" s="1"/>
      <c r="AB3" s="1"/>
      <c r="AC3" s="1"/>
      <c r="AD3" s="1"/>
      <c r="AE3" s="1"/>
      <c r="AF3" s="1"/>
      <c r="AG3" s="1"/>
      <c r="AH3" s="1"/>
      <c r="AI3" s="1"/>
      <c r="AJ3" s="1"/>
    </row>
    <row r="4" spans="2:39" ht="14.5" x14ac:dyDescent="0.35">
      <c r="B4" s="6"/>
      <c r="H4" s="1"/>
      <c r="W4" s="1"/>
      <c r="X4" s="1"/>
      <c r="Y4" s="1"/>
      <c r="Z4" s="1"/>
      <c r="AA4" s="1"/>
      <c r="AB4" s="1"/>
      <c r="AC4" s="1"/>
      <c r="AD4" s="1"/>
      <c r="AE4" s="1"/>
      <c r="AF4" s="1"/>
      <c r="AG4" s="1"/>
      <c r="AH4" s="1"/>
      <c r="AI4" s="1"/>
      <c r="AJ4" s="1"/>
    </row>
    <row r="5" spans="2:39" ht="14.5" x14ac:dyDescent="0.35">
      <c r="B5" s="6"/>
      <c r="H5" s="1"/>
      <c r="W5" s="1"/>
      <c r="X5" s="1"/>
      <c r="Y5" s="1"/>
      <c r="Z5" s="1"/>
      <c r="AA5" s="1"/>
      <c r="AB5" s="1"/>
      <c r="AC5" s="1"/>
      <c r="AD5" s="1"/>
      <c r="AE5" s="1"/>
      <c r="AF5" s="1"/>
      <c r="AG5" s="1"/>
      <c r="AH5" s="1"/>
      <c r="AI5" s="1"/>
      <c r="AJ5" s="1"/>
    </row>
    <row r="6" spans="2:39" ht="12.5" customHeight="1" x14ac:dyDescent="0.35">
      <c r="B6" s="6"/>
      <c r="H6" s="1"/>
      <c r="W6" s="1"/>
      <c r="X6" s="1"/>
      <c r="Y6" s="1"/>
      <c r="Z6" s="1"/>
      <c r="AA6" s="1"/>
      <c r="AB6" s="1"/>
      <c r="AC6" s="1"/>
      <c r="AD6" s="1"/>
      <c r="AE6" s="1"/>
      <c r="AF6" s="1"/>
      <c r="AG6" s="1"/>
      <c r="AH6" s="1"/>
      <c r="AI6" s="1"/>
      <c r="AJ6" s="1"/>
    </row>
    <row r="7" spans="2:39" ht="25" customHeight="1" x14ac:dyDescent="0.55000000000000004">
      <c r="B7" s="6"/>
      <c r="E7" s="47" t="s">
        <v>180</v>
      </c>
      <c r="F7" s="47" t="s">
        <v>146</v>
      </c>
      <c r="G7" s="47" t="s">
        <v>145</v>
      </c>
      <c r="H7" s="47" t="s">
        <v>147</v>
      </c>
      <c r="I7" s="47" t="s">
        <v>173</v>
      </c>
      <c r="J7" s="47" t="s">
        <v>182</v>
      </c>
      <c r="K7" s="48" t="s">
        <v>184</v>
      </c>
      <c r="L7" s="49" t="s">
        <v>183</v>
      </c>
      <c r="M7" s="47" t="s">
        <v>185</v>
      </c>
      <c r="N7" s="47" t="s">
        <v>186</v>
      </c>
      <c r="O7" s="47" t="s">
        <v>163</v>
      </c>
      <c r="P7" s="47" t="s">
        <v>187</v>
      </c>
      <c r="Q7" s="47" t="s">
        <v>188</v>
      </c>
      <c r="R7" s="47" t="s">
        <v>189</v>
      </c>
      <c r="AK7" s="20"/>
      <c r="AL7" s="20"/>
      <c r="AM7" s="20"/>
    </row>
    <row r="8" spans="2:39" x14ac:dyDescent="0.35">
      <c r="B8" s="6"/>
      <c r="E8" s="39" t="s">
        <v>286</v>
      </c>
      <c r="F8" s="39">
        <v>7488466517</v>
      </c>
      <c r="G8" s="39" t="s">
        <v>287</v>
      </c>
      <c r="H8" s="43">
        <v>37863</v>
      </c>
      <c r="I8" s="39" t="s">
        <v>288</v>
      </c>
      <c r="J8" s="39" t="s">
        <v>285</v>
      </c>
      <c r="K8" s="39">
        <v>446</v>
      </c>
      <c r="L8" s="39">
        <v>0.88</v>
      </c>
      <c r="M8" s="39" t="s">
        <v>285</v>
      </c>
      <c r="N8" s="39">
        <v>440</v>
      </c>
      <c r="O8" s="39">
        <v>0.82</v>
      </c>
      <c r="P8" s="39" t="s">
        <v>289</v>
      </c>
      <c r="Q8" s="39">
        <v>1100</v>
      </c>
      <c r="R8" s="39" t="s">
        <v>194</v>
      </c>
    </row>
    <row r="9" spans="2:39" x14ac:dyDescent="0.35">
      <c r="B9" s="6"/>
      <c r="E9" s="39" t="s">
        <v>204</v>
      </c>
      <c r="F9" s="39">
        <v>4567890987</v>
      </c>
      <c r="G9" s="39" t="s">
        <v>205</v>
      </c>
      <c r="H9" s="43">
        <v>39134</v>
      </c>
      <c r="I9" s="39" t="s">
        <v>192</v>
      </c>
      <c r="J9" s="39" t="s">
        <v>178</v>
      </c>
      <c r="K9" s="39">
        <v>414</v>
      </c>
      <c r="L9" s="39">
        <v>0.82299999999999995</v>
      </c>
      <c r="M9" s="39" t="s">
        <v>193</v>
      </c>
      <c r="N9" s="39">
        <v>333</v>
      </c>
      <c r="O9" s="39">
        <v>0.67</v>
      </c>
      <c r="P9" s="39" t="s">
        <v>193</v>
      </c>
      <c r="Q9" s="39" t="s">
        <v>194</v>
      </c>
      <c r="R9" s="39" t="s">
        <v>194</v>
      </c>
    </row>
    <row r="10" spans="2:39" x14ac:dyDescent="0.35">
      <c r="B10" s="6"/>
      <c r="E10" s="39" t="s">
        <v>190</v>
      </c>
      <c r="F10" s="39">
        <v>7777777777</v>
      </c>
      <c r="G10" s="39" t="s">
        <v>191</v>
      </c>
      <c r="H10" s="43">
        <v>38749</v>
      </c>
      <c r="I10" s="39" t="s">
        <v>192</v>
      </c>
      <c r="J10" s="39" t="s">
        <v>178</v>
      </c>
      <c r="K10" s="39">
        <v>400</v>
      </c>
      <c r="L10" s="39">
        <v>0.8</v>
      </c>
      <c r="M10" s="39" t="s">
        <v>193</v>
      </c>
      <c r="N10" s="39">
        <v>369</v>
      </c>
      <c r="O10" s="39">
        <v>0.65</v>
      </c>
      <c r="P10" s="39" t="s">
        <v>193</v>
      </c>
      <c r="Q10" s="39" t="s">
        <v>194</v>
      </c>
      <c r="R10" s="39">
        <v>0.67</v>
      </c>
    </row>
    <row r="11" spans="2:39" ht="18" x14ac:dyDescent="0.35">
      <c r="B11" s="6"/>
      <c r="E11" s="39" t="s">
        <v>154</v>
      </c>
      <c r="F11" s="39">
        <v>8989898989</v>
      </c>
      <c r="G11" s="39" t="s">
        <v>176</v>
      </c>
      <c r="H11" s="43">
        <v>38018</v>
      </c>
      <c r="I11" s="39" t="s">
        <v>177</v>
      </c>
      <c r="J11" s="39" t="s">
        <v>178</v>
      </c>
      <c r="K11" s="39">
        <v>376</v>
      </c>
      <c r="L11" s="39">
        <v>0.7</v>
      </c>
      <c r="M11" s="39" t="s">
        <v>178</v>
      </c>
      <c r="N11" s="39">
        <v>400</v>
      </c>
      <c r="O11" s="39">
        <v>0.8</v>
      </c>
      <c r="P11" s="39" t="s">
        <v>179</v>
      </c>
      <c r="Q11" s="39">
        <v>565</v>
      </c>
      <c r="AA11" s="51"/>
      <c r="AB11" s="51"/>
      <c r="AC11" s="51"/>
      <c r="AD11" s="51"/>
      <c r="AE11" s="51"/>
      <c r="AF11" s="51"/>
    </row>
    <row r="12" spans="2:39" ht="18" x14ac:dyDescent="0.35">
      <c r="B12" s="6"/>
      <c r="AA12" s="51"/>
      <c r="AC12" s="51"/>
      <c r="AD12" s="51"/>
      <c r="AE12" s="51"/>
      <c r="AF12" s="51"/>
    </row>
    <row r="13" spans="2:39" ht="18" x14ac:dyDescent="0.35">
      <c r="B13" s="6"/>
      <c r="AA13" s="51"/>
      <c r="AB13" s="51"/>
      <c r="AC13" s="51"/>
      <c r="AD13" s="51"/>
      <c r="AE13" s="51"/>
      <c r="AF13" s="51"/>
    </row>
    <row r="14" spans="2:39" ht="18" x14ac:dyDescent="0.35">
      <c r="B14" s="6"/>
      <c r="AA14" s="51"/>
      <c r="AB14" s="52"/>
      <c r="AC14" s="51"/>
      <c r="AD14" s="51"/>
      <c r="AE14" s="51"/>
      <c r="AF14" s="51"/>
    </row>
    <row r="15" spans="2:39" ht="18" x14ac:dyDescent="0.35">
      <c r="B15" s="6"/>
      <c r="AA15" s="51"/>
      <c r="AB15" s="51"/>
      <c r="AC15" s="51"/>
      <c r="AD15" s="51"/>
      <c r="AE15" s="51"/>
      <c r="AF15" s="51"/>
    </row>
    <row r="16" spans="2:39" ht="23" x14ac:dyDescent="0.55000000000000004">
      <c r="B16" s="6"/>
      <c r="AA16" s="51"/>
      <c r="AB16" s="52"/>
      <c r="AC16" s="51"/>
      <c r="AD16" s="51"/>
      <c r="AE16" s="51"/>
      <c r="AF16" s="51"/>
      <c r="AK16" s="20"/>
      <c r="AL16" s="20"/>
      <c r="AM16" s="20"/>
    </row>
    <row r="17" spans="2:36" ht="18" x14ac:dyDescent="0.35">
      <c r="B17" s="6"/>
      <c r="AA17" s="51"/>
      <c r="AB17" s="51"/>
      <c r="AC17" s="51"/>
      <c r="AD17" s="51"/>
      <c r="AE17" s="51"/>
      <c r="AF17" s="51"/>
    </row>
    <row r="18" spans="2:36" ht="18" x14ac:dyDescent="0.35">
      <c r="B18" s="6"/>
      <c r="AA18" s="51"/>
      <c r="AB18" s="52"/>
      <c r="AC18" s="51"/>
      <c r="AD18" s="51"/>
      <c r="AE18" s="51"/>
      <c r="AF18" s="51"/>
    </row>
    <row r="19" spans="2:36" ht="18" x14ac:dyDescent="0.35">
      <c r="B19" s="6"/>
      <c r="AA19" s="51"/>
      <c r="AB19" s="51"/>
      <c r="AC19" s="51"/>
      <c r="AD19" s="51"/>
      <c r="AE19" s="51"/>
      <c r="AF19" s="51"/>
    </row>
    <row r="20" spans="2:36" ht="18" x14ac:dyDescent="0.35">
      <c r="B20" s="6"/>
      <c r="W20" s="53"/>
      <c r="X20" s="53"/>
      <c r="Y20" s="53"/>
      <c r="Z20" s="53"/>
      <c r="AA20" s="53"/>
      <c r="AB20" s="51"/>
      <c r="AC20" s="53"/>
      <c r="AD20" s="53"/>
      <c r="AE20" s="53"/>
      <c r="AF20" s="53"/>
      <c r="AG20" s="53"/>
      <c r="AI20" s="53"/>
      <c r="AJ20" s="53"/>
    </row>
    <row r="21" spans="2:36" ht="18" x14ac:dyDescent="0.35">
      <c r="B21" s="6"/>
      <c r="AA21" s="51"/>
      <c r="AB21" s="51"/>
      <c r="AC21" s="51"/>
      <c r="AD21" s="51"/>
      <c r="AE21" s="51"/>
      <c r="AF21" s="51"/>
    </row>
    <row r="22" spans="2:36" ht="18" x14ac:dyDescent="0.35">
      <c r="B22" s="6"/>
      <c r="AA22" s="51"/>
      <c r="AB22" s="51"/>
      <c r="AC22" s="51"/>
      <c r="AD22" s="51"/>
      <c r="AE22" s="51"/>
      <c r="AF22" s="51"/>
    </row>
    <row r="23" spans="2:36" x14ac:dyDescent="0.35">
      <c r="B23" s="6"/>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CBCC4-D911-4233-A22E-1740E1843327}">
  <sheetPr codeName="Sheet15"/>
  <dimension ref="A4:N21"/>
  <sheetViews>
    <sheetView topLeftCell="A8" workbookViewId="0">
      <selection activeCell="A16" sqref="A16:F16"/>
    </sheetView>
  </sheetViews>
  <sheetFormatPr defaultRowHeight="14.5" x14ac:dyDescent="0.35"/>
  <cols>
    <col min="1" max="1" width="10" customWidth="1"/>
    <col min="2" max="2" width="13.7265625" customWidth="1"/>
    <col min="3" max="3" width="14.7265625" customWidth="1"/>
    <col min="4" max="4" width="12.6328125" customWidth="1"/>
    <col min="5" max="5" width="14.36328125" customWidth="1"/>
    <col min="6" max="6" width="15.6328125" customWidth="1"/>
    <col min="7" max="7" width="11" customWidth="1"/>
    <col min="8" max="8" width="12.1796875" customWidth="1"/>
    <col min="9" max="10" width="15.81640625" customWidth="1"/>
    <col min="11" max="11" width="14.08984375" customWidth="1"/>
    <col min="12" max="12" width="15.6328125" customWidth="1"/>
    <col min="13" max="13" width="15.08984375" customWidth="1"/>
  </cols>
  <sheetData>
    <row r="4" spans="1:14" x14ac:dyDescent="0.35">
      <c r="E4" t="s">
        <v>7</v>
      </c>
      <c r="F4" s="19" t="s">
        <v>10</v>
      </c>
    </row>
    <row r="6" spans="1:14" x14ac:dyDescent="0.35">
      <c r="E6" t="s">
        <v>8</v>
      </c>
      <c r="F6" s="19" t="s">
        <v>9</v>
      </c>
    </row>
    <row r="8" spans="1:14" x14ac:dyDescent="0.35">
      <c r="A8" t="s">
        <v>138</v>
      </c>
      <c r="B8" t="s">
        <v>137</v>
      </c>
      <c r="C8" t="s">
        <v>139</v>
      </c>
      <c r="D8" t="s">
        <v>140</v>
      </c>
      <c r="E8" t="s">
        <v>141</v>
      </c>
      <c r="F8" t="s">
        <v>142</v>
      </c>
      <c r="G8" t="s">
        <v>143</v>
      </c>
      <c r="H8" t="s">
        <v>144</v>
      </c>
      <c r="I8" t="s">
        <v>149</v>
      </c>
      <c r="J8" t="s">
        <v>145</v>
      </c>
      <c r="K8" t="s">
        <v>146</v>
      </c>
      <c r="L8" t="s">
        <v>147</v>
      </c>
      <c r="M8" t="s">
        <v>148</v>
      </c>
    </row>
    <row r="9" spans="1:14" x14ac:dyDescent="0.35">
      <c r="A9" s="39">
        <f>stuf!F14</f>
        <v>0</v>
      </c>
      <c r="B9" s="39">
        <f>stuf!J14</f>
        <v>0</v>
      </c>
      <c r="C9" s="39">
        <f>stuf!N14</f>
        <v>0</v>
      </c>
      <c r="D9" s="39">
        <f>stuf!R14</f>
        <v>0</v>
      </c>
      <c r="E9" s="39" t="str">
        <f>stuf!F18</f>
        <v/>
      </c>
      <c r="F9" s="39" t="str">
        <f>stuf!J18</f>
        <v/>
      </c>
      <c r="G9" s="42">
        <f>stuf!N18</f>
        <v>0</v>
      </c>
      <c r="H9" s="39" t="str">
        <f>stuf!R18</f>
        <v/>
      </c>
      <c r="I9" s="43" t="str">
        <f ca="1">stuf!F22</f>
        <v/>
      </c>
      <c r="J9" s="39">
        <f>stuf!F28</f>
        <v>0</v>
      </c>
      <c r="K9" s="39">
        <f>stuf!J28</f>
        <v>0</v>
      </c>
      <c r="L9" s="39">
        <f>stuf!N28</f>
        <v>0</v>
      </c>
      <c r="M9" s="39">
        <f>stuf!R28</f>
        <v>0</v>
      </c>
    </row>
    <row r="10" spans="1:14" x14ac:dyDescent="0.35">
      <c r="A10" s="39">
        <v>0</v>
      </c>
      <c r="B10" s="39">
        <v>0</v>
      </c>
      <c r="C10" s="39">
        <v>0</v>
      </c>
      <c r="D10" s="39">
        <v>0</v>
      </c>
      <c r="E10" s="39" t="s">
        <v>175</v>
      </c>
      <c r="F10" s="39" t="s">
        <v>175</v>
      </c>
      <c r="G10" s="39">
        <v>0</v>
      </c>
      <c r="H10" s="39" t="s">
        <v>175</v>
      </c>
      <c r="I10" s="39" t="s">
        <v>175</v>
      </c>
      <c r="J10" s="39">
        <v>0</v>
      </c>
      <c r="K10" s="39">
        <v>0</v>
      </c>
      <c r="L10" s="39">
        <v>0</v>
      </c>
      <c r="M10" s="39">
        <v>0</v>
      </c>
    </row>
    <row r="11" spans="1:14" x14ac:dyDescent="0.35">
      <c r="A11" s="39" t="s">
        <v>340</v>
      </c>
      <c r="B11" s="39" t="s">
        <v>341</v>
      </c>
      <c r="C11" s="39" t="s">
        <v>57</v>
      </c>
      <c r="D11" s="39" t="s">
        <v>76</v>
      </c>
      <c r="E11" s="39" t="s">
        <v>112</v>
      </c>
      <c r="F11" s="39">
        <v>20000</v>
      </c>
      <c r="G11" s="42">
        <v>15000</v>
      </c>
      <c r="H11" s="39">
        <v>5000</v>
      </c>
      <c r="I11" s="43">
        <v>45890</v>
      </c>
      <c r="J11" s="39" t="s">
        <v>342</v>
      </c>
      <c r="K11" s="39">
        <v>1234567876</v>
      </c>
      <c r="L11" s="39">
        <v>36546</v>
      </c>
      <c r="M11" s="39" t="s">
        <v>330</v>
      </c>
      <c r="N11" t="s">
        <v>181</v>
      </c>
    </row>
    <row r="12" spans="1:14" x14ac:dyDescent="0.35">
      <c r="A12" s="39">
        <f>empf!F14</f>
        <v>0</v>
      </c>
      <c r="B12" s="39">
        <f>empf!J14</f>
        <v>0</v>
      </c>
      <c r="C12" s="39">
        <f>empf!N14</f>
        <v>0</v>
      </c>
      <c r="D12" s="43">
        <f>empf!F19</f>
        <v>0</v>
      </c>
      <c r="E12" s="39">
        <f>empf!J19</f>
        <v>0</v>
      </c>
      <c r="F12" s="39">
        <f>empf!F27</f>
        <v>0</v>
      </c>
      <c r="G12" s="39">
        <f>empf!J27</f>
        <v>0</v>
      </c>
      <c r="H12" s="54">
        <f>empf!N27</f>
        <v>0</v>
      </c>
      <c r="I12" s="39">
        <f>empf!F32</f>
        <v>0</v>
      </c>
      <c r="J12" s="39">
        <f>empf!J32</f>
        <v>0</v>
      </c>
      <c r="K12" s="54">
        <f>empf!N32</f>
        <v>0</v>
      </c>
      <c r="L12" s="39">
        <f>empf!F36</f>
        <v>0</v>
      </c>
      <c r="M12" s="39">
        <f>empf!J36</f>
        <v>0</v>
      </c>
      <c r="N12" s="54">
        <f>empf!N36</f>
        <v>0</v>
      </c>
    </row>
    <row r="13" spans="1:14" x14ac:dyDescent="0.35">
      <c r="A13" s="39" t="s">
        <v>322</v>
      </c>
      <c r="B13" s="39">
        <v>2345678987</v>
      </c>
      <c r="C13" s="39" t="s">
        <v>323</v>
      </c>
      <c r="D13" s="39">
        <v>37338</v>
      </c>
      <c r="E13" s="39" t="s">
        <v>192</v>
      </c>
      <c r="F13" s="39" t="s">
        <v>324</v>
      </c>
      <c r="G13" s="39">
        <v>400</v>
      </c>
      <c r="H13" s="39">
        <v>0.8</v>
      </c>
      <c r="I13" s="39" t="s">
        <v>325</v>
      </c>
      <c r="J13" s="39">
        <v>400</v>
      </c>
      <c r="K13" s="39">
        <v>0.8</v>
      </c>
      <c r="L13" s="39" t="s">
        <v>326</v>
      </c>
      <c r="M13" s="39">
        <v>1000</v>
      </c>
      <c r="N13" s="39">
        <v>0.8</v>
      </c>
    </row>
    <row r="14" spans="1:14" x14ac:dyDescent="0.35">
      <c r="A14" s="39" t="s">
        <v>180</v>
      </c>
      <c r="B14" s="39" t="s">
        <v>146</v>
      </c>
      <c r="C14" s="39" t="s">
        <v>145</v>
      </c>
      <c r="D14" s="39" t="s">
        <v>147</v>
      </c>
      <c r="E14" s="39" t="s">
        <v>149</v>
      </c>
      <c r="F14" s="39" t="s">
        <v>196</v>
      </c>
      <c r="G14" s="39"/>
      <c r="H14" s="39"/>
      <c r="I14" s="39"/>
      <c r="J14" s="39"/>
      <c r="K14" s="39"/>
      <c r="L14" s="39"/>
      <c r="M14" s="39"/>
      <c r="N14" s="39"/>
    </row>
    <row r="15" spans="1:14" x14ac:dyDescent="0.35">
      <c r="A15" s="39">
        <f>sff!G14</f>
        <v>0</v>
      </c>
      <c r="B15" s="39">
        <f>sff!K14</f>
        <v>0</v>
      </c>
      <c r="C15" s="39">
        <f>sff!O14</f>
        <v>0</v>
      </c>
      <c r="D15" s="43">
        <f>sff!G19</f>
        <v>0</v>
      </c>
      <c r="E15" s="39">
        <f>sff!K19</f>
        <v>0</v>
      </c>
      <c r="F15" s="39">
        <f>sff!O19</f>
        <v>0</v>
      </c>
    </row>
    <row r="16" spans="1:14" x14ac:dyDescent="0.35">
      <c r="A16" s="39" t="s">
        <v>343</v>
      </c>
      <c r="B16" s="39">
        <v>2222029098</v>
      </c>
      <c r="C16" s="39" t="s">
        <v>344</v>
      </c>
      <c r="D16" s="39">
        <v>38404</v>
      </c>
      <c r="E16" s="39">
        <v>45890</v>
      </c>
      <c r="F16" s="39" t="s">
        <v>192</v>
      </c>
    </row>
    <row r="20" spans="1:6" x14ac:dyDescent="0.35">
      <c r="A20" s="356" t="s">
        <v>318</v>
      </c>
      <c r="B20" s="356"/>
      <c r="C20" t="s">
        <v>319</v>
      </c>
      <c r="D20" t="s">
        <v>314</v>
      </c>
      <c r="E20" t="s">
        <v>315</v>
      </c>
      <c r="F20" t="s">
        <v>316</v>
      </c>
    </row>
    <row r="21" spans="1:6" x14ac:dyDescent="0.35">
      <c r="A21" s="356">
        <f>COUNTA(salaryinfo!G8:G90)</f>
        <v>83</v>
      </c>
      <c r="B21" s="356"/>
      <c r="C21">
        <f>COUNTA(studentinfo!D11:D343)</f>
        <v>3</v>
      </c>
      <c r="D21">
        <f>SUM(studentinfo!J11:J324)</f>
        <v>15000</v>
      </c>
      <c r="E21">
        <f>SUM(Table2[net salary])</f>
        <v>26158</v>
      </c>
      <c r="F21">
        <f>D21-E21</f>
        <v>-11158</v>
      </c>
    </row>
  </sheetData>
  <mergeCells count="2">
    <mergeCell ref="A20:B20"/>
    <mergeCell ref="A21:B21"/>
  </mergeCells>
  <hyperlinks>
    <hyperlink ref="F6" r:id="rId1" xr:uid="{10F4E332-6321-4D14-BB95-1ACBA7A23EEE}"/>
    <hyperlink ref="F4" r:id="rId2" display="HUBNET@0909" xr:uid="{151F8058-CD64-470C-83ED-B9EC8BA6096B}"/>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43AF7-1C92-4ECC-8944-1BBF8E3CA279}">
  <sheetPr codeName="Sheet21"/>
  <dimension ref="B2:T24"/>
  <sheetViews>
    <sheetView workbookViewId="0">
      <selection activeCell="E8" sqref="E8"/>
    </sheetView>
  </sheetViews>
  <sheetFormatPr defaultRowHeight="14.5" x14ac:dyDescent="0.35"/>
  <cols>
    <col min="1" max="1" width="1.6328125" style="1" customWidth="1"/>
    <col min="2" max="2" width="30.6328125" style="1" customWidth="1"/>
    <col min="3" max="3" width="1.6328125" style="1" customWidth="1"/>
    <col min="4" max="4" width="7.81640625" style="1" customWidth="1"/>
    <col min="5" max="5" width="14.81640625" style="1" customWidth="1"/>
    <col min="6" max="6" width="21.36328125" style="1" customWidth="1"/>
    <col min="7" max="7" width="18.1796875" style="1" customWidth="1"/>
    <col min="8" max="8" width="12.6328125" style="1" customWidth="1"/>
    <col min="9" max="9" width="13.81640625" style="1" customWidth="1"/>
    <col min="10" max="10" width="29.7265625" style="1" customWidth="1"/>
    <col min="11" max="13" width="8.7265625" style="1"/>
    <col min="14" max="15" width="8.54296875" style="1" customWidth="1"/>
    <col min="16" max="16" width="8.1796875" style="1" customWidth="1"/>
    <col min="17" max="19" width="8.7265625" style="1"/>
    <col min="20" max="20" width="12.81640625" style="1" customWidth="1"/>
    <col min="21" max="16384" width="8.7265625" style="1"/>
  </cols>
  <sheetData>
    <row r="2" spans="2:20" x14ac:dyDescent="0.35">
      <c r="B2" s="6"/>
    </row>
    <row r="3" spans="2:20" x14ac:dyDescent="0.35">
      <c r="B3" s="6"/>
    </row>
    <row r="4" spans="2:20" x14ac:dyDescent="0.35">
      <c r="B4" s="6"/>
    </row>
    <row r="5" spans="2:20" x14ac:dyDescent="0.35">
      <c r="B5" s="6"/>
    </row>
    <row r="6" spans="2:20" ht="12.5" customHeight="1" x14ac:dyDescent="0.35">
      <c r="B6" s="6"/>
    </row>
    <row r="7" spans="2:20" ht="18.5" customHeight="1" x14ac:dyDescent="0.55000000000000004">
      <c r="B7" s="6"/>
      <c r="D7" s="20"/>
      <c r="E7" s="47" t="s">
        <v>180</v>
      </c>
      <c r="F7" s="47" t="s">
        <v>146</v>
      </c>
      <c r="G7" s="47" t="s">
        <v>145</v>
      </c>
      <c r="H7" s="47" t="s">
        <v>147</v>
      </c>
      <c r="I7" s="47" t="s">
        <v>149</v>
      </c>
      <c r="J7" s="47" t="s">
        <v>196</v>
      </c>
      <c r="K7" s="20"/>
      <c r="L7" s="20"/>
      <c r="M7" s="20"/>
      <c r="N7" s="20"/>
      <c r="P7" s="20"/>
      <c r="Q7" s="20"/>
      <c r="R7" s="20"/>
      <c r="S7" s="20"/>
      <c r="T7" s="20"/>
    </row>
    <row r="8" spans="2:20" ht="17" x14ac:dyDescent="0.5">
      <c r="B8" s="6"/>
      <c r="E8" s="39" t="s">
        <v>343</v>
      </c>
      <c r="F8" s="39">
        <v>2222029098</v>
      </c>
      <c r="G8" s="39" t="s">
        <v>344</v>
      </c>
      <c r="H8" s="39">
        <v>38404</v>
      </c>
      <c r="I8" s="39">
        <v>45890</v>
      </c>
      <c r="J8" s="39" t="s">
        <v>192</v>
      </c>
      <c r="K8" s="2"/>
      <c r="L8" s="2"/>
      <c r="M8" s="2"/>
    </row>
    <row r="9" spans="2:20" ht="16" customHeight="1" x14ac:dyDescent="0.5">
      <c r="B9" s="6"/>
      <c r="E9" s="39" t="s">
        <v>331</v>
      </c>
      <c r="F9" s="39">
        <v>3456787654</v>
      </c>
      <c r="G9" s="39" t="s">
        <v>332</v>
      </c>
      <c r="H9" s="39">
        <v>44613</v>
      </c>
      <c r="I9" s="39">
        <v>45890</v>
      </c>
      <c r="J9" s="39" t="s">
        <v>333</v>
      </c>
      <c r="K9" s="2"/>
      <c r="L9" s="2"/>
      <c r="M9" s="2"/>
      <c r="N9" s="21"/>
    </row>
    <row r="10" spans="2:20" ht="17" x14ac:dyDescent="0.5">
      <c r="B10" s="6"/>
      <c r="E10" s="39" t="s">
        <v>200</v>
      </c>
      <c r="F10" s="39">
        <v>3456789098</v>
      </c>
      <c r="G10" s="39" t="s">
        <v>201</v>
      </c>
      <c r="H10" s="39">
        <v>36577</v>
      </c>
      <c r="I10" s="39">
        <v>45709</v>
      </c>
      <c r="J10" s="39" t="s">
        <v>202</v>
      </c>
      <c r="K10" s="2"/>
      <c r="L10" s="2"/>
      <c r="M10" s="2"/>
    </row>
    <row r="11" spans="2:20" ht="17" x14ac:dyDescent="0.5">
      <c r="B11" s="6"/>
      <c r="E11" s="39" t="s">
        <v>197</v>
      </c>
      <c r="F11" s="39">
        <v>5565656576</v>
      </c>
      <c r="G11" s="39" t="s">
        <v>198</v>
      </c>
      <c r="H11" s="39">
        <v>32925</v>
      </c>
      <c r="I11" s="39">
        <v>45343</v>
      </c>
      <c r="J11" s="39" t="s">
        <v>199</v>
      </c>
      <c r="K11" s="2"/>
      <c r="L11" s="2"/>
      <c r="M11" s="2"/>
    </row>
    <row r="12" spans="2:20" ht="12" customHeight="1" x14ac:dyDescent="0.5">
      <c r="B12" s="6"/>
      <c r="H12" s="2"/>
      <c r="I12" s="2"/>
      <c r="J12" s="2"/>
      <c r="K12" s="2"/>
      <c r="L12" s="2"/>
      <c r="M12" s="2"/>
    </row>
    <row r="13" spans="2:20" ht="17" customHeight="1" x14ac:dyDescent="0.55000000000000004">
      <c r="B13" s="6"/>
      <c r="D13" s="20"/>
      <c r="H13" s="2"/>
      <c r="I13" s="4"/>
      <c r="J13" s="2"/>
      <c r="K13" s="20"/>
      <c r="L13" s="20"/>
      <c r="M13" s="20"/>
      <c r="N13" s="20"/>
      <c r="P13" s="20"/>
      <c r="Q13" s="20"/>
      <c r="R13" s="20"/>
      <c r="S13" s="20"/>
      <c r="T13" s="20"/>
    </row>
    <row r="14" spans="2:20" ht="17" x14ac:dyDescent="0.5">
      <c r="B14" s="6"/>
      <c r="H14" s="2"/>
      <c r="I14" s="2"/>
      <c r="J14" s="2"/>
      <c r="K14" s="2"/>
      <c r="L14" s="2"/>
      <c r="M14" s="2"/>
    </row>
    <row r="15" spans="2:20" ht="18.5" x14ac:dyDescent="0.5">
      <c r="B15" s="6"/>
      <c r="H15" s="2"/>
      <c r="I15" s="4"/>
      <c r="J15" s="2"/>
      <c r="K15" s="2"/>
      <c r="L15" s="2"/>
      <c r="M15" s="2"/>
    </row>
    <row r="16" spans="2:20" ht="17" x14ac:dyDescent="0.5">
      <c r="B16" s="6"/>
      <c r="H16" s="2"/>
      <c r="I16" s="2"/>
      <c r="J16" s="2"/>
      <c r="K16" s="5"/>
      <c r="L16" s="5"/>
      <c r="M16" s="5"/>
    </row>
    <row r="17" spans="2:10" ht="18.5" x14ac:dyDescent="0.5">
      <c r="B17" s="6"/>
      <c r="H17" s="2"/>
      <c r="I17" s="4"/>
      <c r="J17" s="2"/>
    </row>
    <row r="18" spans="2:10" ht="17" x14ac:dyDescent="0.5">
      <c r="B18" s="6"/>
      <c r="H18" s="2"/>
      <c r="I18" s="2"/>
      <c r="J18" s="2"/>
    </row>
    <row r="19" spans="2:10" ht="18.5" x14ac:dyDescent="0.5">
      <c r="B19" s="6"/>
      <c r="H19" s="2"/>
      <c r="I19" s="4"/>
      <c r="J19" s="2"/>
    </row>
    <row r="20" spans="2:10" ht="17" x14ac:dyDescent="0.5">
      <c r="B20" s="6"/>
      <c r="H20" s="2"/>
      <c r="I20" s="2"/>
      <c r="J20" s="2"/>
    </row>
    <row r="21" spans="2:10" ht="23" x14ac:dyDescent="0.55000000000000004">
      <c r="B21" s="6"/>
      <c r="F21" s="20"/>
      <c r="G21" s="20"/>
      <c r="H21" s="20"/>
      <c r="I21" s="2"/>
      <c r="J21" s="20"/>
    </row>
    <row r="22" spans="2:10" ht="17" x14ac:dyDescent="0.5">
      <c r="B22" s="6"/>
      <c r="H22" s="2"/>
      <c r="I22" s="2"/>
      <c r="J22" s="2"/>
    </row>
    <row r="23" spans="2:10" ht="17" x14ac:dyDescent="0.5">
      <c r="B23" s="6"/>
      <c r="H23" s="2"/>
      <c r="I23" s="2"/>
      <c r="J23" s="2"/>
    </row>
    <row r="24" spans="2:10" x14ac:dyDescent="0.35">
      <c r="B24" s="6"/>
      <c r="I24" s="5"/>
      <c r="J24" s="5"/>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7BA9F-5291-45D3-B13D-16244BBAAFD4}">
  <dimension ref="A1:B22"/>
  <sheetViews>
    <sheetView workbookViewId="0">
      <selection activeCell="B14" sqref="B14"/>
    </sheetView>
  </sheetViews>
  <sheetFormatPr defaultRowHeight="14.5" x14ac:dyDescent="0.35"/>
  <cols>
    <col min="1" max="1" width="12.453125" bestFit="1" customWidth="1"/>
    <col min="2" max="2" width="13.26953125" bestFit="1" customWidth="1"/>
    <col min="3" max="3" width="4.08984375" bestFit="1" customWidth="1"/>
    <col min="4" max="4" width="19.36328125" bestFit="1" customWidth="1"/>
    <col min="5" max="6" width="10.36328125" bestFit="1" customWidth="1"/>
    <col min="7" max="7" width="11.90625" bestFit="1" customWidth="1"/>
    <col min="8" max="8" width="10.36328125" bestFit="1" customWidth="1"/>
  </cols>
  <sheetData>
    <row r="1" spans="1:2" ht="18.5" x14ac:dyDescent="0.35">
      <c r="A1" s="357" t="s">
        <v>311</v>
      </c>
      <c r="B1" s="357"/>
    </row>
    <row r="2" spans="1:2" x14ac:dyDescent="0.35">
      <c r="A2" s="151" t="s">
        <v>306</v>
      </c>
      <c r="B2" t="s">
        <v>308</v>
      </c>
    </row>
    <row r="3" spans="1:2" x14ac:dyDescent="0.35">
      <c r="A3" s="152" t="s">
        <v>288</v>
      </c>
      <c r="B3">
        <v>1</v>
      </c>
    </row>
    <row r="4" spans="1:2" x14ac:dyDescent="0.35">
      <c r="A4" s="152" t="s">
        <v>177</v>
      </c>
      <c r="B4">
        <v>1</v>
      </c>
    </row>
    <row r="5" spans="1:2" x14ac:dyDescent="0.35">
      <c r="A5" s="152" t="s">
        <v>192</v>
      </c>
      <c r="B5">
        <v>2</v>
      </c>
    </row>
    <row r="6" spans="1:2" x14ac:dyDescent="0.35">
      <c r="A6" s="152" t="s">
        <v>307</v>
      </c>
      <c r="B6">
        <v>4</v>
      </c>
    </row>
    <row r="8" spans="1:2" ht="18.5" x14ac:dyDescent="0.35">
      <c r="A8" s="357" t="s">
        <v>310</v>
      </c>
      <c r="B8" s="357"/>
    </row>
    <row r="9" spans="1:2" x14ac:dyDescent="0.35">
      <c r="A9" s="151" t="s">
        <v>306</v>
      </c>
      <c r="B9" t="s">
        <v>309</v>
      </c>
    </row>
    <row r="10" spans="1:2" x14ac:dyDescent="0.35">
      <c r="A10" s="152" t="s">
        <v>199</v>
      </c>
      <c r="B10">
        <v>1</v>
      </c>
    </row>
    <row r="11" spans="1:2" x14ac:dyDescent="0.35">
      <c r="A11" s="152" t="s">
        <v>202</v>
      </c>
      <c r="B11">
        <v>1</v>
      </c>
    </row>
    <row r="12" spans="1:2" x14ac:dyDescent="0.35">
      <c r="A12" s="152" t="s">
        <v>307</v>
      </c>
      <c r="B12">
        <v>2</v>
      </c>
    </row>
    <row r="14" spans="1:2" x14ac:dyDescent="0.35">
      <c r="A14" s="151" t="s">
        <v>306</v>
      </c>
      <c r="B14" t="s">
        <v>312</v>
      </c>
    </row>
    <row r="15" spans="1:2" x14ac:dyDescent="0.35">
      <c r="A15" s="152">
        <v>0</v>
      </c>
      <c r="B15">
        <v>0</v>
      </c>
    </row>
    <row r="16" spans="1:2" x14ac:dyDescent="0.35">
      <c r="A16" s="152" t="s">
        <v>154</v>
      </c>
      <c r="B16">
        <v>0</v>
      </c>
    </row>
    <row r="17" spans="1:2" x14ac:dyDescent="0.35">
      <c r="A17" s="152" t="s">
        <v>190</v>
      </c>
      <c r="B17">
        <v>0</v>
      </c>
    </row>
    <row r="18" spans="1:2" x14ac:dyDescent="0.35">
      <c r="A18" s="152" t="s">
        <v>204</v>
      </c>
      <c r="B18">
        <v>23780</v>
      </c>
    </row>
    <row r="19" spans="1:2" x14ac:dyDescent="0.35">
      <c r="A19" s="152" t="s">
        <v>197</v>
      </c>
      <c r="B19">
        <v>0</v>
      </c>
    </row>
    <row r="20" spans="1:2" x14ac:dyDescent="0.35">
      <c r="A20" s="152" t="s">
        <v>286</v>
      </c>
      <c r="B20">
        <v>2378</v>
      </c>
    </row>
    <row r="21" spans="1:2" x14ac:dyDescent="0.35">
      <c r="A21" s="152" t="s">
        <v>200</v>
      </c>
      <c r="B21">
        <v>0</v>
      </c>
    </row>
    <row r="22" spans="1:2" x14ac:dyDescent="0.35">
      <c r="A22" s="152" t="s">
        <v>307</v>
      </c>
      <c r="B22">
        <v>26158</v>
      </c>
    </row>
  </sheetData>
  <mergeCells count="2">
    <mergeCell ref="A8:B8"/>
    <mergeCell ref="A1:B1"/>
  </mergeCells>
  <pageMargins left="0.7" right="0.7" top="0.75" bottom="0.75" header="0.3" footer="0.3"/>
  <drawing r:id="rId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1171A-E587-4B54-8080-CDC7160A27EA}">
  <sheetPr codeName="Sheet28"/>
  <dimension ref="B2:T27"/>
  <sheetViews>
    <sheetView tabSelected="1" zoomScale="78" zoomScaleNormal="78" workbookViewId="0"/>
  </sheetViews>
  <sheetFormatPr defaultRowHeight="14.5" x14ac:dyDescent="0.35"/>
  <cols>
    <col min="1" max="1" width="1.6328125" style="153" customWidth="1"/>
    <col min="2" max="2" width="32.08984375" style="153" customWidth="1"/>
    <col min="3" max="3" width="1.6328125" style="153" customWidth="1"/>
    <col min="4" max="4" width="7.81640625" style="153" customWidth="1"/>
    <col min="5" max="6" width="8.7265625" style="153"/>
    <col min="7" max="7" width="10" style="153" customWidth="1"/>
    <col min="8" max="8" width="8.54296875" style="153" customWidth="1"/>
    <col min="9" max="9" width="1.453125" style="153" customWidth="1"/>
    <col min="10" max="10" width="12.1796875" style="153" customWidth="1"/>
    <col min="11" max="11" width="10.90625" style="153" customWidth="1"/>
    <col min="12" max="12" width="1.08984375" style="153" customWidth="1"/>
    <col min="13" max="13" width="9.90625" style="153" customWidth="1"/>
    <col min="14" max="14" width="8.54296875" style="153" customWidth="1"/>
    <col min="15" max="15" width="1.26953125" style="153" customWidth="1"/>
    <col min="16" max="16" width="9.1796875" style="153" customWidth="1"/>
    <col min="17" max="17" width="8.7265625" style="153"/>
    <col min="18" max="18" width="1.54296875" style="153" customWidth="1"/>
    <col min="19" max="19" width="8.7265625" style="153"/>
    <col min="20" max="20" width="10.453125" style="153" customWidth="1"/>
    <col min="21" max="16384" width="8.7265625" style="153"/>
  </cols>
  <sheetData>
    <row r="2" spans="2:20" x14ac:dyDescent="0.35">
      <c r="B2" s="6"/>
    </row>
    <row r="3" spans="2:20" x14ac:dyDescent="0.35">
      <c r="B3" s="6"/>
    </row>
    <row r="4" spans="2:20" x14ac:dyDescent="0.35">
      <c r="B4" s="6"/>
    </row>
    <row r="5" spans="2:20" x14ac:dyDescent="0.35">
      <c r="B5" s="6"/>
    </row>
    <row r="6" spans="2:20" ht="22" customHeight="1" x14ac:dyDescent="0.35">
      <c r="B6" s="6"/>
      <c r="G6" s="359" t="s">
        <v>313</v>
      </c>
      <c r="H6" s="359"/>
      <c r="J6" s="359" t="s">
        <v>317</v>
      </c>
      <c r="K6" s="359"/>
      <c r="M6" s="359" t="s">
        <v>314</v>
      </c>
      <c r="N6" s="359"/>
      <c r="P6" s="359" t="s">
        <v>315</v>
      </c>
      <c r="Q6" s="359"/>
      <c r="S6" s="359" t="s">
        <v>316</v>
      </c>
      <c r="T6" s="359"/>
    </row>
    <row r="7" spans="2:20" ht="15.5" customHeight="1" x14ac:dyDescent="0.55000000000000004">
      <c r="B7" s="6"/>
      <c r="D7" s="154"/>
      <c r="E7" s="154"/>
      <c r="F7" s="154"/>
      <c r="G7" s="360">
        <f>HELPER!C21</f>
        <v>3</v>
      </c>
      <c r="H7" s="360"/>
      <c r="I7" s="155"/>
      <c r="J7" s="360">
        <f>HELPER!A21</f>
        <v>83</v>
      </c>
      <c r="K7" s="360"/>
      <c r="L7" s="154"/>
      <c r="M7" s="360">
        <f>HELPER!D21</f>
        <v>15000</v>
      </c>
      <c r="N7" s="360"/>
      <c r="P7" s="360">
        <f>HELPER!E21</f>
        <v>26158</v>
      </c>
      <c r="Q7" s="360"/>
      <c r="R7" s="154"/>
      <c r="S7" s="360">
        <f>HELPER!F21</f>
        <v>-11158</v>
      </c>
      <c r="T7" s="360"/>
    </row>
    <row r="8" spans="2:20" ht="14.5" customHeight="1" x14ac:dyDescent="0.35">
      <c r="B8" s="6"/>
      <c r="G8" s="360"/>
      <c r="H8" s="360"/>
      <c r="J8" s="360"/>
      <c r="K8" s="360"/>
      <c r="M8" s="360"/>
      <c r="N8" s="360"/>
      <c r="P8" s="360"/>
      <c r="Q8" s="360"/>
      <c r="S8" s="360"/>
      <c r="T8" s="360"/>
    </row>
    <row r="9" spans="2:20" ht="13" customHeight="1" x14ac:dyDescent="0.35">
      <c r="B9" s="6"/>
      <c r="D9" s="156"/>
    </row>
    <row r="10" spans="2:20" x14ac:dyDescent="0.35">
      <c r="B10" s="6"/>
    </row>
    <row r="11" spans="2:20" x14ac:dyDescent="0.35">
      <c r="B11" s="6"/>
    </row>
    <row r="12" spans="2:20" ht="19" customHeight="1" x14ac:dyDescent="0.35">
      <c r="B12" s="6"/>
    </row>
    <row r="13" spans="2:20" ht="16" customHeight="1" x14ac:dyDescent="0.35">
      <c r="B13" s="6"/>
    </row>
    <row r="14" spans="2:20" x14ac:dyDescent="0.35">
      <c r="B14" s="6"/>
    </row>
    <row r="15" spans="2:20" ht="22.5" x14ac:dyDescent="0.35">
      <c r="B15" s="6"/>
      <c r="I15" s="358"/>
      <c r="J15" s="358"/>
      <c r="K15" s="358"/>
      <c r="L15" s="358"/>
    </row>
    <row r="16" spans="2:20" ht="22.5" customHeight="1" x14ac:dyDescent="0.5">
      <c r="B16" s="6"/>
      <c r="G16" s="157"/>
      <c r="H16" s="158"/>
      <c r="N16" s="159"/>
    </row>
    <row r="17" spans="2:20" ht="17" customHeight="1" x14ac:dyDescent="0.55000000000000004">
      <c r="B17" s="6"/>
      <c r="D17" s="154"/>
      <c r="E17" s="154"/>
      <c r="G17" s="160"/>
      <c r="H17" s="160"/>
      <c r="I17" s="160"/>
      <c r="J17" s="160"/>
      <c r="K17" s="160"/>
      <c r="L17" s="160"/>
      <c r="P17" s="154"/>
      <c r="Q17" s="154"/>
      <c r="R17" s="154"/>
      <c r="S17" s="154"/>
      <c r="T17" s="154"/>
    </row>
    <row r="18" spans="2:20" ht="23" x14ac:dyDescent="0.55000000000000004">
      <c r="B18" s="6"/>
      <c r="D18" s="161"/>
      <c r="F18" s="154"/>
      <c r="G18" s="154"/>
      <c r="H18" s="160"/>
      <c r="I18" s="154"/>
      <c r="J18" s="154"/>
      <c r="K18" s="154"/>
      <c r="L18" s="154"/>
      <c r="O18" s="154"/>
    </row>
    <row r="19" spans="2:20" ht="17" x14ac:dyDescent="0.5">
      <c r="B19" s="6"/>
      <c r="G19" s="155"/>
      <c r="H19" s="155"/>
      <c r="I19" s="155"/>
      <c r="J19" s="155"/>
      <c r="K19" s="155"/>
      <c r="L19" s="155"/>
    </row>
    <row r="20" spans="2:20" x14ac:dyDescent="0.35">
      <c r="B20" s="6"/>
      <c r="I20" s="161"/>
      <c r="J20" s="161"/>
      <c r="K20" s="161"/>
      <c r="L20" s="161"/>
      <c r="M20" s="161"/>
    </row>
    <row r="21" spans="2:20" x14ac:dyDescent="0.35">
      <c r="B21" s="6"/>
    </row>
    <row r="22" spans="2:20" x14ac:dyDescent="0.35">
      <c r="B22" s="6"/>
    </row>
    <row r="23" spans="2:20" x14ac:dyDescent="0.35">
      <c r="B23" s="6"/>
    </row>
    <row r="24" spans="2:20" x14ac:dyDescent="0.35">
      <c r="B24" s="6"/>
    </row>
    <row r="25" spans="2:20" x14ac:dyDescent="0.35">
      <c r="B25" s="6"/>
    </row>
    <row r="26" spans="2:20" x14ac:dyDescent="0.35">
      <c r="B26" s="6"/>
    </row>
    <row r="27" spans="2:20" x14ac:dyDescent="0.35">
      <c r="B27" s="6"/>
    </row>
  </sheetData>
  <mergeCells count="11">
    <mergeCell ref="I15:L15"/>
    <mergeCell ref="S6:T6"/>
    <mergeCell ref="S7:T8"/>
    <mergeCell ref="G6:H6"/>
    <mergeCell ref="G7:H8"/>
    <mergeCell ref="J6:K6"/>
    <mergeCell ref="J7:K8"/>
    <mergeCell ref="M6:N6"/>
    <mergeCell ref="M7:N8"/>
    <mergeCell ref="P6:Q6"/>
    <mergeCell ref="P7:Q8"/>
  </mergeCells>
  <pageMargins left="0.7" right="0.7" top="0.75" bottom="0.75" header="0.3" footer="0.3"/>
  <pageSetup paperSize="9" scale="50" orientation="portrait" horizontalDpi="4294967293" verticalDpi="0"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9</vt:i4>
      </vt:variant>
    </vt:vector>
  </HeadingPairs>
  <TitlesOfParts>
    <vt:vector size="40" baseType="lpstr">
      <vt:lpstr>dashbord</vt:lpstr>
      <vt:lpstr>inquiry</vt:lpstr>
      <vt:lpstr>courses</vt:lpstr>
      <vt:lpstr>formreportcard</vt:lpstr>
      <vt:lpstr>marksheet</vt:lpstr>
      <vt:lpstr>formidcard</vt:lpstr>
      <vt:lpstr>certificateform</vt:lpstr>
      <vt:lpstr>employees</vt:lpstr>
      <vt:lpstr>stuf</vt:lpstr>
      <vt:lpstr>sff</vt:lpstr>
      <vt:lpstr>empf</vt:lpstr>
      <vt:lpstr>admin</vt:lpstr>
      <vt:lpstr>adminpannel</vt:lpstr>
      <vt:lpstr>stumanagement</vt:lpstr>
      <vt:lpstr>employeemanage</vt:lpstr>
      <vt:lpstr>attendencemanage</vt:lpstr>
      <vt:lpstr>coursemanage</vt:lpstr>
      <vt:lpstr>gencertificate</vt:lpstr>
      <vt:lpstr>genidcard</vt:lpstr>
      <vt:lpstr>salary slip(st)</vt:lpstr>
      <vt:lpstr>salary slip(E)</vt:lpstr>
      <vt:lpstr>course list</vt:lpstr>
      <vt:lpstr>inquiry (2)</vt:lpstr>
      <vt:lpstr>gencertificat</vt:lpstr>
      <vt:lpstr>salaryinfo</vt:lpstr>
      <vt:lpstr>studentinfo</vt:lpstr>
      <vt:lpstr>empinfo</vt:lpstr>
      <vt:lpstr>HELPER</vt:lpstr>
      <vt:lpstr>staffinfo</vt:lpstr>
      <vt:lpstr>Sheet1</vt:lpstr>
      <vt:lpstr>DASHBORDDD</vt:lpstr>
      <vt:lpstr>BASIC</vt:lpstr>
      <vt:lpstr>DESKTOP_MANAGEMENT</vt:lpstr>
      <vt:lpstr>DEVELOPMENT</vt:lpstr>
      <vt:lpstr>NETWORKING</vt:lpstr>
      <vt:lpstr>OTHERS</vt:lpstr>
      <vt:lpstr>genidcard!Print_Area</vt:lpstr>
      <vt:lpstr>marksheet!Print_Area</vt:lpstr>
      <vt:lpstr>PROGRAMMING</vt:lpstr>
      <vt:lpstr>SECURITY</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systemadm</dc:creator>
  <cp:lastModifiedBy>systemadm</cp:lastModifiedBy>
  <cp:lastPrinted>2025-08-21T14:47:09Z</cp:lastPrinted>
  <dcterms:created xsi:type="dcterms:W3CDTF">2025-06-18T02:24:58Z</dcterms:created>
  <dcterms:modified xsi:type="dcterms:W3CDTF">2025-09-07T06:07:15Z</dcterms:modified>
</cp:coreProperties>
</file>