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b641878c8fda62b3/Documents/"/>
    </mc:Choice>
  </mc:AlternateContent>
  <xr:revisionPtr revIDLastSave="2194" documentId="11_F25DC773A252ABDACC10489401DF59485BDE58EF" xr6:coauthVersionLast="47" xr6:coauthVersionMax="47" xr10:uidLastSave="{0F79F1A9-C4A1-4885-BEE4-972C6312F0DE}"/>
  <bookViews>
    <workbookView xWindow="-108" yWindow="-108" windowWidth="23256" windowHeight="12456" activeTab="2" xr2:uid="{00000000-000D-0000-FFFF-FFFF00000000}"/>
  </bookViews>
  <sheets>
    <sheet name="Main data " sheetId="1" r:id="rId1"/>
    <sheet name="KPI" sheetId="3" r:id="rId2"/>
    <sheet name="Dashboard" sheetId="2" r:id="rId3"/>
  </sheets>
  <definedNames>
    <definedName name="_xlchart.v1.0" hidden="1">KPI!$V$12:$V$15</definedName>
    <definedName name="_xlchart.v1.1" hidden="1">KPI!$W$11</definedName>
    <definedName name="_xlchart.v1.10" hidden="1">KPI!$AJ$12</definedName>
    <definedName name="_xlchart.v1.11" hidden="1">KPI!$AJ$13:$AJ$16</definedName>
    <definedName name="_xlchart.v1.2" hidden="1">KPI!$W$12:$W$15</definedName>
    <definedName name="_xlchart.v1.3" hidden="1">KPI!$AI$13:$AI$16</definedName>
    <definedName name="_xlchart.v1.4" hidden="1">KPI!$AJ$12</definedName>
    <definedName name="_xlchart.v1.5" hidden="1">KPI!$AJ$13:$AJ$16</definedName>
    <definedName name="_xlchart.v1.6" hidden="1">KPI!$V$12:$V$15</definedName>
    <definedName name="_xlchart.v1.7" hidden="1">KPI!$W$11</definedName>
    <definedName name="_xlchart.v1.8" hidden="1">KPI!$W$12:$W$15</definedName>
    <definedName name="_xlchart.v1.9" hidden="1">KPI!$AI$13:$AI$16</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7" i="3" l="1"/>
  <c r="N34" i="3"/>
  <c r="C2" i="3"/>
  <c r="M26" i="3"/>
  <c r="AN2" i="3"/>
  <c r="AJ15" i="3"/>
  <c r="N25" i="3"/>
  <c r="M33" i="3"/>
  <c r="H13" i="3"/>
  <c r="N26" i="3"/>
  <c r="N29" i="3"/>
  <c r="N35" i="3"/>
  <c r="A2" i="3"/>
  <c r="G16" i="3"/>
  <c r="H14" i="3"/>
  <c r="AJ13" i="3"/>
  <c r="N37" i="3"/>
  <c r="G2" i="3"/>
  <c r="C10" i="3"/>
  <c r="AJ2" i="3"/>
  <c r="N30" i="3"/>
  <c r="N36" i="3"/>
  <c r="M37" i="3"/>
  <c r="M38" i="3"/>
  <c r="N38" i="3"/>
  <c r="W13" i="3"/>
  <c r="M28" i="3"/>
  <c r="M29" i="3"/>
  <c r="G17" i="3"/>
  <c r="H15" i="3"/>
  <c r="N31" i="3"/>
  <c r="M34" i="3"/>
  <c r="G15" i="3"/>
  <c r="M30" i="3"/>
  <c r="AJ16" i="3"/>
  <c r="W14" i="3"/>
  <c r="M32" i="3"/>
  <c r="G13" i="3"/>
  <c r="M27" i="3"/>
  <c r="N27" i="3"/>
  <c r="N32" i="3"/>
  <c r="N24" i="3"/>
  <c r="M31" i="3"/>
  <c r="H16" i="3"/>
  <c r="W15" i="3"/>
  <c r="G14" i="3"/>
  <c r="A10" i="3"/>
  <c r="AJ14" i="3"/>
  <c r="N33" i="3"/>
  <c r="M24" i="3"/>
  <c r="M35" i="3"/>
  <c r="N28" i="3"/>
  <c r="W12" i="3"/>
  <c r="M25" i="3"/>
  <c r="M36" i="3"/>
  <c r="H18" i="3" l="1"/>
  <c r="G18" i="3"/>
  <c r="M39" i="3"/>
  <c r="N39" i="3"/>
</calcChain>
</file>

<file path=xl/sharedStrings.xml><?xml version="1.0" encoding="utf-8"?>
<sst xmlns="http://schemas.openxmlformats.org/spreadsheetml/2006/main" count="120172" uniqueCount="32989">
  <si>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</si>
  <si>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</si>
  <si>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</si>
  <si>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</si>
  <si>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</si>
  <si>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</si>
  <si>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</si>
  <si>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</si>
  <si>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</si>
  <si>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</si>
  <si>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</si>
  <si>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</si>
  <si>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</si>
  <si>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</si>
  <si>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</si>
  <si>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</si>
  <si>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</si>
  <si>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</si>
  <si>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</si>
  <si>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</si>
  <si>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</si>
  <si>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</si>
  <si>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</si>
  <si>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</si>
  <si>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</si>
  <si>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</si>
  <si>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</si>
  <si>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</si>
  <si>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</si>
  <si>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</si>
  <si>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</si>
  <si>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</si>
  <si>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</si>
  <si>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</si>
  <si>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</si>
  <si>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</si>
  <si>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</si>
  <si>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</si>
  <si>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</si>
  <si>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</si>
  <si>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</si>
  <si>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</si>
  <si>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</si>
  <si>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</si>
  <si>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</si>
  <si>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</si>
  <si>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</si>
  <si>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</si>
  <si>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</si>
  <si>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</si>
  <si>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</si>
  <si>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</si>
  <si>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</si>
  <si>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</si>
  <si>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</si>
  <si>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</si>
  <si>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</si>
  <si>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</si>
  <si>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</si>
  <si>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</si>
  <si>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</si>
  <si>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</si>
  <si>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</si>
  <si>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</si>
  <si>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</si>
  <si>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</si>
  <si>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</si>
  <si>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</si>
  <si>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</si>
  <si>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</si>
  <si>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</si>
  <si>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</si>
  <si>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</si>
  <si>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</si>
  <si>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</si>
  <si>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</si>
  <si>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</si>
  <si>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</si>
  <si>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</si>
  <si>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</si>
  <si>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</si>
  <si>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</si>
  <si>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</si>
  <si>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</si>
  <si>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</si>
  <si>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</si>
  <si>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</si>
  <si>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</si>
  <si>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</si>
  <si>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</si>
  <si>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</si>
  <si>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</si>
  <si>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</si>
  <si>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</si>
  <si>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</si>
  <si>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</si>
  <si>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</si>
  <si>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</si>
  <si>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</si>
  <si>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</si>
  <si>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</si>
  <si>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</si>
  <si>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</si>
  <si>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</si>
  <si>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</si>
  <si>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</si>
  <si>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</si>
  <si>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</si>
  <si>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</si>
  <si>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</si>
  <si>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</si>
  <si>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</si>
  <si>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</si>
  <si>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</si>
  <si>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</si>
  <si>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</si>
  <si>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</si>
  <si>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</si>
  <si>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</si>
  <si>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</si>
  <si>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</si>
  <si>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</si>
  <si>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</si>
  <si>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</si>
  <si>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</si>
  <si>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</si>
  <si>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</si>
  <si>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</si>
  <si>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</si>
  <si>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</si>
  <si>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</si>
  <si>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</si>
  <si>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</si>
  <si>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</si>
  <si>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</si>
  <si>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</si>
  <si>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</si>
  <si>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</si>
  <si>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</si>
  <si>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</si>
  <si>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</si>
  <si>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</si>
  <si>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</si>
  <si>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</si>
  <si>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</si>
  <si>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</si>
  <si>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</si>
  <si>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</si>
  <si>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</si>
  <si>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</si>
  <si>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</si>
  <si>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</si>
  <si>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</si>
  <si>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</si>
  <si>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</si>
  <si>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</si>
  <si>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</si>
  <si>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</si>
  <si>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</si>
  <si>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</si>
  <si>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</si>
  <si>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</si>
  <si>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</si>
  <si>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</si>
  <si>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</si>
  <si>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</si>
  <si>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</si>
  <si>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</si>
  <si>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</si>
  <si>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</si>
  <si>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</si>
  <si>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</si>
  <si>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</si>
  <si>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</si>
  <si>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</si>
  <si>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</si>
  <si>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</si>
  <si>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</si>
  <si>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</si>
  <si>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</si>
  <si>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</si>
  <si>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</si>
  <si>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</si>
  <si>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</si>
  <si>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</si>
  <si>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</si>
  <si>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</si>
  <si>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</si>
  <si>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</si>
  <si>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</si>
  <si>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</si>
  <si>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</si>
  <si>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</si>
  <si>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</si>
  <si>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</si>
  <si>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</si>
  <si>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</si>
  <si>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</si>
  <si>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</si>
  <si>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</si>
  <si>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</si>
  <si>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</si>
  <si>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</si>
  <si>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</si>
  <si>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</si>
  <si>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</si>
  <si>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</si>
  <si>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</si>
  <si>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</si>
  <si>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</si>
  <si>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</si>
  <si>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</si>
  <si>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</si>
  <si>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</si>
  <si>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</si>
  <si>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</si>
  <si>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</si>
  <si>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</si>
  <si>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</si>
  <si>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</si>
  <si>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</si>
  <si>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</si>
  <si>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</si>
  <si>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</si>
  <si>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</si>
  <si>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</si>
  <si>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</si>
  <si>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</si>
  <si>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</si>
  <si>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</si>
  <si>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</si>
  <si>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</si>
  <si>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</si>
  <si>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</si>
  <si>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</si>
  <si>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</si>
  <si>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</si>
  <si>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</si>
  <si>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</si>
  <si>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</si>
  <si>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</si>
  <si>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</si>
  <si>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</si>
  <si>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</si>
  <si>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</si>
  <si>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</si>
  <si>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</si>
  <si>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</si>
  <si>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</si>
  <si>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</si>
  <si>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</si>
  <si>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</si>
  <si>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</si>
  <si>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</si>
  <si>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</si>
  <si>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</si>
  <si>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</si>
  <si>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</si>
  <si>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</si>
  <si>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</si>
  <si>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</si>
  <si>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</si>
  <si>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</si>
  <si>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</si>
  <si>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</si>
  <si>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</si>
  <si>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</si>
  <si>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</si>
  <si>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</si>
  <si>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</si>
  <si>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</si>
  <si>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</si>
  <si>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</si>
  <si>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</si>
  <si>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</si>
  <si>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</si>
  <si>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</si>
  <si>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</si>
  <si>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</si>
  <si>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</si>
  <si>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</si>
  <si>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</si>
  <si>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</si>
  <si>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</si>
  <si>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</si>
  <si>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</si>
  <si>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</si>
  <si>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</si>
  <si>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</si>
  <si>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</si>
  <si>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</si>
  <si>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</si>
  <si>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</si>
  <si>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</si>
  <si>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</si>
  <si>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</si>
  <si>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</si>
  <si>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</si>
  <si>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</si>
  <si>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</si>
  <si>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</si>
  <si>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</si>
  <si>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</si>
  <si>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</si>
  <si>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</si>
  <si>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</si>
  <si>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</si>
  <si>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</si>
  <si>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</si>
  <si>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</si>
  <si>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</si>
  <si>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</si>
  <si>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</si>
  <si>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</si>
  <si>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</si>
  <si>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</si>
  <si>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</si>
  <si>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</si>
  <si>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</si>
  <si>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</si>
  <si>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</si>
  <si>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</si>
  <si>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</si>
  <si>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</si>
  <si>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</si>
  <si>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</si>
  <si>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</si>
  <si>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</si>
  <si>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</si>
  <si>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</si>
  <si>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</si>
  <si>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</si>
  <si>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</si>
  <si>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</si>
  <si>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</si>
  <si>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</si>
  <si>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</si>
  <si>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</si>
  <si>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</si>
  <si>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</si>
  <si>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</si>
  <si>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</si>
  <si>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</si>
  <si>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</si>
  <si>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</si>
  <si>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</si>
  <si>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</si>
  <si>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</si>
  <si>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</si>
  <si>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</si>
  <si>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</si>
  <si>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</si>
  <si>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</si>
  <si>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</si>
  <si>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</si>
  <si>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</si>
  <si>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</si>
  <si>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</si>
  <si>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</si>
  <si>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</si>
  <si>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</si>
  <si>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</si>
  <si>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</si>
  <si>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</si>
  <si>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</si>
  <si>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</si>
  <si>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</si>
  <si>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</si>
  <si>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</si>
  <si>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</si>
  <si>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</si>
  <si>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</si>
  <si>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</si>
  <si>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</si>
  <si>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</si>
  <si>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</si>
  <si>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</si>
  <si>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</si>
  <si>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</si>
  <si>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</si>
  <si>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</si>
  <si>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</si>
  <si>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</si>
  <si>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</si>
  <si>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</si>
  <si>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</si>
  <si>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</si>
  <si>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</si>
  <si>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</si>
  <si>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</si>
  <si>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</si>
  <si>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</si>
  <si>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</si>
  <si>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</si>
  <si>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</si>
  <si>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</si>
  <si>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</si>
  <si>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</si>
  <si>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</si>
  <si>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</si>
  <si>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</si>
  <si>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</si>
  <si>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</si>
  <si>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</si>
  <si>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</si>
  <si>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</si>
  <si>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</si>
  <si>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</si>
  <si>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</si>
  <si>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</si>
  <si>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</si>
  <si>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</si>
  <si>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</si>
  <si>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</si>
  <si>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</si>
  <si>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</si>
  <si>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</si>
  <si>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</si>
  <si>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</si>
  <si>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</si>
  <si>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</si>
  <si>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</si>
  <si>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</si>
  <si>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</si>
  <si>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</si>
  <si>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</si>
  <si>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</si>
  <si>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</si>
  <si>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</si>
  <si>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</si>
  <si>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</si>
  <si>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</si>
  <si>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</si>
  <si>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</si>
  <si>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</si>
  <si>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</si>
  <si>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</si>
  <si>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</si>
  <si>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</si>
  <si>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</si>
  <si>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</si>
  <si>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</si>
  <si>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</si>
  <si>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</si>
  <si>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</si>
  <si>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</si>
  <si>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</si>
  <si>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</si>
  <si>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</si>
  <si>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</si>
  <si>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</si>
  <si>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</si>
  <si>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</si>
  <si>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</si>
  <si>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</si>
  <si>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</si>
  <si>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</si>
  <si>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</si>
  <si>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</si>
  <si>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</si>
  <si>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</si>
  <si>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</si>
  <si>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</si>
  <si>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</si>
  <si>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</si>
  <si>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</si>
  <si>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</si>
  <si>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</si>
  <si>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</si>
  <si>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</si>
  <si>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</si>
  <si>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</si>
  <si>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</si>
  <si>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</si>
  <si>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</si>
  <si>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</si>
  <si>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</si>
  <si>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</si>
  <si>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</si>
  <si>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</si>
  <si>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</si>
  <si>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</si>
  <si>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</si>
  <si>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</si>
  <si>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</si>
  <si>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</si>
  <si>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</si>
  <si>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</si>
  <si>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</si>
  <si>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</si>
  <si>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</si>
  <si>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</si>
  <si>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</si>
  <si>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</si>
  <si>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</si>
  <si>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</si>
  <si>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</si>
  <si>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</si>
  <si>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</si>
  <si>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</si>
  <si>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</si>
  <si>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</si>
  <si>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</si>
  <si>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</si>
  <si>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</si>
  <si>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</si>
  <si>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</si>
  <si>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</si>
  <si>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</si>
  <si>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</si>
  <si>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</si>
  <si>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</si>
  <si>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</si>
  <si>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</si>
  <si>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</si>
  <si>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</si>
  <si>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</si>
  <si>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</si>
  <si>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</si>
  <si>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</si>
  <si>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</si>
  <si>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</si>
  <si>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</si>
  <si>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</si>
  <si>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</si>
  <si>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</si>
  <si>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</si>
  <si>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</si>
  <si>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</si>
  <si>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</si>
  <si>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</si>
  <si>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</si>
  <si>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</si>
  <si>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</si>
  <si>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</si>
  <si>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</si>
  <si>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</si>
  <si>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</si>
  <si>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</si>
  <si>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</si>
  <si>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</si>
  <si>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</si>
  <si>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</si>
  <si>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</si>
  <si>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</si>
  <si>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</si>
  <si>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</si>
  <si>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</si>
  <si>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</si>
  <si>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</si>
  <si>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</si>
  <si>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</si>
  <si>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</si>
  <si>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</si>
  <si>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</si>
  <si>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</si>
  <si>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</si>
  <si>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</si>
  <si>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</si>
  <si>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</si>
  <si>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</si>
  <si>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</si>
  <si>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</si>
  <si>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</si>
  <si>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</si>
  <si>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</si>
  <si>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</si>
  <si>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</si>
  <si>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</si>
  <si>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</si>
  <si>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</si>
  <si>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</si>
  <si>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</si>
  <si>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</si>
  <si>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</si>
  <si>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</si>
  <si>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</si>
  <si>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</si>
  <si>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</si>
  <si>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</si>
  <si>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</si>
  <si>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</si>
  <si>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</si>
  <si>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</si>
  <si>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</si>
  <si>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</si>
  <si>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</si>
  <si>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</si>
  <si>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</si>
  <si>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</si>
  <si>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</si>
  <si>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</si>
  <si>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</si>
  <si>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</si>
  <si>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</si>
  <si>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</si>
  <si>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</si>
  <si>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</si>
  <si>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</si>
  <si>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</si>
  <si>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</si>
  <si>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</si>
  <si>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</si>
  <si>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</si>
  <si>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</si>
  <si>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</si>
  <si>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</si>
  <si>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</si>
  <si>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</si>
  <si>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</si>
  <si>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</si>
  <si>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</si>
  <si>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</si>
  <si>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</si>
  <si>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</si>
  <si>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</si>
  <si>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</si>
  <si>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</si>
  <si>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</si>
  <si>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</si>
  <si>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</si>
  <si>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</si>
  <si>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</si>
  <si>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</si>
  <si>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</si>
  <si>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</si>
  <si>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</si>
  <si>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</si>
  <si>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</si>
  <si>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</si>
  <si>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</si>
  <si>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</si>
  <si>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</si>
  <si>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</si>
  <si>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</si>
  <si>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</si>
  <si>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</si>
  <si>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</si>
  <si>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</si>
  <si>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</si>
  <si>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</si>
  <si>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</si>
  <si>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</si>
  <si>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</si>
  <si>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</si>
  <si>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</si>
  <si>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</si>
  <si>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</si>
  <si>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</si>
  <si>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</si>
  <si>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</si>
  <si>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</si>
  <si>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</si>
  <si>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</si>
  <si>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</si>
  <si>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</si>
  <si>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</si>
  <si>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</si>
  <si>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</si>
  <si>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</si>
  <si>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</si>
  <si>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</si>
  <si>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</si>
  <si>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</si>
  <si>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</si>
  <si>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</si>
  <si>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</si>
  <si>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</si>
  <si>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</si>
  <si>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</si>
  <si>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</si>
  <si>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</si>
  <si>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</si>
  <si>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</si>
  <si>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</si>
  <si>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</si>
  <si>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</si>
  <si>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</si>
  <si>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</si>
  <si>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</si>
  <si>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</si>
  <si>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</si>
  <si>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</si>
  <si>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</si>
  <si>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</si>
  <si>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</si>
  <si>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</si>
  <si>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</si>
  <si>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</si>
  <si>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</si>
  <si>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</si>
  <si>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</si>
  <si>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</si>
  <si>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</si>
  <si>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</si>
  <si>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</si>
  <si>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</si>
  <si>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</si>
  <si>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</si>
  <si>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</si>
  <si>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</si>
  <si>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</si>
  <si>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</si>
  <si>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</si>
  <si>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</si>
  <si>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</si>
  <si>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</si>
  <si>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</si>
  <si>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</si>
  <si>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</si>
  <si>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</si>
  <si>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</si>
  <si>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</si>
  <si>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</si>
  <si>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</si>
  <si>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</si>
  <si>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</si>
  <si>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</si>
  <si>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</si>
  <si>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</si>
  <si>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</si>
  <si>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</si>
  <si>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</si>
  <si>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</si>
  <si>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</si>
  <si>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</si>
  <si>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</si>
  <si>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</si>
  <si>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</si>
  <si>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</si>
  <si>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</si>
  <si>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</si>
  <si>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</si>
  <si>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</si>
  <si>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</si>
  <si>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</si>
  <si>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</si>
  <si>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</si>
  <si>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</si>
  <si>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</si>
  <si>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</si>
  <si>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</si>
  <si>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</si>
  <si>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</si>
  <si>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</si>
  <si>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</si>
  <si>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</si>
  <si>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</si>
  <si>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</si>
  <si>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</si>
  <si>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</si>
  <si>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</si>
  <si>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</si>
  <si>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</si>
  <si>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</si>
  <si>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</si>
  <si>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</si>
  <si>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</si>
  <si>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</si>
  <si>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</si>
  <si>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</si>
  <si>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</si>
  <si>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</si>
  <si>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</si>
  <si>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</si>
  <si>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</si>
  <si>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</si>
  <si>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</si>
  <si>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</si>
  <si>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</si>
  <si>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</si>
  <si>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</si>
  <si>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</si>
  <si>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</si>
  <si>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</si>
  <si>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</si>
  <si>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</si>
  <si>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</si>
  <si>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</si>
  <si>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</si>
  <si>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</si>
  <si>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</si>
  <si>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</si>
  <si>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</si>
  <si>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</si>
  <si>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</si>
  <si>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</si>
  <si>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</si>
  <si>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</si>
  <si>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</si>
  <si>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</si>
  <si>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</si>
  <si>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</si>
  <si>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</si>
  <si>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</si>
  <si>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</si>
  <si>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</si>
  <si>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</si>
  <si>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</si>
  <si>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</si>
  <si>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</si>
  <si>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</si>
  <si>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</si>
  <si>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</si>
  <si>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</si>
  <si>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</si>
  <si>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</si>
  <si>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</si>
  <si>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</si>
  <si>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</si>
  <si>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</si>
  <si>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</si>
  <si>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</si>
  <si>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</si>
  <si>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</si>
  <si>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</si>
  <si>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</si>
  <si>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</si>
  <si>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</si>
  <si>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</si>
  <si>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</si>
  <si>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</si>
  <si>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</si>
  <si>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</si>
  <si>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</si>
  <si>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</si>
  <si>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</si>
  <si>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</si>
  <si>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</si>
  <si>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</si>
  <si>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</si>
  <si>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</si>
  <si>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</si>
  <si>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</si>
  <si>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</si>
  <si>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</si>
  <si>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</si>
  <si>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</si>
  <si>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</si>
  <si>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</si>
  <si>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</si>
  <si>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</si>
  <si>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</si>
  <si>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</si>
  <si>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</si>
  <si>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</si>
  <si>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</si>
  <si>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</si>
  <si>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</si>
  <si>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</si>
  <si>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</si>
  <si>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</si>
  <si>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</si>
  <si>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</si>
  <si>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</si>
  <si>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</si>
  <si>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</si>
  <si>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</si>
  <si>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</si>
  <si>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</si>
  <si>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</si>
  <si>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</si>
  <si>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</si>
  <si>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</si>
  <si>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</si>
  <si>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</si>
  <si>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</si>
  <si>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</si>
  <si>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</si>
  <si>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</si>
  <si>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</si>
  <si>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</si>
  <si>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</si>
  <si>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</si>
  <si>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</si>
  <si>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</si>
  <si>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</si>
  <si>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</si>
  <si>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</si>
  <si>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</si>
  <si>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</si>
  <si>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</si>
  <si>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</si>
  <si>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</si>
  <si>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</si>
  <si>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</si>
  <si>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</si>
  <si>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</si>
  <si>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</si>
  <si>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</si>
  <si>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</si>
  <si>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</si>
  <si>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</si>
  <si>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</si>
  <si>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</si>
  <si>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</si>
  <si>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</si>
  <si>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</si>
  <si>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</si>
  <si>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</si>
  <si>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</si>
  <si>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</si>
  <si>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</si>
  <si>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</si>
  <si>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</si>
  <si>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</si>
  <si>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</si>
  <si>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</si>
  <si>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</si>
  <si>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</si>
  <si>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</si>
  <si>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</si>
  <si>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</si>
  <si>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</si>
  <si>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</si>
  <si>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</si>
  <si>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</si>
  <si>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</si>
  <si>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</si>
  <si>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</si>
  <si>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</si>
  <si>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</si>
  <si>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</si>
  <si>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</si>
  <si>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</si>
  <si>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</si>
  <si>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</si>
  <si>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</si>
  <si>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</si>
  <si>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</si>
  <si>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</si>
  <si>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</si>
  <si>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</si>
  <si>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</si>
  <si>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</si>
  <si>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</si>
  <si>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</si>
  <si>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</si>
  <si>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</si>
  <si>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</si>
  <si>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</si>
  <si>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</si>
  <si>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</si>
  <si>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</si>
  <si>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</si>
  <si>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</si>
  <si>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</si>
  <si>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</si>
  <si>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</si>
  <si>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</si>
  <si>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</si>
  <si>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</si>
  <si>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</si>
  <si>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</si>
  <si>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</si>
  <si>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</si>
  <si>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</si>
  <si>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</si>
  <si>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</si>
  <si>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</si>
  <si>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</si>
  <si>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</si>
  <si>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</si>
  <si>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</si>
  <si>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</si>
  <si>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</si>
  <si>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</si>
  <si>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</si>
  <si>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</si>
  <si>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</si>
  <si>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</si>
  <si>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</si>
  <si>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</si>
  <si>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</si>
  <si>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</si>
  <si>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</si>
  <si>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</si>
  <si>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</si>
  <si>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</si>
  <si>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</si>
  <si>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</si>
  <si>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</si>
  <si>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</si>
  <si>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</si>
  <si>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</si>
  <si>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</si>
  <si>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</si>
  <si>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</si>
  <si>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</si>
  <si>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</si>
  <si>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</si>
  <si>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</si>
  <si>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</si>
  <si>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</si>
  <si>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</si>
  <si>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</si>
  <si>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</si>
  <si>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</si>
  <si>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</si>
  <si>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</si>
  <si>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</si>
  <si>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</si>
  <si>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</si>
  <si>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</si>
  <si>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</si>
  <si>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</si>
  <si>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</si>
  <si>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</si>
  <si>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</si>
  <si>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</si>
  <si>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</si>
  <si>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</si>
  <si>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</si>
  <si>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</si>
  <si>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</si>
  <si>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</si>
  <si>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</si>
  <si>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</si>
  <si>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</si>
  <si>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</si>
  <si>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</si>
  <si>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</si>
  <si>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</si>
  <si>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</si>
  <si>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</si>
  <si>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</si>
  <si>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</si>
  <si>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</si>
  <si>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</si>
  <si>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</si>
  <si>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</si>
  <si>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</si>
  <si>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</si>
  <si>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</si>
  <si>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</si>
  <si>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</si>
  <si>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</si>
  <si>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</si>
  <si>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</si>
  <si>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</si>
  <si>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</si>
  <si>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</si>
  <si>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</si>
  <si>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</si>
  <si>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</si>
  <si>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</si>
  <si>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</si>
  <si>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</si>
  <si>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</si>
  <si>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</si>
  <si>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</si>
  <si>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</si>
  <si>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</si>
  <si>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</si>
  <si>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</si>
  <si>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</si>
  <si>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</si>
  <si>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</si>
  <si>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</si>
  <si>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</si>
  <si>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</si>
  <si>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</si>
  <si>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</si>
  <si>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</si>
  <si>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</si>
  <si>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</si>
  <si>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</si>
  <si>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</si>
  <si>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</si>
  <si>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</si>
  <si>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</si>
  <si>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</si>
  <si>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</si>
  <si>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</si>
  <si>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</si>
  <si>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</si>
  <si>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</si>
  <si>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</si>
  <si>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</si>
  <si>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</si>
  <si>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</si>
  <si>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</si>
  <si>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</si>
  <si>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</si>
  <si>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</si>
  <si>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</si>
  <si>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</si>
  <si>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</si>
  <si>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</si>
  <si>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</si>
  <si>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</si>
  <si>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</si>
  <si>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</si>
  <si>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</si>
  <si>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</si>
  <si>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</si>
  <si>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</si>
  <si>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</si>
  <si>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</si>
  <si>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</si>
  <si>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</si>
  <si>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</si>
  <si>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</si>
  <si>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</si>
  <si>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</si>
  <si>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</si>
  <si>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</si>
  <si>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</si>
  <si>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</si>
  <si>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</si>
  <si>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</si>
  <si>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</si>
  <si>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</si>
  <si>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</si>
  <si>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</si>
  <si>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</si>
  <si>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</si>
  <si>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</si>
  <si>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</si>
  <si>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</si>
  <si>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</si>
  <si>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</si>
  <si>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</si>
  <si>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</si>
  <si>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</si>
  <si>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</si>
  <si>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</si>
  <si>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</si>
  <si>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</si>
  <si>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</si>
  <si>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</si>
  <si>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</si>
  <si>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</si>
  <si>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</si>
  <si>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</si>
  <si>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</si>
  <si>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</si>
  <si>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</si>
  <si>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</si>
  <si>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</si>
  <si>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</si>
  <si>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</si>
  <si>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</si>
  <si>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</si>
  <si>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</si>
  <si>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</si>
  <si>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</si>
  <si>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</si>
  <si>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</si>
  <si>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</si>
  <si>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</si>
  <si>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</si>
  <si>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</si>
  <si>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</si>
  <si>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</si>
  <si>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</si>
  <si>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</si>
  <si>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</si>
  <si>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</si>
  <si>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</si>
  <si>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</si>
  <si>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</si>
  <si>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</si>
  <si>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</si>
  <si>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</si>
  <si>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</si>
  <si>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</si>
  <si>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</si>
  <si>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</si>
  <si>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</si>
  <si>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</si>
  <si>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</si>
  <si>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</si>
  <si>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</si>
  <si>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</si>
  <si>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</si>
  <si>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</si>
  <si>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</si>
  <si>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</si>
  <si>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</si>
  <si>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</si>
  <si>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</si>
  <si>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</si>
  <si>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</si>
  <si>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</si>
  <si>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</si>
  <si>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</si>
  <si>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</si>
  <si>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</si>
  <si>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</si>
  <si>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</si>
  <si>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</si>
  <si>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</si>
  <si>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</si>
  <si>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</si>
  <si>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</si>
  <si>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</si>
  <si>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</si>
  <si>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</si>
  <si>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</si>
  <si>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</si>
  <si>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</si>
  <si>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</si>
  <si>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</si>
  <si>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</si>
  <si>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</si>
  <si>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</si>
  <si>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</si>
  <si>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</si>
  <si>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</si>
  <si>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</si>
  <si>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</si>
  <si>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</si>
  <si>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</si>
  <si>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</si>
  <si>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</si>
  <si>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</si>
  <si>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</si>
  <si>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</si>
  <si>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</si>
  <si>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</si>
  <si>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</si>
  <si>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</si>
  <si>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</si>
  <si>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</si>
  <si>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</si>
  <si>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</si>
  <si>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</si>
  <si>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</si>
  <si>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</si>
  <si>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</si>
  <si>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</si>
  <si>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</si>
  <si>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</si>
  <si>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</si>
  <si>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</si>
  <si>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</si>
  <si>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</si>
  <si>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</si>
  <si>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</si>
  <si>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</si>
  <si>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</si>
  <si>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</si>
  <si>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</si>
  <si>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</si>
  <si>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</si>
  <si>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</si>
  <si>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</si>
  <si>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</si>
  <si>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</si>
  <si>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</si>
  <si>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</si>
  <si>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</si>
  <si>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</si>
  <si>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</si>
  <si>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</si>
  <si>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</si>
  <si>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</si>
  <si>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</si>
  <si>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</si>
  <si>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</si>
  <si>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</si>
  <si>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</si>
  <si>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</si>
  <si>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</si>
  <si>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</si>
  <si>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</si>
  <si>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</si>
  <si>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</si>
  <si>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</si>
  <si>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</si>
  <si>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</si>
  <si>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</si>
  <si>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</si>
  <si>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</si>
  <si>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</si>
  <si>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</si>
  <si>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</si>
  <si>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</si>
  <si>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</si>
  <si>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</si>
  <si>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</si>
  <si>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</si>
  <si>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</si>
  <si>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</si>
  <si>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</si>
  <si>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</si>
  <si>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</si>
  <si>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</si>
  <si>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</si>
  <si>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</si>
  <si>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</si>
  <si>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</si>
  <si>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</si>
  <si>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</si>
  <si>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</si>
  <si>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</si>
  <si>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</si>
  <si>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</si>
  <si>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</si>
  <si>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</si>
  <si>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</si>
  <si>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</si>
  <si>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</si>
  <si>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</si>
  <si>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</si>
  <si>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</si>
  <si>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</si>
  <si>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</si>
  <si>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</si>
  <si>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</si>
  <si>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</si>
  <si>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</si>
  <si>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</si>
  <si>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</si>
  <si>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</si>
  <si>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</si>
  <si>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</si>
  <si>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</si>
  <si>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</si>
  <si>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</si>
  <si>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</si>
  <si>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</si>
  <si>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</si>
  <si>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</si>
  <si>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</si>
  <si>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</si>
  <si>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</si>
  <si>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</si>
  <si>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</si>
  <si>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</si>
  <si>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</si>
  <si>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</si>
  <si>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</si>
  <si>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</si>
  <si>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</si>
  <si>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</si>
  <si>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</si>
  <si>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</si>
  <si>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</si>
  <si>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</si>
  <si>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</si>
  <si>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</si>
  <si>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</si>
  <si>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</si>
  <si>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</si>
  <si>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</si>
  <si>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</si>
  <si>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</si>
  <si>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</si>
  <si>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</si>
  <si>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</si>
  <si>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</si>
  <si>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</si>
  <si>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</si>
  <si>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</si>
  <si>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</si>
  <si>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</si>
  <si>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</si>
  <si>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</si>
  <si>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</si>
  <si>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</si>
  <si>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</si>
  <si>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</si>
  <si>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</si>
  <si>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</si>
  <si>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</si>
  <si>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</si>
  <si>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</si>
  <si>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</si>
  <si>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</si>
  <si>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</si>
  <si>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</si>
  <si>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</si>
  <si>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</si>
  <si>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</si>
  <si>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</si>
  <si>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</si>
  <si>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</si>
  <si>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</si>
  <si>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</si>
  <si>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</si>
  <si>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</si>
  <si>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</si>
  <si>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</si>
  <si>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</si>
  <si>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</si>
  <si>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</si>
  <si>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</si>
  <si>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</si>
  <si>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</si>
  <si>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</si>
  <si>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</si>
  <si>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</si>
  <si>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</si>
  <si>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</si>
  <si>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</si>
  <si>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</si>
  <si>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</si>
  <si>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</si>
  <si>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</si>
  <si>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</si>
  <si>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</si>
  <si>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</si>
  <si>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</si>
  <si>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</si>
  <si>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</si>
  <si>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</si>
  <si>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</si>
  <si>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</si>
  <si>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</si>
  <si>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</si>
  <si>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</si>
  <si>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</si>
  <si>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</si>
  <si>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</si>
  <si>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</si>
  <si>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</si>
  <si>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</si>
  <si>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</si>
  <si>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</si>
  <si>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</si>
  <si>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</si>
  <si>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</si>
  <si>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</si>
  <si>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</si>
  <si>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</si>
  <si>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</si>
  <si>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</si>
  <si>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</si>
  <si>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</si>
  <si>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</si>
  <si>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</si>
  <si>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</si>
  <si>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</si>
  <si>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</si>
  <si>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</si>
  <si>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</si>
  <si>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</si>
  <si>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</si>
  <si>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</si>
  <si>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</si>
  <si>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</si>
  <si>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</si>
  <si>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</si>
  <si>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</si>
  <si>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</si>
  <si>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</si>
  <si>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</si>
  <si>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</si>
  <si>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</si>
  <si>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</si>
  <si>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</si>
  <si>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</si>
  <si>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</si>
  <si>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</si>
  <si>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</si>
  <si>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</si>
  <si>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</si>
  <si>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</si>
  <si>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</si>
  <si>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</si>
  <si>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</si>
  <si>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</si>
  <si>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</si>
  <si>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</si>
  <si>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</si>
  <si>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</si>
  <si>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</si>
  <si>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</si>
  <si>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</si>
  <si>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</si>
  <si>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</si>
  <si>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</si>
  <si>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</si>
  <si>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</si>
  <si>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</si>
  <si>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</si>
  <si>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</si>
  <si>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</si>
  <si>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</si>
  <si>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</si>
  <si>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</si>
  <si>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</si>
  <si>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</si>
  <si>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</si>
  <si>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</si>
  <si>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</si>
  <si>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</si>
  <si>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</si>
  <si>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</si>
  <si>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</si>
  <si>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</si>
  <si>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</si>
  <si>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</si>
  <si>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</si>
  <si>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</si>
  <si>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</si>
  <si>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</si>
  <si>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</si>
  <si>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</si>
  <si>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</si>
  <si>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</si>
  <si>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</si>
  <si>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</si>
  <si>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</si>
  <si>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</si>
  <si>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</si>
  <si>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</si>
  <si>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</si>
  <si>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</si>
  <si>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</si>
  <si>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</si>
  <si>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</si>
  <si>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</si>
  <si>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</si>
  <si>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</si>
  <si>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</si>
  <si>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</si>
  <si>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</si>
  <si>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</si>
  <si>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</si>
  <si>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</si>
  <si>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</si>
  <si>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</si>
  <si>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</si>
  <si>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</si>
  <si>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</si>
  <si>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</si>
  <si>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</si>
  <si>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</si>
  <si>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</si>
  <si>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</si>
  <si>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</si>
  <si>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</si>
  <si>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</si>
  <si>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</si>
  <si>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</si>
  <si>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</si>
  <si>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</si>
  <si>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</si>
  <si>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</si>
  <si>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</si>
  <si>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</si>
  <si>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</si>
  <si>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</si>
  <si>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</si>
  <si>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</si>
  <si>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</si>
  <si>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</si>
  <si>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</si>
  <si>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</si>
  <si>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</si>
  <si>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</si>
  <si>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</si>
  <si>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</si>
  <si>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</si>
  <si>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</si>
  <si>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</si>
  <si>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</si>
  <si>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</si>
  <si>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</si>
  <si>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</si>
  <si>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</si>
  <si>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</si>
  <si>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</si>
  <si>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</si>
  <si>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</si>
  <si>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</si>
  <si>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</si>
  <si>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</si>
  <si>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</si>
  <si>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</si>
  <si>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</si>
  <si>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</si>
  <si>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</si>
  <si>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</si>
  <si>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</si>
  <si>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</si>
  <si>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</si>
  <si>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</si>
  <si>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</si>
  <si>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</si>
  <si>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</si>
  <si>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</si>
  <si>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</si>
  <si>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</si>
  <si>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</si>
  <si>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</si>
  <si>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</si>
  <si>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</si>
  <si>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</si>
  <si>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</si>
  <si>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</si>
  <si>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</si>
  <si>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</si>
  <si>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</si>
  <si>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</si>
  <si>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</si>
  <si>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</si>
  <si>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</si>
  <si>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</si>
  <si>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</si>
  <si>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</si>
  <si>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</si>
  <si>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</si>
  <si>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</si>
  <si>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</si>
  <si>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</si>
  <si>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</si>
  <si>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</si>
  <si>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</si>
  <si>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</si>
  <si>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</si>
  <si>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</si>
  <si>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</si>
  <si>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</si>
  <si>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</si>
  <si>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</si>
  <si>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</si>
  <si>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</si>
  <si>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</si>
  <si>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</si>
  <si>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</si>
  <si>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</si>
  <si>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</si>
  <si>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</si>
  <si>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</si>
  <si>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</si>
  <si>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</si>
  <si>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</si>
  <si>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</si>
  <si>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</si>
  <si>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</si>
  <si>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</si>
  <si>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</si>
  <si>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</si>
  <si>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</si>
  <si>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</si>
  <si>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</si>
  <si>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</si>
  <si>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</si>
  <si>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</si>
  <si>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</si>
  <si>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</si>
  <si>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</si>
  <si>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</si>
  <si>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</si>
  <si>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</si>
  <si>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</si>
  <si>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</si>
  <si>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</si>
  <si>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</si>
  <si>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</si>
  <si>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</si>
  <si>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</si>
  <si>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</si>
  <si>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</si>
  <si>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</si>
  <si>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</si>
  <si>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</si>
  <si>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</si>
  <si>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</si>
  <si>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</si>
  <si>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</si>
  <si>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</si>
  <si>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</si>
  <si>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</si>
  <si>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</si>
  <si>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</si>
  <si>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</si>
  <si>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</si>
  <si>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</si>
  <si>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</si>
  <si>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</si>
  <si>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</si>
  <si>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</si>
  <si>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</si>
  <si>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</si>
  <si>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</si>
  <si>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</si>
  <si>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</si>
  <si>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</si>
  <si>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</si>
  <si>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</si>
  <si>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</si>
  <si>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</si>
  <si>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</si>
  <si>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</si>
  <si>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</si>
  <si>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</si>
  <si>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</si>
  <si>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</si>
  <si>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</si>
  <si>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</si>
  <si>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</si>
  <si>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</si>
  <si>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</si>
  <si>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</si>
  <si>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</si>
  <si>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</si>
  <si>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</si>
  <si>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</si>
  <si>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</si>
  <si>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</si>
  <si>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</si>
  <si>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</si>
  <si>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</si>
  <si>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</si>
  <si>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</si>
  <si>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</si>
  <si>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</si>
  <si>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</si>
  <si>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</si>
  <si>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</si>
  <si>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</si>
  <si>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</si>
  <si>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</si>
  <si>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</si>
  <si>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</si>
  <si>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</si>
  <si>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</si>
  <si>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</si>
  <si>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</si>
  <si>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</si>
  <si>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</si>
  <si>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</si>
  <si>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</si>
  <si>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</si>
  <si>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</si>
  <si>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</si>
  <si>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</si>
  <si>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</si>
  <si>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</si>
  <si>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</si>
  <si>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</si>
  <si>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</si>
  <si>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</si>
  <si>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</si>
  <si>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</si>
  <si>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</si>
  <si>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</si>
  <si>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</si>
  <si>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</si>
  <si>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</si>
  <si>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</si>
  <si>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</si>
  <si>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</si>
  <si>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</si>
  <si>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</si>
  <si>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</si>
  <si>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</si>
  <si>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</si>
  <si>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</si>
  <si>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</si>
  <si>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</si>
  <si>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</si>
  <si>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</si>
  <si>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</si>
  <si>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</si>
  <si>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</si>
  <si>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</si>
  <si>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</si>
  <si>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</si>
  <si>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</si>
  <si>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</si>
  <si>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</si>
  <si>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</si>
  <si>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</si>
  <si>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</si>
  <si>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</si>
  <si>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</si>
  <si>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</si>
  <si>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</si>
  <si>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</si>
  <si>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</si>
  <si>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</si>
  <si>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</si>
  <si>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</si>
  <si>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</si>
  <si>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</si>
  <si>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</si>
  <si>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</si>
  <si>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</si>
  <si>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</si>
  <si>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</si>
  <si>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</si>
  <si>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</si>
  <si>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</si>
  <si>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</si>
  <si>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</si>
  <si>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</si>
  <si>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</si>
  <si>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</si>
  <si>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</si>
  <si>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</si>
  <si>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</si>
  <si>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</si>
  <si>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</si>
  <si>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</si>
  <si>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</si>
  <si>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</si>
  <si>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</si>
  <si>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</si>
  <si>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</si>
  <si>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</si>
  <si>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</si>
  <si>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</si>
  <si>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</si>
  <si>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</si>
  <si>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</si>
  <si>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</si>
  <si>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</si>
  <si>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</si>
  <si>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</si>
  <si>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</si>
  <si>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</si>
  <si>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</si>
  <si>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</si>
  <si>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</si>
  <si>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</si>
  <si>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</si>
  <si>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</si>
  <si>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</si>
  <si>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</si>
  <si>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</si>
  <si>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</si>
  <si>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</si>
  <si>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</si>
  <si>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</si>
  <si>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</si>
  <si>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</si>
  <si>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</si>
  <si>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</si>
  <si>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</si>
  <si>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</si>
  <si>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</si>
  <si>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</si>
  <si>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</si>
  <si>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</si>
  <si>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</si>
  <si>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</si>
  <si>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</si>
  <si>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</si>
  <si>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</si>
  <si>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</si>
  <si>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</si>
  <si>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</si>
  <si>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</si>
  <si>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</si>
  <si>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</si>
  <si>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</si>
  <si>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</si>
  <si>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</si>
  <si>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</si>
  <si>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</si>
  <si>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</si>
  <si>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</si>
  <si>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</si>
  <si>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</si>
  <si>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</si>
  <si>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</si>
  <si>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</si>
  <si>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</si>
  <si>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</si>
  <si>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</si>
  <si>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</si>
  <si>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</si>
  <si>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</si>
  <si>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</si>
  <si>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</si>
  <si>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</si>
  <si>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</si>
  <si>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</si>
  <si>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</si>
  <si>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</si>
  <si>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</si>
  <si>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</si>
  <si>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</si>
  <si>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</si>
  <si>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</si>
  <si>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</si>
  <si>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</si>
  <si>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</si>
  <si>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</si>
  <si>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</si>
  <si>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</si>
  <si>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</si>
  <si>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</si>
  <si>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</si>
  <si>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</si>
  <si>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</si>
  <si>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</si>
  <si>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</si>
  <si>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</si>
  <si>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</si>
  <si>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</si>
  <si>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</si>
  <si>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</si>
  <si>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</si>
  <si>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</si>
  <si>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</si>
  <si>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</si>
  <si>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</si>
  <si>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</si>
  <si>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</si>
  <si>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</si>
  <si>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</si>
  <si>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</si>
  <si>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</si>
  <si>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</si>
  <si>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</si>
  <si>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</si>
  <si>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</si>
  <si>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</si>
  <si>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</si>
  <si>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</si>
  <si>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</si>
  <si>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</si>
  <si>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</si>
  <si>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</si>
  <si>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</si>
  <si>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</si>
  <si>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</si>
  <si>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</si>
  <si>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</si>
  <si>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</si>
  <si>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</si>
  <si>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</si>
  <si>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</si>
  <si>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</si>
  <si>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</si>
  <si>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</si>
  <si>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</si>
  <si>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</si>
  <si>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</si>
  <si>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</si>
  <si>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</si>
  <si>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</si>
  <si>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</si>
  <si>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</si>
  <si>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</si>
  <si>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</si>
  <si>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</si>
  <si>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</si>
  <si>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</si>
  <si>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</si>
  <si>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</si>
  <si>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</si>
  <si>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</si>
  <si>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</si>
  <si>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</si>
  <si>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</si>
  <si>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</si>
  <si>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</si>
  <si>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</si>
  <si>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</si>
  <si>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</si>
  <si>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</si>
  <si>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</si>
  <si>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</si>
  <si>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</si>
  <si>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</si>
  <si>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</si>
  <si>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</si>
  <si>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</si>
  <si>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</si>
  <si>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</si>
  <si>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</si>
  <si>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</si>
  <si>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</si>
  <si>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</si>
  <si>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</si>
  <si>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</si>
  <si>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</si>
  <si>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</si>
  <si>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</si>
  <si>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</si>
  <si>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</si>
  <si>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</si>
  <si>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</si>
  <si>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</si>
  <si>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</si>
  <si>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</si>
  <si>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</si>
  <si>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</si>
  <si>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</si>
  <si>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</si>
  <si>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</si>
  <si>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</si>
  <si>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</si>
  <si>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</si>
  <si>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</si>
  <si>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</si>
  <si>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</si>
  <si>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</si>
  <si>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</si>
  <si>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</si>
  <si>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</si>
  <si>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</si>
  <si>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</si>
  <si>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</si>
  <si>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</si>
  <si>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</si>
  <si>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</si>
  <si>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</si>
  <si>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</si>
  <si>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</si>
  <si>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</si>
  <si>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</si>
  <si>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</si>
  <si>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</si>
  <si>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</si>
  <si>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</si>
  <si>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</si>
  <si>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</si>
  <si>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</si>
  <si>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</si>
  <si>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</si>
  <si>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</si>
  <si>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</si>
  <si>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</si>
  <si>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</si>
  <si>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</si>
  <si>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</si>
  <si>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</si>
  <si>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</si>
  <si>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</si>
  <si>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</si>
  <si>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</si>
  <si>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</si>
  <si>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</si>
  <si>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</si>
  <si>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</si>
  <si>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</si>
  <si>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</si>
  <si>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</si>
  <si>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</si>
  <si>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</si>
  <si>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</si>
  <si>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</si>
  <si>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</si>
  <si>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</si>
  <si>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</si>
  <si>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</si>
  <si>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</si>
  <si>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</si>
  <si>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</si>
  <si>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</si>
  <si>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</si>
  <si>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</si>
  <si>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</si>
  <si>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</si>
  <si>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</si>
  <si>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</si>
  <si>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</si>
  <si>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</si>
  <si>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</si>
  <si>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</si>
  <si>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</si>
  <si>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</si>
  <si>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</si>
  <si>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</si>
  <si>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</si>
  <si>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</si>
  <si>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</si>
  <si>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</si>
  <si>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</si>
  <si>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</si>
  <si>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</si>
  <si>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</si>
  <si>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</si>
  <si>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</si>
  <si>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</si>
  <si>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</si>
  <si>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</si>
  <si>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</si>
  <si>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</si>
  <si>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</si>
  <si>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</si>
  <si>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</si>
  <si>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</si>
  <si>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</si>
  <si>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</si>
  <si>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</si>
  <si>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</si>
  <si>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</si>
  <si>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</si>
  <si>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</si>
  <si>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</si>
  <si>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</si>
  <si>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</si>
  <si>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</si>
  <si>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</si>
  <si>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</si>
  <si>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</si>
  <si>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</si>
  <si>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</si>
  <si>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</si>
  <si>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</si>
  <si>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</si>
  <si>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</si>
  <si>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</si>
  <si>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</si>
  <si>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</si>
  <si>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</si>
  <si>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</si>
  <si>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</si>
  <si>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</si>
  <si>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</si>
  <si>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</si>
  <si>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</si>
  <si>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</si>
  <si>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</si>
  <si>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</si>
  <si>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</si>
  <si>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</si>
  <si>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</si>
  <si>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</si>
  <si>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</si>
  <si>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</si>
  <si>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</si>
  <si>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</si>
  <si>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</si>
  <si>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</si>
  <si>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</si>
  <si>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</si>
  <si>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</si>
  <si>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</si>
  <si>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</si>
  <si>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</si>
  <si>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</si>
  <si>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</si>
  <si>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</si>
  <si>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</si>
  <si>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</si>
  <si>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</si>
  <si>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</si>
  <si>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</si>
  <si>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</si>
  <si>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</si>
  <si>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</si>
  <si>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</si>
  <si>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</si>
  <si>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</si>
  <si>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</si>
  <si>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</si>
  <si>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</si>
  <si>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</si>
  <si>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</si>
  <si>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</si>
  <si>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</si>
  <si>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</si>
  <si>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</si>
  <si>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</si>
  <si>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</si>
  <si>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</si>
  <si>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</si>
  <si>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</si>
  <si>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</si>
  <si>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</si>
  <si>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</si>
  <si>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</si>
  <si>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</si>
  <si>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</si>
  <si>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</si>
  <si>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</si>
  <si>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</si>
  <si>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</si>
  <si>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</si>
  <si>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</si>
  <si>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</si>
  <si>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</si>
  <si>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</si>
  <si>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</si>
  <si>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</si>
  <si>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</si>
  <si>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</si>
  <si>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</si>
  <si>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</si>
  <si>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</si>
  <si>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</si>
  <si>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</si>
  <si>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</si>
  <si>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</si>
  <si>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</si>
  <si>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</si>
  <si>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</si>
  <si>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</si>
  <si>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</si>
  <si>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</si>
  <si>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</si>
  <si>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</si>
  <si>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</si>
  <si>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</si>
  <si>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</si>
  <si>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</si>
  <si>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</si>
  <si>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</si>
  <si>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</si>
  <si>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</si>
  <si>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</si>
  <si>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</si>
  <si>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</si>
  <si>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</si>
  <si>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</si>
  <si>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</si>
  <si>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</si>
  <si>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</si>
  <si>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</si>
  <si>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</si>
  <si>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</si>
  <si>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</si>
  <si>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</si>
  <si>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</si>
  <si>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</si>
  <si>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</si>
  <si>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</si>
  <si>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</si>
  <si>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</si>
  <si>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</si>
  <si>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</si>
  <si>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</si>
  <si>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</si>
  <si>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</si>
  <si>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</si>
  <si>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</si>
  <si>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</si>
  <si>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</si>
  <si>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</si>
  <si>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</si>
  <si>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</si>
  <si>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</si>
  <si>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</si>
  <si>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</si>
  <si>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</si>
  <si>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</si>
  <si>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</si>
  <si>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</si>
  <si>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</si>
  <si>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</si>
  <si>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</si>
  <si>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</si>
  <si>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</si>
  <si>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</si>
  <si>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</si>
  <si>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</si>
  <si>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</si>
  <si>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</si>
  <si>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</si>
  <si>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</si>
  <si>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</si>
  <si>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</si>
  <si>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</si>
  <si>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</si>
  <si>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</si>
  <si>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</si>
  <si>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</si>
  <si>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</si>
  <si>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</si>
  <si>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</si>
  <si>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</si>
  <si>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</si>
  <si>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</si>
  <si>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</si>
  <si>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</si>
  <si>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</si>
  <si>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</si>
  <si>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</si>
  <si>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</si>
  <si>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</si>
  <si>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</si>
  <si>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</si>
  <si>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</si>
  <si>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</si>
  <si>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</si>
  <si>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</si>
  <si>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</si>
  <si>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</si>
  <si>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</si>
  <si>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</si>
  <si>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</si>
  <si>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</si>
  <si>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</si>
  <si>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</si>
  <si>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</si>
  <si>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</si>
  <si>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</si>
  <si>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</si>
  <si>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</si>
  <si>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</si>
  <si>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</si>
  <si>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</si>
  <si>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</si>
  <si>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</si>
  <si>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</si>
  <si>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</si>
  <si>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</si>
  <si>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</si>
  <si>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</si>
  <si>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</si>
  <si>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</si>
  <si>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</si>
  <si>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</si>
  <si>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</si>
  <si>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</si>
  <si>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</si>
  <si>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</si>
  <si>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</si>
  <si>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</si>
  <si>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</si>
  <si>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</si>
  <si>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</si>
  <si>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</si>
  <si>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</si>
  <si>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</si>
  <si>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</si>
  <si>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</si>
  <si>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</si>
  <si>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</si>
  <si>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</si>
  <si>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</si>
  <si>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</si>
  <si>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</si>
  <si>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</si>
  <si>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</si>
  <si>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</si>
  <si>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</si>
  <si>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</si>
  <si>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</si>
  <si>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</si>
  <si>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</si>
  <si>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</si>
  <si>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</si>
  <si>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</si>
  <si>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</si>
  <si>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</si>
  <si>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</si>
  <si>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</si>
  <si>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</si>
  <si>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</si>
  <si>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</si>
  <si>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</si>
  <si>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</si>
  <si>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</si>
  <si>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</si>
  <si>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</si>
  <si>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</si>
  <si>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</si>
  <si>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</si>
  <si>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</si>
  <si>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</si>
  <si>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</si>
  <si>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</si>
  <si>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</si>
  <si>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</si>
  <si>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</si>
  <si>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</si>
  <si>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</si>
  <si>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</si>
  <si>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</si>
  <si>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</si>
  <si>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</si>
  <si>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</si>
  <si>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</si>
  <si>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</si>
  <si>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</si>
  <si>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</si>
  <si>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</si>
  <si>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</si>
  <si>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</si>
  <si>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</si>
  <si>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</si>
  <si>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</si>
  <si>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</si>
  <si>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</si>
  <si>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</si>
  <si>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</si>
  <si>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</si>
  <si>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</si>
  <si>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</si>
  <si>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</si>
  <si>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</si>
  <si>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</si>
  <si>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</si>
  <si>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</si>
  <si>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</si>
  <si>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</si>
  <si>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</si>
  <si>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</si>
  <si>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</si>
  <si>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</si>
  <si>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</si>
  <si>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</si>
  <si>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</si>
  <si>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</si>
  <si>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</si>
  <si>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</si>
  <si>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</si>
  <si>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</si>
  <si>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</si>
  <si>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</si>
  <si>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</si>
  <si>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</si>
  <si>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</si>
  <si>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</si>
  <si>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</si>
  <si>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</si>
  <si>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</si>
  <si>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</si>
  <si>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</si>
  <si>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</si>
  <si>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</si>
  <si>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</si>
  <si>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</si>
  <si>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</si>
  <si>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</si>
  <si>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</si>
  <si>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</si>
  <si>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</si>
  <si>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</si>
  <si>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</si>
  <si>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</si>
  <si>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</si>
  <si>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</si>
  <si>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</si>
  <si>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</si>
  <si>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</si>
  <si>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</si>
  <si>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</si>
  <si>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</si>
  <si>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</si>
  <si>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</si>
  <si>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</si>
  <si>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</si>
  <si>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</si>
  <si>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</si>
  <si>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</si>
  <si>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</si>
  <si>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</si>
  <si>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</si>
  <si>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</si>
  <si>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</si>
  <si>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</si>
  <si>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</si>
  <si>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</si>
  <si>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</si>
  <si>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</si>
  <si>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</si>
  <si>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</si>
  <si>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</si>
  <si>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</si>
  <si>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</si>
  <si>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</si>
  <si>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</si>
  <si>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</si>
  <si>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</si>
  <si>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</si>
  <si>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</si>
  <si>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</si>
  <si>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</si>
  <si>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</si>
  <si>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</si>
  <si>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</si>
  <si>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</si>
  <si>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</si>
  <si>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</si>
  <si>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</si>
  <si>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</si>
  <si>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</si>
  <si>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</si>
  <si>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</si>
  <si>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</si>
  <si>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</si>
  <si>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</si>
  <si>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</si>
  <si>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</si>
  <si>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</si>
  <si>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</si>
  <si>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</si>
  <si>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</si>
  <si>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</si>
  <si>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</si>
  <si>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</si>
  <si>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</si>
  <si>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</si>
  <si>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</si>
  <si>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</si>
  <si>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</si>
  <si>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</si>
  <si>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</si>
  <si>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</si>
  <si>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</si>
  <si>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</si>
  <si>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</si>
  <si>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</si>
  <si>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</si>
  <si>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</si>
  <si>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</si>
  <si>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</si>
  <si>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</si>
  <si>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</si>
  <si>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</si>
  <si>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</si>
  <si>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</si>
  <si>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</si>
  <si>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</si>
  <si>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</si>
  <si>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</si>
  <si>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</si>
  <si>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</si>
  <si>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</si>
  <si>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</si>
  <si>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</si>
  <si>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</si>
  <si>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</si>
  <si>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</si>
  <si>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</si>
  <si>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</si>
  <si>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</si>
  <si>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</si>
  <si>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</si>
  <si>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</si>
  <si>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</si>
  <si>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</si>
  <si>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</si>
  <si>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</si>
  <si>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</si>
  <si>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</si>
  <si>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</si>
  <si>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</si>
  <si>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</si>
  <si>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</si>
  <si>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</si>
  <si>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</si>
  <si>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</si>
  <si>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</si>
  <si>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</si>
  <si>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</si>
  <si>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</si>
  <si>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</si>
  <si>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</si>
  <si>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</si>
  <si>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</si>
  <si>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</si>
  <si>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</si>
  <si>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</si>
  <si>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</si>
  <si>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</si>
  <si>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</si>
  <si>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</si>
  <si>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</si>
  <si>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</si>
  <si>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</si>
  <si>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</si>
  <si>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</si>
  <si>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</si>
  <si>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</si>
  <si>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</si>
  <si>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</si>
  <si>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</si>
  <si>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</si>
  <si>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</si>
  <si>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</si>
  <si>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</si>
  <si>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</si>
  <si>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</si>
  <si>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</si>
  <si>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</si>
  <si>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</si>
  <si>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</si>
  <si>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</si>
  <si>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</si>
  <si>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</si>
  <si>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</si>
  <si>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</si>
  <si>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</si>
  <si>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</si>
  <si>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</si>
  <si>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</si>
  <si>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</si>
  <si>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</si>
  <si>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</si>
  <si>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</si>
  <si>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</si>
  <si>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</si>
  <si>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</si>
  <si>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</si>
  <si>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</si>
  <si>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</si>
  <si>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</si>
  <si>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</si>
  <si>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</si>
  <si>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</si>
  <si>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</si>
  <si>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</si>
  <si>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</si>
  <si>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</si>
  <si>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</si>
  <si>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</si>
  <si>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</si>
  <si>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</si>
  <si>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</si>
  <si>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</si>
  <si>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</si>
  <si>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</si>
  <si>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</si>
  <si>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</si>
  <si>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</si>
  <si>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</si>
  <si>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</si>
  <si>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</si>
  <si>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</si>
  <si>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</si>
  <si>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</si>
  <si>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</si>
  <si>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</si>
  <si>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</si>
  <si>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</si>
  <si>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</si>
  <si>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</si>
  <si>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</si>
  <si>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</si>
  <si>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</si>
  <si>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</si>
  <si>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</si>
  <si>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</si>
  <si>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</si>
  <si>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</si>
  <si>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</si>
  <si>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</si>
  <si>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</si>
  <si>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</si>
  <si>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</si>
  <si>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</si>
  <si>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</si>
  <si>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</si>
  <si>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</si>
  <si>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</si>
  <si>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</si>
  <si>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</si>
  <si>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</si>
  <si>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</si>
  <si>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</si>
  <si>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</si>
  <si>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</si>
  <si>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</si>
  <si>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</si>
  <si>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</si>
  <si>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</si>
  <si>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</si>
  <si>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</si>
  <si>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</si>
  <si>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</si>
  <si>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</si>
  <si>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</si>
  <si>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</si>
  <si>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</si>
  <si>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</si>
  <si>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</si>
  <si>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</si>
  <si>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</si>
  <si>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</si>
  <si>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</si>
  <si>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</si>
  <si>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</si>
  <si>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</si>
  <si>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</si>
  <si>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</si>
  <si>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</si>
  <si>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</si>
  <si>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</si>
  <si>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</si>
  <si>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</si>
  <si>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</si>
  <si>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</si>
  <si>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</si>
  <si>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</si>
  <si>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</si>
  <si>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</si>
  <si>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</si>
  <si>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</si>
  <si>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</si>
  <si>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</si>
  <si>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</si>
  <si>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</si>
  <si>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</si>
  <si>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</si>
  <si>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</si>
  <si>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</si>
  <si>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</si>
  <si>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</si>
  <si>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</si>
  <si>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</si>
  <si>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</si>
  <si>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</si>
  <si>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</si>
  <si>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</si>
  <si>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</si>
  <si>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</si>
  <si>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</si>
  <si>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</si>
  <si>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</si>
  <si>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</si>
  <si>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</si>
  <si>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</si>
  <si>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</si>
  <si>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</si>
  <si>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</si>
  <si>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</si>
  <si>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</si>
  <si>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</si>
  <si>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</si>
  <si>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</si>
  <si>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</si>
  <si>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</si>
  <si>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</si>
  <si>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</si>
  <si>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</si>
  <si>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</si>
  <si>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</si>
  <si>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</si>
  <si>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</si>
  <si>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</si>
  <si>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</si>
  <si>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</si>
  <si>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</si>
  <si>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</si>
  <si>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</si>
  <si>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</si>
  <si>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</si>
  <si>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</si>
  <si>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</si>
  <si>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</si>
  <si>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</si>
  <si>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</si>
  <si>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</si>
  <si>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</si>
  <si>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</si>
  <si>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</si>
  <si>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</si>
  <si>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</si>
  <si>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</si>
  <si>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</si>
  <si>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</si>
  <si>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</si>
  <si>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</si>
  <si>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</si>
  <si>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</si>
  <si>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</si>
  <si>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</si>
  <si>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</si>
  <si>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</si>
  <si>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</si>
  <si>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</si>
  <si>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</si>
  <si>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</si>
  <si>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</si>
  <si>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</si>
  <si>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</si>
  <si>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</si>
  <si>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</si>
  <si>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</si>
  <si>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</si>
  <si>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</si>
  <si>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</si>
  <si>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</si>
  <si>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</si>
  <si>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</si>
  <si>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</si>
  <si>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</si>
  <si>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</si>
  <si>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</si>
  <si>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</si>
  <si>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</si>
  <si>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</si>
  <si>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</si>
  <si>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</si>
  <si>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</si>
  <si>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</si>
  <si>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</si>
  <si>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</si>
  <si>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</si>
  <si>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</si>
  <si>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</si>
  <si>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</si>
  <si>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</si>
  <si>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</si>
  <si>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</si>
  <si>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</si>
  <si>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</si>
  <si>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</si>
  <si>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</si>
  <si>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</si>
  <si>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</si>
  <si>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</si>
  <si>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</si>
  <si>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</si>
  <si>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</si>
  <si>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</si>
  <si>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</si>
  <si>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</si>
  <si>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</si>
  <si>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</si>
  <si>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</si>
  <si>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</si>
  <si>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</si>
  <si>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</si>
  <si>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</si>
  <si>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</si>
  <si>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</si>
  <si>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</si>
  <si>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</si>
  <si>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</si>
  <si>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</si>
  <si>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</si>
  <si>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</si>
  <si>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</si>
  <si>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</si>
  <si>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</si>
  <si>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</si>
  <si>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</si>
  <si>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</si>
  <si>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</si>
  <si>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</si>
  <si>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</si>
  <si>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</si>
  <si>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</si>
  <si>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</si>
  <si>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</si>
  <si>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</si>
  <si>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</si>
  <si>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</si>
  <si>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</si>
  <si>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</si>
  <si>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</si>
  <si>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</si>
  <si>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</si>
  <si>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</si>
  <si>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</si>
  <si>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</si>
  <si>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</si>
  <si>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</si>
  <si>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</si>
  <si>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</si>
  <si>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</si>
  <si>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</si>
  <si>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</si>
  <si>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</si>
  <si>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</si>
  <si>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</si>
  <si>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</si>
  <si>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</si>
  <si>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</si>
  <si>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</si>
  <si>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</si>
  <si>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</si>
  <si>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</si>
  <si>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</si>
  <si>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</si>
  <si>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</si>
  <si>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</si>
  <si>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</si>
  <si>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</si>
  <si>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</si>
  <si>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</si>
  <si>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</si>
  <si>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</si>
  <si>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</si>
  <si>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</si>
  <si>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</si>
  <si>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</si>
  <si>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</si>
  <si>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</si>
  <si>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</si>
  <si>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</si>
  <si>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</si>
  <si>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</si>
  <si>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</si>
  <si>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</si>
  <si>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</si>
  <si>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</si>
  <si>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</si>
  <si>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</si>
  <si>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</si>
  <si>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</si>
  <si>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</si>
  <si>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</si>
  <si>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</si>
  <si>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</si>
  <si>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</si>
  <si>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</si>
  <si>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</si>
  <si>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</si>
  <si>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</si>
  <si>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</si>
  <si>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</si>
  <si>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</si>
  <si>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</si>
  <si>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</si>
  <si>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</si>
  <si>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</si>
  <si>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</si>
  <si>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</si>
  <si>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</si>
  <si>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</si>
  <si>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</si>
  <si>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</si>
  <si>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</si>
  <si>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</si>
  <si>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</si>
  <si>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</si>
  <si>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</si>
  <si>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</si>
  <si>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</si>
  <si>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</si>
  <si>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</si>
  <si>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</si>
  <si>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</si>
  <si>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</si>
  <si>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</si>
  <si>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</si>
  <si>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</si>
  <si>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</si>
  <si>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</si>
  <si>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</si>
  <si>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</si>
  <si>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</si>
  <si>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</si>
  <si>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</si>
  <si>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</si>
  <si>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</si>
  <si>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</si>
  <si>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</si>
  <si>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</si>
  <si>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</si>
  <si>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</si>
  <si>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</si>
  <si>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</si>
  <si>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</si>
  <si>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</si>
  <si>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</si>
  <si>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</si>
  <si>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</si>
  <si>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</si>
  <si>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</si>
  <si>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</si>
  <si>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</si>
  <si>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</si>
  <si>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</si>
  <si>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</si>
  <si>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</si>
  <si>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</si>
  <si>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</si>
  <si>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</si>
  <si>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</si>
  <si>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</si>
  <si>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</si>
  <si>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</si>
  <si>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</si>
  <si>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</si>
  <si>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</si>
  <si>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</si>
  <si>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</si>
  <si>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</si>
  <si>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</si>
  <si>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</si>
  <si>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</si>
  <si>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</si>
  <si>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</si>
  <si>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</si>
  <si>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</si>
  <si>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</si>
  <si>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</si>
  <si>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</si>
  <si>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</si>
  <si>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</si>
  <si>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</si>
  <si>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</si>
  <si>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</si>
  <si>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</si>
  <si>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</si>
  <si>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</si>
  <si>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</si>
  <si>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</si>
  <si>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</si>
  <si>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</si>
  <si>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</si>
  <si>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</si>
  <si>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</si>
  <si>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</si>
  <si>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</si>
  <si>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</si>
  <si>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</si>
  <si>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</si>
  <si>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</si>
  <si>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</si>
  <si>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</si>
  <si>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</si>
  <si>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</si>
  <si>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</si>
  <si>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</si>
  <si>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</si>
  <si>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</si>
  <si>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</si>
  <si>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</si>
  <si>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</si>
  <si>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</si>
  <si>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</si>
  <si>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</si>
  <si>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</si>
  <si>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</si>
  <si>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</si>
  <si>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</si>
  <si>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</si>
  <si>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</si>
  <si>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</si>
  <si>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</si>
  <si>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</si>
  <si>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</si>
  <si>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</si>
  <si>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</si>
  <si>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</si>
  <si>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</si>
  <si>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</si>
  <si>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</si>
  <si>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</si>
  <si>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</si>
  <si>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</si>
  <si>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</si>
  <si>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</si>
  <si>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</si>
  <si>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</si>
  <si>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</si>
  <si>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</si>
  <si>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</si>
  <si>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</si>
  <si>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</si>
  <si>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</si>
  <si>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</si>
  <si>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</si>
  <si>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</si>
  <si>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</si>
  <si>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</si>
  <si>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</si>
  <si>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</si>
  <si>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</si>
  <si>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</si>
  <si>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</si>
  <si>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</si>
  <si>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</si>
  <si>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</si>
  <si>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</si>
  <si>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</si>
  <si>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</si>
  <si>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</si>
  <si>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</si>
  <si>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</si>
  <si>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</si>
  <si>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</si>
  <si>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</si>
  <si>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</si>
  <si>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</si>
  <si>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</si>
  <si>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</si>
  <si>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</si>
  <si>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</si>
  <si>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</si>
  <si>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</si>
  <si>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</si>
  <si>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</si>
  <si>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</si>
  <si>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</si>
  <si>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</si>
  <si>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</si>
  <si>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</si>
  <si>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</si>
  <si>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</si>
  <si>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</si>
  <si>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</si>
  <si>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</si>
  <si>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</si>
  <si>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</si>
  <si>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</si>
  <si>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</si>
  <si>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</si>
  <si>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</si>
  <si>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</si>
  <si>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</si>
  <si>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</si>
  <si>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</si>
  <si>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</si>
  <si>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</si>
  <si>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</si>
  <si>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</si>
  <si>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</si>
  <si>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</si>
  <si>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</si>
  <si>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</si>
  <si>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</si>
  <si>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</si>
  <si>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</si>
  <si>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</si>
  <si>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</si>
  <si>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</si>
  <si>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</si>
  <si>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</si>
  <si>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</si>
  <si>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</si>
  <si>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</si>
  <si>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</si>
  <si>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</si>
  <si>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</si>
  <si>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</si>
  <si>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</si>
  <si>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</si>
  <si>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</si>
  <si>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</si>
  <si>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</si>
  <si>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</si>
  <si>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</si>
  <si>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</si>
  <si>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</si>
  <si>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</si>
  <si>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</si>
  <si>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</si>
  <si>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</si>
  <si>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</si>
  <si>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</si>
  <si>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</si>
  <si>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</si>
  <si>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</si>
  <si>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</si>
  <si>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</si>
  <si>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</si>
  <si>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</si>
  <si>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</si>
  <si>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</si>
  <si>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</si>
  <si>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</si>
  <si>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</si>
  <si>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</si>
  <si>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</si>
  <si>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</si>
  <si>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</si>
  <si>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</si>
  <si>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</si>
  <si>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</si>
  <si>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</si>
  <si>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</si>
  <si>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</si>
  <si>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</si>
  <si>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</si>
  <si>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</si>
  <si>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</si>
  <si>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</si>
  <si>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</si>
  <si>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</si>
  <si>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</si>
  <si>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</si>
  <si>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</si>
  <si>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</si>
  <si>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</si>
  <si>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</si>
  <si>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</si>
  <si>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</si>
  <si>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</si>
  <si>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</si>
  <si>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</si>
  <si>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</si>
  <si>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</si>
  <si>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</si>
  <si>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</si>
  <si>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</si>
  <si>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</si>
  <si>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</si>
  <si>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</si>
  <si>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</si>
  <si>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</si>
  <si>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</si>
  <si>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</si>
  <si>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</si>
  <si>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</si>
  <si>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</si>
  <si>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</si>
  <si>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</si>
  <si>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</si>
  <si>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</si>
  <si>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</si>
  <si>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</si>
  <si>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</si>
  <si>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</si>
  <si>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</si>
  <si>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</si>
  <si>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</si>
  <si>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</si>
  <si>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</si>
  <si>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</si>
  <si>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</si>
  <si>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</si>
  <si>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</si>
  <si>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</si>
  <si>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</si>
  <si>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</si>
  <si>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</si>
  <si>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</si>
  <si>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</si>
  <si>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</si>
  <si>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</si>
  <si>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</si>
  <si>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</si>
  <si>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</si>
  <si>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</si>
  <si>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</si>
  <si>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</si>
  <si>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</si>
  <si>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</si>
  <si>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</si>
  <si>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</si>
  <si>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</si>
  <si>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</si>
  <si>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</si>
  <si>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</si>
  <si>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</si>
  <si>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</si>
  <si>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</si>
  <si>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</si>
  <si>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</si>
  <si>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</si>
  <si>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</si>
  <si>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</si>
  <si>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</si>
  <si>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</si>
  <si>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</si>
  <si>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</si>
  <si>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</si>
  <si>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</si>
  <si>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</si>
  <si>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</si>
  <si>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</si>
  <si>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</si>
  <si>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</si>
  <si>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</si>
  <si>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</si>
  <si>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</si>
  <si>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</si>
  <si>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</si>
  <si>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</si>
  <si>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</si>
  <si>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</si>
  <si>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</si>
  <si>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</si>
  <si>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</si>
  <si>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</si>
  <si>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</si>
  <si>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</si>
  <si>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</si>
  <si>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</si>
  <si>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</si>
  <si>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</si>
  <si>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</si>
  <si>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</si>
  <si>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</si>
  <si>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</si>
  <si>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</si>
  <si>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</si>
  <si>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</si>
  <si>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</si>
  <si>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</si>
  <si>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</si>
  <si>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</si>
  <si>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</si>
  <si>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</si>
  <si>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</si>
  <si>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</si>
  <si>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</si>
  <si>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</si>
  <si>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</si>
  <si>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</si>
  <si>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</si>
  <si>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</si>
  <si>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</si>
  <si>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</si>
  <si>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</si>
  <si>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</si>
  <si>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</si>
  <si>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</si>
  <si>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</si>
  <si>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</si>
  <si>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</si>
  <si>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</si>
  <si>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</si>
  <si>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</si>
  <si>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</si>
  <si>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</si>
  <si>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</si>
  <si>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</si>
  <si>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</si>
  <si>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</si>
  <si>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</si>
  <si>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</si>
  <si>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</si>
  <si>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</si>
  <si>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</si>
  <si>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</si>
  <si>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</si>
  <si>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</si>
  <si>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</si>
  <si>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</si>
  <si>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</si>
  <si>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</si>
  <si>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</si>
  <si>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</si>
  <si>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</si>
  <si>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</si>
  <si>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</si>
  <si>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</si>
  <si>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</si>
  <si>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</si>
  <si>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</si>
  <si>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</si>
  <si>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</si>
  <si>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</si>
  <si>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</si>
  <si>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</si>
  <si>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</si>
  <si>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</si>
  <si>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</si>
  <si>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</si>
  <si>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</si>
  <si>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</si>
  <si>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</si>
  <si>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</si>
  <si>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</si>
  <si>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</si>
  <si>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</si>
  <si>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</si>
  <si>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</si>
  <si>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</si>
  <si>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</si>
  <si>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</si>
  <si>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</si>
  <si>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</si>
  <si>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</si>
  <si>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</si>
  <si>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</si>
  <si>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</si>
  <si>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</si>
  <si>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</si>
  <si>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</si>
  <si>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</si>
  <si>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</si>
  <si>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</si>
  <si>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</si>
  <si>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</si>
  <si>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</si>
  <si>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</si>
  <si>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</si>
  <si>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</si>
  <si>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</si>
  <si>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</si>
  <si>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</si>
  <si>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</si>
  <si>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</si>
  <si>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</si>
  <si>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</si>
  <si>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</si>
  <si>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</si>
  <si>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</si>
  <si>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</si>
  <si>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</si>
  <si>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</si>
  <si>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</si>
  <si>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</si>
  <si>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</si>
  <si>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</si>
  <si>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</si>
  <si>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</si>
  <si>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</si>
  <si>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</si>
  <si>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</si>
  <si>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</si>
  <si>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</si>
  <si>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</si>
  <si>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</si>
  <si>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</si>
  <si>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</si>
  <si>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</si>
  <si>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</si>
  <si>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</si>
  <si>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</si>
  <si>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</si>
  <si>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</si>
  <si>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</si>
  <si>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</si>
  <si>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</si>
  <si>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</si>
  <si>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</si>
  <si>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</si>
  <si>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</si>
  <si>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</si>
  <si>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</si>
  <si>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</si>
  <si>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</si>
  <si>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</si>
  <si>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</si>
  <si>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</si>
  <si>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</si>
  <si>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</si>
  <si>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</si>
  <si>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</si>
  <si>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</si>
  <si>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</si>
  <si>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</si>
  <si>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</si>
  <si>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</si>
  <si>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</si>
  <si>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</si>
  <si>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</si>
  <si>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</si>
  <si>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</si>
  <si>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</si>
  <si>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</si>
  <si>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</si>
  <si>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</si>
  <si>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</si>
  <si>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</si>
  <si>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</si>
  <si>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</si>
  <si>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</si>
  <si>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</si>
  <si>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</si>
  <si>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</si>
  <si>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</si>
  <si>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</si>
  <si>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</si>
  <si>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</si>
  <si>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</si>
  <si>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</si>
  <si>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</si>
  <si>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</si>
  <si>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</si>
  <si>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</si>
  <si>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</si>
  <si>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</si>
  <si>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</si>
  <si>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</si>
  <si>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</si>
  <si>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</si>
  <si>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</si>
  <si>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</si>
  <si>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</si>
  <si>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</si>
  <si>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</si>
  <si>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</si>
  <si>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</si>
  <si>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</si>
  <si>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</si>
  <si>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</si>
  <si>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</si>
  <si>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</si>
  <si>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</si>
  <si>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</si>
  <si>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</si>
  <si>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</si>
  <si>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</si>
  <si>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</si>
  <si>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</si>
  <si>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</si>
  <si>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</si>
  <si>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</si>
  <si>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</si>
  <si>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</si>
  <si>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</si>
  <si>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</si>
  <si>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</si>
  <si>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</si>
  <si>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</si>
  <si>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</si>
  <si>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</si>
  <si>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</si>
  <si>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</si>
  <si>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</si>
  <si>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</si>
  <si>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</si>
  <si>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</si>
  <si>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</si>
  <si>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</si>
  <si>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</si>
  <si>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</si>
  <si>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</si>
  <si>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</si>
  <si>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</si>
  <si>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</si>
  <si>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</si>
  <si>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</si>
  <si>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</si>
  <si>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</si>
  <si>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</si>
  <si>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</si>
  <si>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</si>
  <si>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</si>
  <si>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</si>
  <si>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</si>
  <si>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</si>
  <si>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</si>
  <si>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</si>
  <si>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</si>
  <si>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</si>
  <si>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</si>
  <si>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</si>
  <si>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</si>
  <si>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</si>
  <si>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</si>
  <si>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</si>
  <si>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</si>
  <si>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</si>
  <si>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</si>
  <si>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</si>
  <si>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</si>
  <si>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</si>
  <si>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</si>
  <si>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</si>
  <si>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</si>
  <si>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</si>
  <si>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</si>
  <si>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</si>
  <si>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</si>
  <si>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</si>
  <si>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</si>
  <si>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</si>
  <si>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</si>
  <si>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</si>
  <si>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</si>
  <si>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</si>
  <si>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</si>
  <si>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</si>
  <si>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</si>
  <si>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</si>
  <si>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</si>
  <si>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</si>
  <si>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</si>
  <si>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</si>
  <si>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</si>
  <si>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</si>
  <si>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</si>
  <si>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</si>
  <si>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</si>
  <si>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</si>
  <si>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</si>
  <si>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</si>
  <si>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</si>
  <si>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</si>
  <si>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</si>
  <si>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</si>
  <si>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</si>
  <si>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</si>
  <si>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</si>
  <si>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</si>
  <si>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</si>
  <si>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</si>
  <si>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</si>
  <si>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</si>
  <si>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</si>
  <si>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</si>
  <si>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</si>
  <si>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</si>
  <si>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</si>
  <si>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</si>
  <si>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</si>
  <si>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</si>
  <si>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</si>
  <si>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</si>
  <si>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</si>
  <si>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</si>
  <si>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</si>
  <si>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</si>
  <si>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</si>
  <si>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</si>
  <si>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</si>
  <si>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</si>
  <si>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</si>
  <si>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</si>
  <si>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</si>
  <si>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</si>
  <si>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</si>
  <si>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</si>
  <si>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</si>
  <si>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</si>
  <si>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</si>
  <si>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</si>
  <si>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</si>
  <si>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</si>
  <si>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</si>
  <si>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</si>
  <si>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</si>
  <si>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</si>
  <si>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</si>
  <si>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</si>
  <si>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</si>
  <si>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</si>
  <si>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</si>
  <si>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</si>
  <si>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</si>
  <si>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</si>
  <si>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</si>
  <si>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</si>
  <si>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</si>
  <si>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</si>
  <si>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</si>
  <si>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</si>
  <si>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</si>
  <si>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</si>
  <si>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</si>
  <si>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</si>
  <si>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</si>
  <si>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</si>
  <si>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</si>
  <si>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</si>
  <si>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</si>
  <si>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</si>
  <si>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</si>
  <si>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</si>
  <si>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</si>
  <si>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</si>
  <si>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</si>
  <si>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</si>
  <si>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</si>
  <si>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</si>
  <si>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</si>
  <si>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</si>
  <si>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</si>
  <si>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</si>
  <si>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</si>
  <si>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</si>
  <si>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</si>
  <si>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</si>
  <si>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</si>
  <si>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</si>
  <si>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</si>
  <si>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</si>
  <si>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</si>
  <si>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</si>
  <si>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</si>
  <si>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</si>
  <si>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</si>
  <si>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</si>
  <si>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</si>
  <si>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</si>
  <si>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</si>
  <si>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</si>
  <si>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</si>
  <si>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</si>
  <si>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</si>
  <si>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</si>
  <si>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</si>
  <si>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</si>
  <si>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</si>
  <si>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</si>
  <si>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</si>
  <si>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</si>
  <si>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</si>
  <si>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</si>
  <si>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</si>
  <si>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</si>
  <si>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</si>
  <si>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</si>
  <si>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</si>
  <si>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</si>
  <si>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</si>
  <si>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</si>
  <si>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</si>
  <si>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</si>
  <si>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</si>
  <si>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</si>
  <si>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</si>
  <si>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</si>
  <si>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</si>
  <si>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</si>
  <si>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</si>
  <si>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</si>
  <si>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</si>
  <si>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</si>
  <si>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</si>
  <si>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</si>
  <si>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</si>
  <si>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</si>
  <si>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</si>
  <si>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</si>
  <si>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</si>
  <si>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</si>
  <si>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</si>
  <si>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</si>
  <si>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</si>
  <si>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</si>
  <si>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</si>
  <si>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</si>
  <si>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</si>
  <si>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</si>
  <si>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</si>
  <si>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</si>
  <si>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</si>
  <si>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</si>
  <si>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</si>
  <si>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</si>
  <si>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</si>
  <si>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</si>
  <si>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</si>
  <si>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</si>
  <si>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</si>
  <si>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</si>
  <si>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</si>
  <si>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</si>
  <si>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</si>
  <si>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</si>
  <si>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</si>
  <si>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</si>
  <si>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</si>
  <si>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</si>
  <si>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</si>
  <si>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</si>
  <si>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</si>
  <si>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</si>
  <si>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</si>
  <si>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</si>
  <si>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</si>
  <si>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</si>
  <si>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</si>
  <si>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</si>
  <si>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</si>
  <si>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</si>
  <si>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</si>
  <si>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</si>
  <si>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</si>
  <si>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</si>
  <si>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</si>
  <si>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</si>
  <si>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</si>
  <si>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</si>
  <si>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</si>
  <si>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</si>
  <si>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</si>
  <si>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</si>
  <si>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</si>
  <si>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</si>
  <si>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</si>
  <si>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</si>
  <si>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</si>
  <si>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</si>
  <si>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</si>
  <si>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</si>
  <si>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</si>
  <si>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</si>
  <si>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</si>
  <si>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</si>
  <si>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</si>
  <si>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</si>
  <si>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</si>
  <si>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</si>
  <si>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</si>
  <si>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</si>
  <si>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</si>
  <si>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</si>
  <si>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</si>
  <si>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</si>
  <si>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</si>
  <si>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</si>
  <si>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</si>
  <si>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</si>
  <si>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</si>
  <si>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</si>
  <si>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</si>
  <si>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</si>
  <si>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</si>
  <si>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</si>
  <si>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</si>
  <si>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</si>
  <si>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</si>
  <si>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</si>
  <si>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</si>
  <si>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</si>
  <si>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</si>
  <si>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</si>
  <si>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</si>
  <si>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</si>
  <si>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</si>
  <si>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</si>
  <si>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</si>
  <si>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</si>
  <si>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</si>
  <si>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</si>
  <si>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</si>
  <si>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</si>
  <si>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</si>
  <si>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</si>
  <si>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</si>
  <si>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</si>
  <si>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</si>
  <si>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</si>
  <si>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</si>
  <si>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</si>
  <si>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</si>
  <si>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</si>
  <si>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</si>
  <si>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</si>
  <si>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</si>
  <si>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</si>
  <si>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</si>
  <si>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</si>
  <si>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</si>
  <si>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</si>
  <si>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</si>
  <si>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</si>
  <si>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</si>
  <si>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</si>
  <si>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</si>
  <si>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</si>
  <si>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</si>
  <si>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</si>
  <si>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</si>
  <si>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</si>
  <si>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</si>
  <si>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</si>
  <si>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</si>
  <si>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</si>
  <si>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</si>
  <si>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</si>
  <si>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</si>
  <si>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</si>
  <si>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</si>
  <si>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</si>
  <si>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</si>
  <si>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</si>
  <si>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</si>
  <si>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</si>
  <si>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</si>
  <si>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</si>
  <si>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</si>
  <si>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</si>
  <si>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</si>
  <si>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</si>
  <si>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</si>
  <si>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</si>
  <si>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</si>
  <si>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</si>
  <si>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</si>
  <si>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</si>
  <si>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</si>
  <si>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</si>
  <si>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</si>
  <si>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</si>
  <si>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</si>
  <si>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</si>
  <si>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</si>
  <si>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</si>
  <si>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</si>
  <si>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</si>
  <si>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</si>
  <si>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</si>
  <si>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</si>
  <si>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</si>
  <si>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</si>
  <si>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</si>
  <si>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</si>
  <si>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</si>
  <si>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</si>
  <si>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</si>
  <si>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</si>
  <si>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</si>
  <si>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</si>
  <si>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</si>
  <si>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</si>
  <si>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</si>
  <si>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</si>
  <si>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</si>
  <si>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</si>
  <si>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</si>
  <si>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</si>
  <si>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</si>
  <si>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</si>
  <si>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</si>
  <si>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</si>
  <si>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</si>
  <si>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</si>
  <si>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</si>
  <si>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</si>
  <si>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</si>
  <si>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</si>
  <si>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</si>
  <si>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</si>
  <si>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</si>
  <si>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</si>
  <si>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</si>
  <si>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</si>
  <si>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</si>
  <si>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</si>
  <si>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</si>
  <si>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</si>
  <si>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</si>
  <si>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</si>
  <si>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</si>
  <si>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</si>
  <si>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</si>
  <si>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</si>
  <si>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</si>
  <si>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</si>
  <si>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</si>
  <si>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</si>
  <si>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</si>
  <si>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</si>
  <si>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</si>
  <si>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</si>
  <si>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</si>
  <si>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</si>
  <si>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</si>
  <si>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</si>
  <si>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</si>
  <si>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</si>
  <si>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</si>
  <si>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</si>
  <si>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</si>
  <si>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</si>
  <si>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</si>
  <si>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</si>
  <si>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</si>
  <si>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</si>
  <si>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</si>
  <si>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</si>
  <si>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</si>
  <si>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</si>
  <si>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</si>
  <si>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</si>
  <si>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</si>
  <si>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</si>
  <si>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</si>
  <si>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</si>
  <si>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</si>
  <si>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</si>
  <si>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</si>
  <si>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</si>
  <si>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</si>
  <si>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</si>
  <si>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</si>
  <si>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</si>
  <si>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</si>
  <si>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</si>
  <si>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</si>
  <si>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</si>
  <si>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</si>
  <si>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</si>
  <si>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</si>
  <si>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</si>
  <si>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</si>
  <si>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</si>
  <si>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</si>
  <si>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</si>
  <si>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</si>
  <si>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</si>
  <si>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</si>
  <si>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</si>
  <si>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</si>
  <si>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</si>
  <si>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</si>
  <si>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</si>
  <si>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</si>
  <si>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</si>
  <si>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</si>
  <si>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</si>
  <si>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</si>
  <si>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</si>
  <si>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</si>
  <si>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</si>
  <si>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</si>
  <si>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</si>
  <si>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</si>
  <si>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</si>
  <si>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</si>
  <si>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</si>
  <si>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</si>
  <si>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</si>
  <si>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</si>
  <si>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</si>
  <si>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</si>
  <si>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</si>
  <si>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</si>
  <si>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</si>
  <si>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</si>
  <si>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</si>
  <si>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</si>
  <si>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</si>
  <si>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</si>
  <si>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</si>
  <si>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</si>
  <si>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</si>
  <si>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</si>
  <si>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</si>
  <si>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</si>
  <si>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</si>
  <si>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</si>
  <si>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</si>
  <si>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</si>
  <si>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</si>
  <si>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</si>
  <si>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</si>
  <si>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</si>
  <si>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</si>
  <si>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</si>
  <si>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</si>
  <si>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</si>
  <si>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</si>
  <si>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</si>
  <si>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</si>
  <si>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</si>
  <si>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</si>
  <si>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</si>
  <si>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</si>
  <si>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</si>
  <si>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</si>
  <si>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</si>
  <si>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</si>
  <si>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</si>
  <si>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</si>
  <si>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</si>
  <si>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</si>
  <si>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</si>
  <si>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</si>
  <si>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</si>
  <si>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</si>
  <si>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</si>
  <si>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</si>
  <si>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</si>
  <si>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</si>
  <si>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</si>
  <si>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</si>
  <si>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</si>
  <si>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</si>
  <si>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</si>
  <si>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</si>
  <si>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</si>
  <si>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</si>
  <si>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</si>
  <si>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</si>
  <si>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</si>
  <si>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</si>
  <si>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</si>
  <si>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</si>
  <si>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</si>
  <si>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</si>
  <si>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</si>
  <si>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</si>
  <si>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</si>
  <si>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</si>
  <si>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</si>
  <si>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</si>
  <si>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</si>
  <si>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</si>
  <si>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</si>
  <si>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</si>
  <si>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</si>
  <si>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</si>
  <si>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</si>
  <si>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</si>
  <si>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</si>
  <si>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</si>
  <si>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</si>
  <si>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</si>
  <si>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</si>
  <si>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</si>
  <si>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</si>
  <si>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</si>
  <si>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</si>
  <si>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</si>
  <si>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</si>
  <si>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</si>
  <si>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</si>
  <si>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</si>
  <si>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</si>
  <si>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</si>
  <si>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</si>
  <si>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</si>
  <si>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</si>
  <si>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</si>
  <si>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</si>
  <si>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</si>
  <si>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</si>
  <si>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</si>
  <si>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</si>
  <si>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</si>
  <si>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</si>
  <si>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</si>
  <si>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</si>
  <si>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</si>
  <si>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</si>
  <si>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</si>
  <si>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</si>
  <si>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</si>
  <si>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</si>
  <si>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</si>
  <si>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</si>
  <si>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</si>
  <si>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</si>
  <si>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</si>
  <si>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</si>
  <si>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</si>
  <si>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</si>
  <si>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</si>
  <si>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</si>
  <si>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</si>
  <si>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</si>
  <si>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</si>
  <si>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</si>
  <si>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</si>
  <si>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</si>
  <si>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</si>
  <si>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</si>
  <si>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</si>
  <si>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</si>
  <si>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</si>
  <si>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</si>
  <si>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</si>
  <si>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</si>
  <si>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</si>
  <si>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</si>
  <si>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</si>
  <si>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</si>
  <si>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</si>
  <si>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</si>
  <si>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</si>
  <si>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</si>
  <si>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</si>
  <si>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</si>
  <si>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</si>
  <si>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</si>
  <si>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</si>
  <si>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</si>
  <si>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</si>
  <si>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</si>
  <si>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</si>
  <si>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</si>
  <si>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</si>
  <si>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</si>
  <si>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</si>
  <si>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</si>
  <si>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</si>
  <si>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</si>
  <si>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</si>
  <si>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</si>
  <si>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</si>
  <si>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</si>
  <si>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</si>
  <si>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</si>
  <si>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</si>
  <si>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</si>
  <si>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</si>
  <si>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</si>
  <si>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</si>
  <si>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</si>
  <si>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</si>
  <si>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</si>
  <si>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</si>
  <si>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</si>
  <si>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</si>
  <si>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</si>
  <si>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</si>
  <si>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</si>
  <si>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</si>
  <si>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</si>
  <si>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</si>
  <si>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</si>
  <si>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</si>
  <si>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</si>
  <si>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</si>
  <si>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</si>
  <si>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</si>
  <si>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</si>
  <si>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</si>
  <si>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</si>
  <si>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</si>
  <si>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</si>
  <si>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</si>
  <si>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</si>
  <si>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</si>
  <si>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</si>
  <si>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</si>
  <si>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</si>
  <si>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</si>
  <si>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</si>
  <si>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</si>
  <si>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</si>
  <si>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</si>
  <si>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</si>
  <si>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</si>
  <si>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</si>
  <si>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</si>
  <si>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</si>
  <si>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</si>
  <si>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</si>
  <si>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</si>
  <si>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</si>
  <si>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</si>
  <si>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</si>
  <si>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</si>
  <si>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</si>
  <si>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</si>
  <si>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</si>
  <si>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</si>
  <si>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</si>
  <si>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</si>
  <si>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</si>
  <si>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</si>
  <si>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</si>
  <si>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</si>
  <si>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</si>
  <si>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</si>
  <si>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</si>
  <si>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</si>
  <si>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</si>
  <si>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</si>
  <si>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</si>
  <si>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</si>
  <si>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</si>
  <si>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</si>
  <si>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</si>
  <si>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</si>
  <si>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</si>
  <si>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</si>
  <si>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</si>
  <si>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</si>
  <si>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</si>
  <si>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</si>
  <si>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</si>
  <si>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</si>
  <si>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</si>
  <si>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</si>
  <si>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</si>
  <si>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</si>
  <si>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</si>
  <si>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</si>
  <si>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</si>
  <si>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</si>
  <si>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</si>
  <si>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</si>
  <si>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</si>
  <si>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</si>
  <si>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</si>
  <si>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</si>
  <si>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</si>
  <si>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</si>
  <si>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</si>
  <si>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</si>
  <si>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</si>
  <si>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</si>
  <si>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</si>
  <si>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</si>
  <si>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</si>
  <si>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</si>
  <si>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</si>
  <si>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</si>
  <si>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</si>
  <si>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</si>
  <si>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</si>
  <si>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</si>
  <si>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</si>
  <si>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</si>
  <si>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</si>
  <si>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</si>
  <si>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</si>
  <si>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</si>
  <si>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</si>
  <si>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</si>
  <si>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</si>
  <si>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</si>
  <si>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</si>
  <si>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</si>
  <si>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</si>
  <si>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</si>
  <si>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</si>
  <si>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</si>
  <si>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</si>
  <si>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</si>
  <si>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</si>
  <si>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</si>
  <si>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</si>
  <si>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</si>
  <si>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</si>
  <si>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</si>
  <si>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</si>
  <si>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</si>
  <si>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</si>
  <si>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</si>
  <si>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</si>
  <si>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</si>
  <si>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</si>
  <si>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</si>
  <si>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</si>
  <si>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</si>
  <si>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</si>
  <si>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</si>
  <si>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</si>
  <si>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</si>
  <si>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</si>
  <si>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</si>
  <si>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</si>
  <si>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</si>
  <si>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</si>
  <si>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</si>
  <si>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</si>
  <si>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</si>
  <si>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</si>
  <si>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</si>
  <si>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</si>
  <si>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</si>
  <si>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</si>
  <si>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</si>
  <si>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</si>
  <si>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</si>
  <si>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</si>
  <si>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</si>
  <si>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</si>
  <si>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</si>
  <si>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</si>
  <si>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</si>
  <si>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</si>
  <si>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</si>
  <si>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</si>
  <si>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</si>
  <si>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</si>
  <si>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</si>
  <si>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</si>
  <si>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</si>
  <si>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</si>
  <si>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</si>
  <si>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</si>
  <si>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</si>
  <si>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</si>
  <si>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</si>
  <si>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</si>
  <si>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</si>
  <si>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</si>
  <si>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</si>
  <si>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</si>
  <si>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</si>
  <si>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</si>
  <si>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</si>
  <si>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</si>
  <si>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</si>
  <si>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</si>
  <si>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</si>
  <si>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</si>
  <si>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</si>
  <si>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</si>
  <si>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</si>
  <si>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</si>
  <si>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</si>
  <si>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</si>
  <si>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</si>
  <si>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</si>
  <si>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</si>
  <si>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</si>
  <si>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</si>
  <si>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</si>
  <si>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</si>
  <si>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</si>
  <si>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</si>
  <si>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</si>
  <si>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</si>
  <si>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</si>
  <si>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</si>
  <si>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</si>
  <si>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</si>
  <si>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</si>
  <si>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</si>
  <si>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</si>
  <si>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</si>
  <si>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</si>
  <si>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</si>
  <si>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</si>
  <si>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</si>
  <si>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</si>
  <si>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</si>
  <si>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</si>
  <si>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</si>
  <si>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</si>
  <si>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</si>
  <si>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</si>
  <si>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</si>
  <si>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</si>
  <si>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</si>
  <si>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</si>
  <si>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</si>
  <si>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</si>
  <si>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</si>
  <si>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</si>
  <si>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</si>
  <si>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</si>
  <si>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</si>
  <si>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</si>
  <si>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</si>
  <si>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</si>
  <si>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</si>
  <si>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</si>
  <si>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</si>
  <si>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</si>
  <si>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</si>
  <si>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</si>
  <si>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</si>
  <si>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</si>
  <si>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</si>
  <si>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</si>
  <si>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</si>
  <si>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</si>
  <si>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</si>
  <si>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</si>
  <si>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</si>
  <si>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</si>
  <si>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</si>
  <si>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</si>
  <si>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</si>
  <si>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</si>
  <si>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</si>
  <si>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</si>
  <si>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</si>
  <si>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</si>
  <si>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</si>
  <si>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</si>
  <si>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</si>
  <si>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</si>
  <si>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</si>
  <si>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</si>
  <si>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</si>
  <si>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</si>
  <si>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</si>
  <si>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</si>
  <si>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</si>
  <si>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</si>
  <si>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</si>
  <si>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</si>
  <si>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</si>
  <si>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</si>
  <si>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</si>
  <si>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</si>
  <si>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</si>
  <si>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</si>
  <si>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</si>
  <si>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</si>
  <si>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</si>
  <si>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</si>
  <si>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</si>
  <si>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</si>
  <si>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</si>
  <si>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</si>
  <si>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</si>
  <si>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</si>
  <si>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</si>
  <si>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</si>
  <si>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</si>
  <si>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</si>
  <si>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</si>
  <si>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</si>
  <si>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</si>
  <si>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</si>
  <si>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</si>
  <si>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</si>
  <si>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</si>
  <si>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</si>
  <si>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</si>
  <si>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</si>
  <si>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</si>
  <si>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</si>
  <si>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</si>
  <si>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</si>
  <si>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</si>
  <si>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</si>
  <si>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</si>
  <si>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</si>
  <si>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</si>
  <si>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</si>
  <si>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</si>
  <si>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</si>
  <si>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</si>
  <si>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</si>
  <si>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</si>
  <si>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</si>
  <si>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</si>
  <si>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</si>
  <si>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</si>
  <si>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</si>
  <si>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</si>
  <si>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</si>
  <si>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</si>
  <si>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</si>
  <si>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</si>
  <si>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</si>
  <si>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</si>
  <si>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</si>
  <si>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</si>
  <si>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</si>
  <si>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</si>
  <si>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</si>
  <si>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</si>
  <si>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</si>
  <si>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</si>
  <si>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</si>
  <si>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</si>
  <si>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</si>
  <si>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</si>
  <si>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</si>
  <si>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</si>
  <si>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</si>
  <si>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</si>
  <si>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</si>
  <si>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</si>
  <si>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</si>
  <si>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</si>
  <si>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</si>
  <si>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</si>
  <si>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</si>
  <si>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</si>
  <si>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</si>
  <si>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</si>
  <si>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</si>
  <si>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</si>
  <si>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</si>
  <si>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</si>
  <si>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</si>
  <si>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</si>
  <si>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</si>
  <si>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</si>
  <si>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</si>
  <si>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</si>
  <si>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</si>
  <si>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</si>
  <si>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</si>
  <si>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</si>
  <si>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</si>
  <si>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</si>
  <si>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</si>
  <si>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</si>
  <si>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</si>
  <si>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</si>
  <si>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</si>
  <si>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</si>
  <si>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</si>
  <si>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</si>
  <si>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</si>
  <si>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</si>
  <si>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</si>
  <si>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</si>
  <si>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</si>
  <si>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</si>
  <si>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</si>
  <si>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</si>
  <si>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</si>
  <si>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</si>
  <si>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</si>
  <si>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</si>
  <si>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</si>
  <si>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</si>
  <si>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</si>
  <si>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</si>
  <si>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</si>
  <si>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</si>
  <si>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</si>
  <si>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</si>
  <si>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</si>
  <si>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</si>
  <si>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</si>
  <si>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</si>
  <si>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</si>
  <si>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</si>
  <si>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</si>
  <si>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</si>
  <si>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</si>
  <si>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</si>
  <si>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</si>
  <si>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</si>
  <si>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</si>
  <si>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</si>
  <si>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</si>
  <si>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</si>
  <si>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</si>
  <si>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</si>
  <si>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</si>
  <si>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</si>
  <si>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</si>
  <si>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</si>
  <si>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</si>
  <si>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</si>
  <si>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</si>
  <si>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</si>
  <si>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</si>
  <si>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</si>
  <si>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</si>
  <si>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</si>
  <si>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</si>
  <si>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</si>
  <si>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</si>
  <si>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</si>
  <si>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</si>
  <si>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</si>
  <si>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</si>
  <si>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</si>
  <si>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</si>
  <si>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</si>
  <si>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</si>
  <si>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</si>
  <si>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</si>
  <si>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</si>
  <si>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</si>
  <si>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</si>
  <si>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</si>
  <si>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</si>
  <si>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</si>
  <si>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</si>
  <si>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</si>
  <si>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</si>
  <si>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</si>
  <si>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</si>
  <si>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</si>
  <si>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</si>
  <si>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</si>
  <si>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</si>
  <si>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</si>
  <si>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</si>
  <si>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</si>
  <si>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</si>
  <si>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</si>
  <si>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</si>
  <si>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</si>
  <si>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</si>
  <si>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</si>
  <si>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</si>
  <si>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</si>
  <si>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</si>
  <si>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</si>
  <si>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</si>
  <si>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</si>
  <si>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</si>
  <si>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</si>
  <si>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</si>
  <si>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</si>
  <si>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</si>
  <si>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</si>
  <si>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</si>
  <si>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</si>
  <si>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</si>
  <si>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</si>
  <si>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</si>
  <si>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</si>
  <si>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</si>
  <si>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</si>
  <si>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</si>
  <si>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</si>
  <si>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</si>
  <si>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</si>
  <si>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</si>
  <si>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</si>
  <si>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</si>
  <si>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</si>
  <si>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</si>
  <si>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</si>
  <si>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</si>
  <si>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</si>
  <si>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</si>
  <si>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</si>
  <si>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</si>
  <si>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</si>
  <si>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</si>
  <si>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</si>
  <si>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</si>
  <si>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</si>
  <si>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</si>
  <si>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</si>
  <si>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</si>
  <si>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</si>
  <si>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</si>
  <si>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</si>
  <si>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</si>
  <si>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</si>
  <si>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</si>
  <si>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</si>
  <si>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</si>
  <si>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</si>
  <si>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</si>
  <si>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</si>
  <si>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</si>
  <si>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</si>
  <si>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</si>
  <si>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</si>
  <si>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</si>
  <si>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</si>
  <si>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</si>
  <si>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</si>
  <si>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</si>
  <si>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</si>
  <si>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</si>
  <si>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</si>
  <si>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</si>
  <si>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</si>
  <si>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</si>
  <si>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</si>
  <si>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</si>
  <si>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</si>
  <si>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</si>
  <si>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</si>
  <si>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</si>
  <si>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</si>
  <si>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</si>
  <si>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</si>
  <si>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</si>
  <si>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</si>
  <si>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</si>
  <si>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</si>
  <si>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</si>
  <si>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</si>
  <si>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</si>
  <si>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</si>
  <si>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</si>
  <si>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</si>
  <si>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</si>
  <si>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</si>
  <si>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</si>
  <si>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</si>
  <si>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</si>
  <si>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</si>
  <si>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</si>
  <si>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</si>
  <si>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</si>
  <si>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</si>
  <si>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</si>
  <si>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</si>
  <si>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</si>
  <si>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</si>
  <si>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</si>
  <si>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</si>
  <si>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</si>
  <si>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</si>
  <si>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</si>
  <si>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</si>
  <si>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</si>
  <si>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</si>
  <si>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</si>
  <si>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</si>
  <si>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</si>
  <si>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</si>
  <si>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</si>
  <si>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</si>
  <si>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</si>
  <si>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</si>
  <si>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</si>
  <si>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</si>
  <si>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</si>
  <si>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</si>
  <si>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</si>
  <si>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</si>
  <si>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</si>
  <si>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</si>
  <si>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</si>
  <si>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</si>
  <si>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</si>
  <si>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</si>
  <si>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</si>
  <si>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</si>
  <si>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</si>
  <si>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</si>
  <si>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</si>
  <si>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</si>
  <si>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</si>
  <si>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</si>
  <si>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</si>
  <si>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</si>
  <si>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</si>
  <si>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</si>
  <si>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</si>
  <si>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</si>
  <si>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</si>
  <si>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</si>
  <si>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</si>
  <si>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</si>
  <si>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</si>
  <si>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</si>
  <si>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</si>
  <si>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</si>
  <si>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</si>
  <si>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</si>
  <si>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</si>
  <si>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</si>
  <si>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</si>
  <si>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</si>
  <si>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</si>
  <si>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</si>
  <si>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</si>
  <si>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</si>
  <si>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</si>
  <si>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</si>
  <si>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</si>
  <si>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</si>
  <si>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</si>
  <si>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</si>
  <si>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</si>
  <si>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</si>
  <si>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</si>
  <si>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</si>
  <si>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</si>
  <si>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</si>
  <si>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</si>
  <si>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</si>
  <si>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</si>
  <si>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</si>
  <si>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</si>
  <si>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</si>
  <si>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</si>
  <si>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</si>
  <si>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</si>
  <si>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</si>
  <si>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</si>
  <si>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</si>
  <si>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</si>
  <si>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</si>
  <si>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</si>
  <si>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</si>
  <si>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</si>
  <si>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</si>
  <si>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</si>
  <si>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</si>
  <si>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</si>
  <si>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</si>
  <si>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</si>
  <si>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</si>
  <si>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</si>
  <si>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</si>
  <si>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</si>
  <si>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</si>
  <si>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</si>
  <si>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</si>
  <si>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</si>
  <si>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</si>
  <si>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</si>
  <si>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</si>
  <si>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</si>
  <si>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</si>
  <si>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</si>
  <si>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</si>
  <si>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</si>
  <si>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</si>
  <si>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</si>
  <si>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</si>
  <si>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</si>
  <si>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</si>
  <si>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</si>
  <si>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</si>
  <si>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</si>
  <si>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</si>
  <si>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</si>
  <si>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</si>
  <si>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</si>
  <si>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</si>
  <si>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</si>
  <si>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</si>
  <si>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</si>
  <si>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</si>
  <si>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</si>
  <si>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</si>
  <si>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</si>
  <si>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</si>
  <si>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</si>
  <si>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</si>
  <si>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</si>
  <si>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</si>
  <si>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</si>
  <si>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</si>
  <si>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</si>
  <si>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</si>
  <si>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</si>
  <si>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</si>
  <si>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</si>
  <si>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</si>
  <si>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</si>
  <si>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</si>
  <si>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</si>
  <si>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</si>
  <si>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</si>
  <si>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</si>
  <si>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</si>
  <si>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</si>
  <si>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</si>
  <si>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</si>
  <si>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</si>
  <si>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</si>
  <si>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</si>
  <si>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</si>
  <si>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</si>
  <si>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</si>
  <si>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</si>
  <si>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</si>
  <si>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</si>
  <si>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</si>
  <si>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</si>
  <si>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</si>
  <si>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</si>
  <si>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</si>
  <si>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</si>
  <si>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</si>
  <si>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</si>
  <si>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</si>
  <si>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</si>
  <si>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</si>
  <si>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</si>
  <si>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</si>
  <si>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</si>
  <si>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</si>
  <si>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</si>
  <si>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</si>
  <si>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</si>
  <si>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</si>
  <si>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</si>
  <si>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</si>
  <si>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</si>
  <si>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</si>
  <si>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</si>
  <si>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</si>
  <si>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</si>
  <si>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</si>
  <si>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</si>
  <si>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</si>
  <si>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</si>
  <si>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</si>
  <si>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</si>
  <si>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</si>
  <si>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</si>
  <si>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</si>
  <si>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</si>
  <si>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</si>
  <si>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</si>
  <si>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</si>
  <si>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</si>
  <si>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</si>
  <si>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</si>
  <si>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</si>
  <si>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</si>
  <si>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</si>
  <si>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</si>
  <si>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</si>
  <si>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</si>
  <si>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</si>
  <si>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</si>
  <si>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</si>
  <si>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</si>
  <si>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</si>
  <si>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</si>
  <si>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</si>
  <si>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</si>
  <si>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</si>
  <si>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</si>
  <si>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</si>
  <si>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</si>
  <si>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</si>
  <si>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</si>
  <si>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</si>
  <si>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</si>
  <si>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</si>
  <si>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</si>
  <si>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</si>
  <si>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</si>
  <si>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</si>
  <si>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</si>
  <si>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</si>
  <si>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</si>
  <si>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</si>
  <si>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</si>
  <si>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</si>
  <si>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</si>
  <si>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</si>
  <si>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</si>
  <si>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</si>
  <si>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</si>
  <si>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</si>
  <si>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</si>
  <si>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</si>
  <si>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</si>
  <si>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</si>
  <si>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</si>
  <si>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</si>
  <si>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</si>
  <si>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</si>
  <si>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</si>
  <si>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</si>
  <si>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</si>
  <si>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</si>
  <si>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</si>
  <si>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</si>
  <si>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</si>
  <si>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</si>
  <si>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</si>
  <si>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</si>
  <si>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</si>
  <si>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</si>
  <si>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</si>
  <si>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</si>
  <si>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</si>
  <si>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</si>
  <si>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</si>
  <si>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</si>
  <si>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</si>
  <si>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</si>
  <si>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</si>
  <si>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</si>
  <si>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</si>
  <si>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</si>
  <si>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</si>
  <si>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</si>
  <si>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</si>
  <si>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</si>
  <si>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</si>
  <si>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</si>
  <si>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</si>
  <si>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</si>
  <si>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</si>
  <si>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</si>
  <si>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</si>
  <si>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</si>
  <si>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</si>
  <si>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</si>
  <si>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</si>
  <si>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</si>
  <si>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</si>
  <si>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</si>
  <si>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</si>
  <si>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</si>
  <si>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</si>
  <si>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</si>
  <si>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</si>
  <si>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</si>
  <si>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</si>
  <si>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</si>
  <si>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</si>
  <si>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</si>
  <si>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</si>
  <si>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</si>
  <si>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</si>
  <si>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</si>
  <si>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</si>
  <si>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</si>
  <si>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</si>
  <si>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</si>
  <si>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</si>
  <si>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</si>
  <si>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</si>
  <si>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</si>
  <si>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</si>
  <si>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</si>
  <si>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</si>
  <si>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</si>
  <si>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</si>
  <si>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</si>
  <si>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</si>
  <si>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</si>
  <si>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</si>
  <si>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</si>
  <si>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</si>
  <si>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</si>
  <si>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</si>
  <si>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</si>
  <si>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</si>
  <si>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</si>
  <si>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</si>
  <si>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</si>
  <si>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</si>
  <si>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</si>
  <si>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</si>
  <si>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</si>
  <si>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</si>
  <si>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</si>
  <si>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</si>
  <si>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</si>
  <si>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</si>
  <si>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</si>
  <si>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</si>
  <si>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</si>
  <si>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</si>
  <si>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</si>
  <si>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</si>
  <si>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</si>
  <si>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</si>
  <si>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</si>
  <si>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</si>
  <si>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</si>
  <si>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</si>
  <si>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</si>
  <si>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</si>
  <si>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</si>
  <si>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</si>
  <si>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</si>
  <si>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</si>
  <si>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</si>
  <si>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</si>
  <si>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</si>
  <si>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</si>
  <si>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</si>
  <si>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</si>
  <si>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</si>
  <si>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</si>
  <si>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</si>
  <si>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</si>
  <si>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</si>
  <si>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</si>
  <si>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</si>
  <si>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</si>
  <si>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</si>
  <si>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</si>
  <si>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</si>
  <si>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</si>
  <si>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</si>
  <si>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</si>
  <si>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</si>
  <si>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</si>
  <si>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</si>
  <si>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</si>
  <si>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</si>
  <si>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</si>
  <si>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</si>
  <si>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</si>
  <si>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</si>
  <si>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</si>
  <si>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</si>
  <si>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</si>
  <si>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</si>
  <si>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</si>
  <si>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</si>
  <si>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</si>
  <si>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</si>
  <si>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</si>
  <si>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</si>
  <si>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</si>
  <si>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</si>
  <si>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</si>
  <si>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</si>
  <si>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</si>
  <si>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</si>
  <si>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</si>
  <si>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</si>
  <si>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</si>
  <si>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</si>
  <si>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</si>
  <si>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</si>
  <si>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</si>
  <si>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</si>
  <si>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</si>
  <si>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</si>
  <si>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</si>
  <si>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</si>
  <si>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</si>
  <si>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</si>
  <si>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</si>
  <si>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</si>
  <si>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</si>
  <si>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</si>
  <si>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</si>
  <si>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</si>
  <si>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</si>
  <si>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</si>
  <si>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</si>
  <si>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</si>
  <si>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</si>
  <si>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</si>
  <si>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</si>
  <si>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</si>
  <si>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</si>
  <si>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</si>
  <si>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</si>
  <si>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</si>
  <si>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</si>
  <si>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</si>
  <si>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</si>
  <si>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</si>
  <si>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</si>
  <si>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</si>
  <si>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</si>
  <si>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</si>
  <si>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</si>
  <si>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</si>
  <si>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</si>
  <si>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</si>
  <si>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</si>
  <si>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</si>
  <si>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</si>
  <si>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</si>
  <si>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</si>
  <si>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</si>
  <si>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</si>
  <si>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</si>
  <si>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</si>
  <si>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</si>
  <si>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</si>
  <si>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</si>
  <si>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</si>
  <si>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</si>
  <si>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</si>
  <si>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</si>
  <si>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</si>
  <si>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</si>
  <si>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</si>
  <si>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</si>
  <si>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</si>
  <si>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</si>
  <si>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</si>
  <si>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</si>
  <si>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</si>
  <si>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</si>
  <si>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</si>
  <si>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</si>
  <si>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</si>
  <si>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</si>
  <si>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</si>
  <si>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</si>
  <si>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</si>
  <si>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</si>
  <si>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</si>
  <si>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</si>
  <si>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</si>
  <si>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</si>
  <si>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</si>
  <si>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</si>
  <si>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</si>
  <si>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</si>
  <si>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</si>
  <si>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</si>
  <si>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</si>
  <si>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</si>
  <si>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</si>
  <si>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</si>
  <si>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</si>
  <si>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</si>
  <si>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</si>
  <si>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</si>
  <si>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</si>
  <si>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</si>
  <si>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</si>
  <si>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</si>
  <si>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</si>
  <si>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</si>
  <si>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</si>
  <si>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</si>
  <si>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</si>
  <si>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</si>
  <si>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</si>
  <si>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</si>
  <si>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</si>
  <si>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</si>
  <si>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</si>
  <si>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</si>
  <si>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</si>
  <si>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</si>
  <si>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</si>
  <si>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</si>
  <si>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</si>
  <si>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</si>
  <si>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</si>
  <si>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</si>
  <si>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</si>
  <si>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</si>
  <si>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</si>
  <si>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</si>
  <si>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</si>
  <si>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</si>
  <si>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</si>
  <si>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</si>
  <si>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</si>
  <si>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</si>
  <si>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</si>
  <si>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</si>
  <si>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</si>
  <si>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</si>
  <si>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</si>
  <si>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</si>
  <si>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</si>
  <si>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</si>
  <si>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</si>
  <si>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</si>
  <si>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</si>
  <si>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</si>
  <si>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</si>
  <si>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</si>
  <si>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</si>
  <si>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</si>
  <si>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</si>
  <si>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</si>
  <si>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</si>
  <si>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</si>
  <si>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</si>
  <si>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</si>
  <si>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</si>
  <si>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</si>
  <si>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</si>
  <si>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</si>
  <si>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</si>
  <si>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</si>
  <si>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</si>
  <si>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</si>
  <si>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</si>
  <si>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</si>
  <si>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</si>
  <si>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</si>
  <si>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</si>
  <si>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</si>
  <si>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</si>
  <si>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</si>
  <si>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</si>
  <si>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</si>
  <si>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</si>
  <si>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</si>
  <si>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</si>
  <si>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</si>
  <si>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</si>
  <si>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</si>
  <si>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</si>
  <si>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</si>
  <si>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</si>
  <si>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</si>
  <si>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</si>
  <si>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</si>
  <si>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</si>
  <si>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</si>
  <si>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</si>
  <si>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</si>
  <si>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</si>
  <si>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</si>
  <si>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</si>
  <si>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</si>
  <si>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</si>
  <si>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</si>
  <si>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</si>
  <si>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</si>
  <si>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</si>
  <si>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</si>
  <si>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</si>
  <si>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</si>
  <si>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</si>
  <si>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</si>
  <si>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</si>
  <si>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</si>
  <si>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</si>
  <si>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</si>
  <si>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</si>
  <si>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</si>
  <si>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</si>
  <si>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</si>
  <si>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</si>
  <si>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</si>
  <si>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</si>
  <si>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</si>
  <si>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</si>
  <si>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</si>
  <si>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</si>
  <si>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</si>
  <si>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</si>
  <si>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</si>
  <si>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</si>
  <si>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</si>
  <si>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</si>
  <si>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</si>
  <si>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</si>
  <si>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</si>
  <si>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</si>
  <si>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</si>
  <si>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</si>
  <si>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</si>
  <si>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</si>
  <si>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</si>
  <si>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</si>
  <si>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</si>
  <si>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</si>
  <si>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</si>
  <si>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</si>
  <si>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</si>
  <si>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</si>
  <si>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</si>
  <si>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</si>
  <si>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</si>
  <si>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</si>
  <si>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</si>
  <si>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</si>
  <si>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</si>
  <si>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</si>
  <si>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</si>
  <si>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</si>
  <si>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</si>
  <si>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</si>
  <si>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</si>
  <si>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</si>
  <si>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</si>
  <si>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</si>
  <si>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</si>
  <si>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</si>
  <si>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</si>
  <si>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</si>
  <si>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</si>
  <si>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</si>
  <si>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</si>
  <si>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</si>
  <si>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</si>
  <si>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</si>
  <si>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</si>
  <si>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</si>
  <si>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</si>
  <si>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</si>
  <si>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</si>
  <si>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</si>
  <si>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</si>
  <si>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</si>
  <si>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</si>
  <si>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</si>
  <si>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</si>
  <si>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</si>
  <si>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</si>
  <si>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</si>
  <si>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</si>
  <si>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</si>
  <si>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</si>
  <si>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</si>
  <si>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</si>
  <si>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</si>
  <si>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</si>
  <si>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</si>
  <si>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</si>
  <si>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</si>
  <si>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</si>
  <si>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</si>
  <si>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</si>
  <si>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</si>
  <si>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</si>
  <si>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</si>
  <si>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</si>
  <si>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</si>
  <si>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</si>
  <si>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</si>
  <si>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</si>
  <si>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</si>
  <si>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</si>
  <si>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</si>
  <si>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</si>
  <si>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</si>
  <si>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</si>
  <si>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</si>
  <si>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</si>
  <si>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</si>
  <si>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</si>
  <si>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</si>
  <si>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</si>
  <si>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</si>
  <si>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</si>
  <si>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</si>
  <si>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</si>
  <si>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</si>
  <si>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</si>
  <si>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</si>
  <si>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</si>
  <si>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</si>
  <si>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</si>
  <si>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</si>
  <si>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</si>
  <si>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</si>
  <si>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</si>
  <si>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</si>
  <si>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</si>
  <si>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</si>
  <si>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</si>
  <si>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</si>
  <si>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</si>
  <si>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</si>
  <si>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</si>
  <si>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</si>
  <si>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</si>
  <si>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</si>
  <si>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</si>
  <si>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</si>
  <si>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</si>
  <si>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</si>
  <si>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</si>
  <si>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</si>
  <si>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</si>
  <si>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</si>
  <si>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</si>
  <si>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</si>
  <si>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</si>
  <si>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</si>
  <si>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</si>
  <si>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</si>
  <si>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</si>
  <si>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</si>
  <si>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</si>
  <si>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</si>
  <si>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</si>
  <si>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</si>
  <si>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</si>
  <si>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</si>
  <si>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</si>
  <si>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</si>
  <si>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</si>
  <si>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</si>
  <si>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</si>
  <si>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</si>
  <si>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</si>
  <si>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</si>
  <si>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</si>
  <si>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</si>
  <si>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</si>
  <si>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</si>
  <si>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</si>
  <si>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</si>
  <si>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</si>
  <si>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</si>
  <si>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</si>
  <si>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</si>
  <si>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</si>
  <si>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</si>
  <si>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</si>
  <si>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</si>
  <si>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</si>
  <si>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</si>
  <si>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</si>
  <si>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</si>
  <si>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</si>
  <si>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</si>
  <si>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</si>
  <si>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</si>
  <si>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</si>
  <si>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</si>
  <si>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</si>
  <si>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</si>
  <si>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</si>
  <si>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</si>
  <si>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</si>
  <si>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</si>
  <si>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</si>
  <si>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</si>
  <si>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</si>
  <si>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</si>
  <si>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</si>
  <si>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</si>
  <si>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</si>
  <si>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</si>
  <si>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</si>
  <si>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</si>
  <si>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</si>
  <si>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</si>
  <si>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</si>
  <si>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</si>
  <si>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</si>
  <si>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</si>
  <si>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</si>
  <si>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</si>
  <si>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</si>
  <si>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</si>
  <si>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</si>
  <si>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</si>
  <si>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</si>
  <si>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</si>
  <si>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</si>
  <si>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</si>
  <si>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</si>
  <si>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</si>
  <si>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</si>
  <si>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</si>
  <si>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</si>
  <si>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</si>
  <si>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</si>
  <si>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</si>
  <si>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</si>
  <si>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</si>
  <si>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</si>
  <si>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</si>
  <si>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</si>
  <si>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</si>
  <si>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</si>
  <si>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</si>
  <si>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</si>
  <si>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</si>
  <si>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</si>
  <si>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</si>
  <si>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</si>
  <si>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</si>
  <si>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</si>
  <si>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</si>
  <si>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</si>
  <si>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</si>
  <si>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</si>
  <si>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</si>
  <si>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</si>
  <si>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</si>
  <si>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</si>
  <si>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</si>
  <si>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</si>
  <si>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</si>
  <si>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</si>
  <si>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</si>
  <si>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</si>
  <si>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</si>
  <si>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</si>
  <si>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</si>
  <si>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</si>
  <si>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</si>
  <si>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</si>
  <si>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</si>
  <si>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</si>
  <si>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</si>
  <si>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</si>
  <si>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</si>
  <si>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</si>
  <si>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</si>
  <si>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</si>
  <si>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</si>
  <si>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</si>
  <si>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</si>
  <si>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</si>
  <si>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</si>
  <si>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</si>
  <si>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</si>
  <si>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</si>
  <si>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</si>
  <si>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</si>
  <si>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</si>
  <si>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</si>
  <si>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</si>
  <si>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</si>
  <si>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</si>
  <si>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</si>
  <si>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</si>
  <si>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</si>
  <si>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</si>
  <si>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</si>
  <si>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</si>
  <si>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</si>
  <si>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</si>
  <si>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</si>
  <si>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</si>
  <si>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</si>
  <si>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</si>
  <si>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</si>
  <si>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</si>
  <si>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</si>
  <si>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</si>
  <si>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</si>
  <si>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</si>
  <si>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</si>
  <si>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</si>
  <si>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</si>
  <si>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</si>
  <si>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</si>
  <si>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</si>
  <si>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</si>
  <si>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</si>
  <si>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</si>
  <si>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</si>
  <si>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</si>
  <si>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</si>
  <si>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</si>
  <si>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</si>
  <si>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</si>
  <si>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</si>
  <si>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</si>
  <si>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</si>
  <si>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</si>
  <si>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</si>
  <si>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</si>
  <si>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</si>
  <si>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</si>
  <si>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</si>
  <si>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</si>
  <si>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</si>
  <si>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</si>
  <si>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</si>
  <si>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</si>
  <si>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</si>
  <si>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</si>
  <si>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</si>
  <si>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</si>
  <si>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</si>
  <si>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</si>
  <si>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</si>
  <si>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</si>
  <si>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</si>
  <si>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</si>
  <si>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</si>
  <si>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</si>
  <si>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</si>
  <si>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</si>
  <si>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</si>
  <si>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</si>
  <si>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</si>
  <si>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</si>
  <si>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</si>
  <si>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</si>
  <si>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</si>
  <si>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</si>
  <si>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</si>
  <si>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</si>
  <si>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</si>
  <si>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</si>
  <si>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</si>
  <si>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</si>
  <si>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</si>
  <si>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</si>
  <si>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</si>
  <si>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</si>
  <si>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</si>
  <si>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</si>
  <si>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</si>
  <si>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</si>
  <si>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</si>
  <si>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</si>
  <si>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</si>
  <si>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</si>
  <si>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</si>
  <si>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</si>
  <si>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</si>
  <si>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</si>
  <si>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</si>
  <si>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</si>
  <si>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</si>
  <si>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</si>
  <si>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</si>
  <si>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</si>
  <si>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</si>
  <si>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</si>
  <si>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</si>
  <si>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</si>
  <si>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</si>
  <si>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</si>
  <si>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</si>
  <si>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</si>
  <si>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</si>
  <si>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</si>
  <si>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</si>
  <si>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</si>
  <si>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</si>
  <si>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</si>
  <si>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</si>
  <si>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</si>
  <si>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</si>
  <si>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</si>
  <si>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</si>
  <si>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</si>
  <si>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</si>
  <si>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</si>
  <si>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</si>
  <si>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</si>
  <si>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</si>
  <si>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</si>
  <si>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</si>
  <si>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</si>
  <si>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</si>
  <si>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</si>
  <si>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</si>
  <si>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</si>
  <si>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</si>
  <si>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</si>
  <si>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</si>
  <si>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</si>
  <si>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</si>
  <si>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</si>
  <si>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</si>
  <si>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</si>
  <si>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</si>
  <si>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</si>
  <si>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</si>
  <si>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</si>
  <si>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</si>
  <si>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</si>
  <si>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</si>
  <si>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</si>
  <si>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</si>
  <si>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</si>
  <si>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</si>
  <si>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</si>
  <si>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</si>
  <si>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</si>
  <si>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</si>
  <si>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</si>
  <si>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</si>
  <si>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</si>
  <si>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</si>
  <si>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</si>
  <si>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</si>
  <si>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</si>
  <si>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</si>
  <si>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</si>
  <si>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</si>
  <si>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</si>
  <si>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</si>
  <si>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</si>
  <si>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</si>
  <si>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</si>
  <si>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</si>
  <si>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</si>
  <si>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</si>
  <si>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</si>
  <si>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</si>
  <si>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</si>
  <si>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</si>
  <si>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</si>
  <si>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</si>
  <si>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</si>
  <si>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</si>
  <si>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</si>
  <si>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</si>
  <si>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</si>
  <si>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</si>
  <si>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</si>
  <si>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</si>
  <si>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</si>
  <si>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</si>
  <si>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</si>
  <si>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</si>
  <si>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</si>
  <si>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</si>
  <si>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</si>
  <si>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</si>
  <si>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</si>
  <si>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</si>
  <si>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</si>
  <si>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</si>
  <si>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</si>
  <si>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</si>
  <si>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</si>
  <si>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</si>
  <si>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</si>
  <si>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</si>
  <si>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</si>
  <si>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</si>
  <si>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</si>
  <si>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</si>
  <si>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</si>
  <si>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</si>
  <si>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</si>
  <si>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</si>
  <si>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</si>
  <si>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</si>
  <si>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</si>
  <si>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</si>
  <si>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</si>
  <si>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</si>
  <si>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</si>
  <si>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</si>
  <si>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</si>
  <si>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</si>
  <si>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</si>
  <si>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</si>
  <si>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</si>
  <si>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</si>
  <si>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</si>
  <si>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</si>
  <si>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</si>
  <si>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</si>
  <si>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</si>
  <si>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</si>
  <si>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</si>
  <si>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</si>
  <si>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</si>
  <si>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</si>
  <si>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</si>
  <si>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</si>
  <si>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</si>
  <si>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</si>
  <si>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</si>
  <si>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</si>
  <si>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</si>
  <si>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</si>
  <si>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</si>
  <si>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</si>
  <si>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</si>
  <si>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</si>
  <si>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</si>
  <si>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</si>
  <si>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</si>
  <si>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</si>
  <si>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</si>
  <si>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</si>
  <si>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</si>
  <si>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</si>
  <si>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</si>
  <si>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</si>
  <si>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</si>
  <si>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</si>
  <si>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</si>
  <si>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</si>
  <si>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</si>
  <si>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</si>
  <si>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</si>
  <si>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</si>
  <si>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</si>
  <si>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</si>
  <si>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</si>
  <si>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</si>
  <si>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</si>
  <si>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</si>
  <si>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</si>
  <si>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</si>
  <si>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</si>
  <si>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</si>
  <si>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</si>
  <si>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</si>
  <si>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</si>
  <si>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</si>
  <si>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</si>
  <si>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</si>
  <si>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</si>
  <si>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</si>
  <si>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</si>
  <si>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</si>
  <si>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</si>
  <si>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</si>
  <si>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</si>
  <si>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</si>
  <si>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</si>
  <si>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</si>
  <si>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</si>
  <si>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</si>
  <si>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</si>
  <si>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</si>
  <si>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</si>
  <si>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</si>
  <si>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</si>
  <si>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</si>
  <si>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</si>
  <si>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</si>
  <si>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</si>
  <si>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</si>
  <si>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</si>
  <si>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</si>
  <si>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</si>
  <si>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</si>
  <si>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</si>
  <si>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</si>
  <si>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</si>
  <si>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</si>
  <si>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</si>
  <si>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</si>
  <si>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</si>
  <si>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</si>
  <si>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</si>
  <si>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</si>
  <si>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</si>
  <si>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</si>
  <si>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</si>
  <si>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</si>
  <si>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</si>
  <si>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</si>
  <si>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</si>
  <si>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</si>
  <si>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</si>
  <si>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</si>
  <si>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</si>
  <si>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</si>
  <si>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</si>
  <si>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</si>
  <si>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</si>
  <si>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</si>
  <si>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</si>
  <si>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</si>
  <si>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</si>
  <si>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</si>
  <si>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</si>
  <si>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</si>
  <si>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</si>
  <si>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</si>
  <si>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</si>
  <si>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</si>
  <si>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</si>
  <si>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</si>
  <si>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</si>
  <si>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</si>
  <si>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</si>
  <si>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</si>
  <si>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</si>
  <si>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</si>
  <si>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</si>
  <si>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</si>
  <si>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</si>
  <si>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</si>
  <si>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</si>
  <si>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</si>
  <si>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</si>
  <si>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</si>
  <si>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</si>
  <si>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</si>
  <si>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</si>
  <si>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</si>
  <si>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</si>
  <si>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</si>
  <si>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</si>
  <si>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</si>
  <si>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</si>
  <si>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</si>
  <si>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</si>
  <si>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</si>
  <si>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</si>
  <si>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</si>
  <si>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</si>
  <si>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</si>
  <si>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</si>
  <si>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</si>
  <si>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</si>
  <si>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</si>
  <si>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</si>
  <si>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</si>
  <si>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</si>
  <si>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</si>
  <si>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</si>
  <si>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</si>
  <si>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</si>
  <si>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</si>
  <si>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</si>
  <si>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</si>
  <si>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</si>
  <si>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</si>
  <si>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</si>
  <si>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</si>
  <si>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</si>
  <si>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</si>
  <si>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</si>
  <si>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</si>
  <si>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</si>
  <si>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</si>
  <si>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</si>
  <si>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</si>
  <si>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</si>
  <si>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</si>
  <si>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</si>
  <si>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</si>
  <si>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</si>
  <si>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</si>
  <si>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</si>
  <si>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</si>
  <si>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</si>
  <si>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</si>
  <si>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</si>
  <si>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</si>
  <si>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</si>
  <si>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</si>
  <si>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</si>
  <si>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</si>
  <si>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</si>
  <si>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</si>
  <si>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</si>
  <si>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</si>
  <si>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</si>
  <si>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</si>
  <si>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</si>
  <si>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</si>
  <si>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</si>
  <si>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</si>
  <si>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</si>
  <si>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</si>
  <si>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</si>
  <si>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</si>
  <si>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</si>
  <si>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</si>
  <si>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</si>
  <si>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</si>
  <si>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</si>
  <si>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</si>
  <si>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</si>
  <si>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</si>
  <si>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</si>
  <si>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</si>
  <si>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</si>
  <si>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</si>
  <si>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</si>
  <si>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</si>
  <si>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</si>
  <si>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</si>
  <si>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</si>
  <si>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</si>
  <si>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</si>
  <si>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</si>
  <si>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</si>
  <si>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</si>
  <si>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</si>
  <si>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</si>
  <si>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</si>
  <si>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</si>
  <si>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</si>
  <si>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</si>
  <si>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</si>
  <si>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</si>
  <si>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</si>
  <si>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</si>
  <si>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</si>
  <si>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</si>
  <si>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</si>
  <si>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</si>
  <si>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</si>
  <si>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</si>
  <si>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</si>
  <si>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</si>
  <si>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</si>
  <si>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</si>
  <si>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</si>
  <si>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</si>
  <si>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</si>
  <si>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</si>
  <si>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</si>
  <si>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</si>
  <si>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</si>
  <si>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</si>
  <si>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</si>
  <si>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</si>
  <si>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</si>
  <si>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</si>
  <si>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</si>
  <si>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</si>
  <si>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</si>
  <si>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</si>
  <si>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</si>
  <si>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</si>
  <si>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</si>
  <si>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</si>
  <si>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</si>
  <si>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</si>
  <si>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</si>
  <si>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</si>
  <si>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</si>
  <si>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</si>
  <si>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</si>
  <si>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</si>
  <si>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</si>
  <si>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</si>
  <si>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</si>
  <si>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</si>
  <si>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</si>
  <si>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</si>
  <si>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</si>
  <si>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</si>
  <si>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</si>
  <si>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</si>
  <si>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</si>
  <si>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</si>
  <si>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</si>
  <si>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</si>
  <si>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</si>
  <si>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</si>
  <si>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</si>
  <si>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</si>
  <si>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</si>
  <si>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</si>
  <si>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</si>
  <si>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</si>
  <si>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</si>
  <si>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</si>
  <si>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</si>
  <si>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</si>
  <si>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</si>
  <si>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</si>
  <si>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</si>
  <si>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</si>
  <si>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</si>
  <si>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</si>
  <si>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</si>
  <si>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</si>
  <si>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</si>
  <si>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</si>
  <si>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</si>
  <si>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</si>
  <si>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</si>
  <si>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</si>
  <si>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</si>
  <si>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</si>
  <si>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</si>
  <si>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</si>
  <si>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</si>
  <si>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</si>
  <si>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</si>
  <si>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</si>
  <si>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</si>
  <si>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</si>
  <si>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</si>
  <si>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</si>
  <si>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</si>
  <si>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</si>
  <si>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</si>
  <si>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</si>
  <si>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</si>
  <si>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</si>
  <si>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</si>
  <si>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</si>
  <si>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</si>
  <si>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</si>
  <si>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</si>
  <si>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</si>
  <si>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</si>
  <si>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</si>
  <si>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</si>
  <si>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</si>
  <si>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</si>
  <si>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</si>
  <si>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</si>
  <si>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</si>
  <si>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</si>
  <si>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</si>
  <si>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</si>
  <si>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</si>
  <si>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</si>
  <si>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</si>
  <si>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</si>
  <si>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</si>
  <si>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</si>
  <si>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</si>
  <si>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</si>
  <si>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</si>
  <si>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</si>
  <si>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</si>
  <si>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</si>
  <si>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</si>
  <si>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</si>
  <si>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</si>
  <si>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</si>
  <si>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</si>
  <si>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</si>
  <si>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</si>
  <si>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</si>
  <si>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</si>
  <si>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</si>
  <si>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</si>
  <si>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</si>
  <si>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</si>
  <si>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</si>
  <si>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</si>
  <si>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</si>
  <si>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</si>
  <si>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</si>
  <si>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</si>
  <si>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</si>
  <si>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</si>
  <si>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</si>
  <si>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</si>
  <si>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</si>
  <si>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</si>
  <si>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</si>
  <si>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</si>
  <si>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</si>
  <si>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</si>
  <si>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</si>
  <si>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</si>
  <si>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</si>
  <si>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</si>
  <si>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</si>
  <si>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</si>
  <si>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</si>
  <si>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</si>
  <si>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</si>
  <si>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</si>
  <si>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</si>
  <si>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</si>
  <si>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</si>
  <si>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</si>
  <si>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</si>
  <si>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</si>
  <si>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</si>
  <si>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</si>
  <si>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</si>
  <si>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</si>
  <si>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</si>
  <si>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</si>
  <si>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</si>
  <si>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</si>
  <si>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</si>
  <si>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</si>
  <si>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</si>
  <si>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</si>
  <si>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</si>
  <si>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</si>
  <si>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</si>
  <si>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</si>
  <si>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</si>
  <si>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</si>
  <si>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</si>
  <si>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</si>
  <si>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</si>
  <si>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</si>
  <si>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</si>
  <si>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</si>
  <si>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</si>
  <si>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</si>
  <si>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</si>
  <si>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</si>
  <si>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</si>
  <si>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</si>
  <si>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</si>
  <si>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</si>
  <si>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</si>
  <si>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</si>
  <si>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</si>
  <si>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</si>
  <si>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</si>
  <si>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</si>
  <si>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</si>
  <si>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</si>
  <si>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</si>
  <si>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</si>
  <si>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</si>
  <si>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</si>
  <si>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</si>
  <si>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</si>
  <si>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</si>
  <si>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</si>
  <si>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</si>
  <si>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</si>
  <si>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</si>
  <si>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</si>
  <si>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</si>
  <si>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</si>
  <si>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</si>
  <si>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</si>
  <si>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</si>
  <si>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</si>
  <si>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</si>
  <si>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</si>
  <si>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</si>
  <si>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</si>
  <si>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</si>
  <si>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</si>
  <si>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</si>
  <si>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</si>
  <si>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</si>
  <si>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</si>
  <si>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</si>
  <si>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</si>
  <si>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</si>
  <si>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</si>
  <si>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</si>
  <si>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</si>
  <si>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</si>
  <si>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</si>
  <si>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</si>
  <si>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</si>
  <si>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</si>
  <si>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</si>
  <si>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</si>
  <si>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</si>
  <si>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</si>
  <si>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</si>
  <si>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</si>
  <si>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</si>
  <si>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</si>
  <si>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</si>
  <si>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</si>
  <si>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</si>
  <si>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</si>
  <si>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</si>
  <si>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</si>
  <si>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</si>
  <si>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</si>
  <si>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</si>
  <si>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</si>
  <si>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</si>
  <si>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</si>
  <si>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</si>
  <si>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</si>
  <si>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</si>
  <si>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</si>
  <si>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</si>
  <si>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</si>
  <si>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</si>
  <si>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</si>
  <si>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</si>
  <si>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</si>
  <si>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</si>
  <si>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</si>
  <si>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</si>
  <si>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</si>
  <si>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</si>
  <si>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</si>
  <si>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</si>
  <si>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</si>
  <si>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</si>
  <si>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</si>
  <si>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</si>
  <si>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</si>
  <si>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</si>
  <si>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</si>
  <si>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</si>
  <si>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</si>
  <si>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</si>
  <si>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</si>
  <si>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</si>
  <si>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</si>
  <si>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</si>
  <si>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</si>
  <si>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</si>
  <si>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</si>
  <si>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</si>
  <si>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</si>
  <si>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</si>
  <si>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</si>
  <si>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</si>
  <si>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</si>
  <si>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</si>
  <si>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</si>
  <si>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</si>
  <si>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</si>
  <si>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</si>
  <si>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</si>
  <si>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</si>
  <si>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</si>
  <si>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</si>
  <si>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</si>
  <si>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</si>
  <si>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</si>
  <si>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</si>
  <si>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</si>
  <si>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</si>
  <si>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</si>
  <si>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</si>
  <si>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</si>
  <si>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</si>
  <si>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</si>
  <si>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</si>
  <si>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</si>
  <si>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</si>
  <si>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</si>
  <si>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</si>
  <si>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</si>
  <si>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</si>
  <si>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</si>
  <si>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</si>
  <si>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</si>
  <si>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</si>
  <si>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</si>
  <si>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</si>
  <si>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</si>
  <si>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</si>
  <si>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</si>
  <si>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</si>
  <si>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</si>
  <si>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</si>
  <si>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</si>
  <si>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</si>
  <si>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</si>
  <si>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</si>
  <si>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</si>
  <si>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</si>
  <si>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</si>
  <si>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</si>
  <si>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</si>
  <si>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</si>
  <si>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</si>
  <si>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</si>
  <si>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</si>
  <si>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</si>
  <si>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</si>
  <si>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</si>
  <si>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</si>
  <si>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</si>
  <si>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</si>
  <si>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</si>
  <si>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</si>
  <si>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</si>
  <si>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</si>
  <si>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</si>
  <si>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</si>
  <si>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</si>
  <si>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</si>
  <si>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</si>
  <si>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</si>
  <si>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</si>
  <si>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</si>
  <si>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</si>
  <si>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</si>
  <si>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</si>
  <si>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</si>
  <si>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</si>
  <si>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</si>
  <si>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</si>
  <si>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</si>
  <si>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</si>
  <si>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</si>
  <si>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</si>
  <si>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</si>
  <si>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</si>
  <si>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</si>
  <si>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</si>
  <si>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</si>
  <si>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</si>
  <si>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</si>
  <si>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</si>
  <si>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</si>
  <si>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</si>
  <si>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</si>
  <si>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</si>
  <si>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</si>
  <si>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</si>
  <si>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</si>
  <si>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</si>
  <si>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</si>
  <si>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</si>
  <si>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</si>
  <si>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</si>
  <si>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</si>
  <si>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</si>
  <si>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</si>
  <si>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</si>
  <si>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</si>
  <si>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</si>
  <si>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</si>
  <si>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</si>
  <si>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</si>
  <si>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</si>
  <si>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</si>
  <si>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</si>
  <si>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</si>
  <si>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</si>
  <si>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</si>
  <si>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</si>
  <si>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</si>
  <si>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</si>
  <si>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</si>
  <si>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</si>
  <si>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</si>
  <si>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</si>
  <si>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</si>
  <si>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</si>
  <si>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</si>
  <si>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</si>
  <si>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</si>
  <si>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</si>
  <si>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</si>
  <si>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</si>
  <si>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</si>
  <si>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</si>
  <si>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</si>
  <si>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</si>
  <si>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</si>
  <si>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</si>
  <si>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</si>
  <si>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</si>
  <si>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</si>
  <si>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</si>
  <si>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</si>
  <si>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</si>
  <si>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</si>
  <si>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</si>
  <si>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</si>
  <si>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</si>
  <si>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</si>
  <si>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</si>
  <si>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</si>
  <si>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</si>
  <si>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</si>
  <si>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</si>
  <si>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</si>
  <si>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</si>
  <si>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</si>
  <si>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</si>
  <si>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</si>
  <si>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</si>
  <si>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</si>
  <si>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</si>
  <si>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</si>
  <si>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</si>
  <si>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</si>
  <si>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</si>
  <si>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</si>
  <si>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</si>
  <si>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</si>
  <si>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</si>
  <si>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</si>
  <si>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</si>
  <si>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</si>
  <si>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</si>
  <si>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</si>
  <si>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</si>
  <si>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</si>
  <si>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</si>
  <si>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</si>
  <si>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</si>
  <si>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</si>
  <si>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</si>
  <si>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</si>
  <si>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</si>
  <si>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</si>
  <si>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</si>
  <si>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</si>
  <si>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</si>
  <si>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</si>
  <si>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</si>
  <si>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</si>
  <si>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</si>
  <si>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</si>
  <si>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</si>
  <si>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</si>
  <si>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</si>
  <si>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</si>
  <si>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</si>
  <si>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</si>
  <si>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</si>
  <si>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</si>
  <si>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</si>
  <si>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</si>
  <si>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</si>
  <si>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</si>
  <si>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</si>
  <si>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</si>
  <si>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</si>
  <si>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</si>
  <si>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</si>
  <si>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</si>
  <si>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</si>
  <si>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</si>
  <si>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</si>
  <si>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</si>
  <si>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</si>
  <si>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</si>
  <si>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</si>
  <si>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</si>
  <si>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</si>
  <si>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</si>
  <si>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</si>
  <si>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</si>
  <si>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</si>
  <si>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</si>
  <si>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</si>
  <si>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</si>
  <si>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</si>
  <si>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</si>
  <si>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</si>
  <si>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</si>
  <si>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</si>
  <si>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</si>
  <si>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</si>
  <si>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</si>
  <si>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</si>
  <si>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</si>
  <si>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</si>
  <si>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</si>
  <si>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</si>
  <si>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</si>
  <si>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</si>
  <si>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</si>
  <si>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</si>
  <si>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</si>
  <si>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</si>
  <si>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</si>
  <si>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</si>
  <si>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</si>
  <si>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</si>
  <si>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</si>
  <si>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</si>
  <si>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</si>
  <si>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</si>
  <si>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</si>
  <si>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</si>
  <si>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</si>
  <si>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</si>
  <si>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</si>
  <si>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</si>
  <si>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</si>
  <si>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</si>
  <si>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</si>
  <si>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</si>
  <si>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</si>
  <si>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</si>
  <si>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</si>
  <si>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</si>
  <si>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</si>
  <si>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</si>
  <si>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</si>
  <si>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</si>
  <si>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</si>
  <si>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</si>
  <si>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</si>
  <si>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</si>
  <si>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</si>
  <si>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</si>
  <si>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</si>
  <si>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</si>
  <si>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</si>
  <si>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</si>
  <si>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</si>
  <si>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</si>
  <si>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</si>
  <si>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</si>
  <si>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</si>
  <si>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</si>
  <si>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</si>
  <si>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</si>
  <si>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</si>
  <si>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</si>
  <si>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</si>
  <si>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</si>
  <si>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</si>
  <si>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</si>
  <si>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</si>
  <si>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</si>
  <si>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</si>
  <si>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</si>
  <si>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</si>
  <si>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</si>
  <si>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</si>
  <si>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</si>
  <si>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</si>
  <si>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</si>
  <si>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</si>
  <si>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</si>
  <si>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</si>
  <si>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</si>
  <si>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</si>
  <si>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</si>
  <si>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</si>
  <si>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</si>
  <si>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</si>
  <si>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</si>
  <si>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</si>
  <si>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</si>
  <si>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</si>
  <si>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</si>
  <si>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</si>
  <si>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</si>
  <si>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</si>
  <si>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</si>
  <si>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</si>
  <si>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</si>
  <si>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</si>
  <si>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</si>
  <si>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</si>
  <si>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</si>
  <si>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</si>
  <si>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</si>
  <si>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</si>
  <si>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</si>
  <si>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</si>
  <si>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</si>
  <si>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</si>
  <si>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</si>
  <si>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</si>
  <si>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</si>
  <si>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</si>
  <si>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</si>
  <si>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</si>
  <si>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</si>
  <si>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</si>
  <si>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</si>
  <si>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</si>
  <si>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</si>
  <si>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</si>
  <si>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</si>
  <si>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</si>
  <si>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</si>
  <si>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</si>
  <si>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</si>
  <si>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</si>
  <si>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</si>
  <si>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</si>
  <si>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</si>
  <si>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</si>
  <si>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</si>
  <si>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</si>
  <si>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</si>
  <si>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</si>
  <si>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</si>
  <si>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</si>
  <si>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</si>
  <si>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</si>
  <si>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</si>
  <si>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</si>
  <si>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</si>
  <si>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</si>
  <si>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</si>
  <si>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</si>
  <si>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</si>
  <si>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</si>
  <si>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</si>
  <si>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</si>
  <si>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</si>
  <si>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</si>
  <si>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</si>
  <si>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</si>
  <si>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</si>
  <si>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</si>
  <si>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</si>
  <si>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</si>
  <si>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</si>
  <si>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</si>
  <si>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</si>
  <si>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</si>
  <si>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</si>
  <si>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</si>
  <si>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</si>
  <si>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</si>
  <si>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</si>
  <si>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</si>
  <si>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</si>
  <si>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</si>
  <si>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</si>
  <si>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</si>
  <si>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</si>
  <si>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</si>
  <si>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</si>
  <si>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</si>
  <si>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</si>
  <si>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</si>
  <si>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</si>
  <si>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</si>
  <si>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</si>
  <si>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</si>
  <si>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</si>
  <si>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</si>
  <si>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</si>
  <si>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</si>
  <si>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</si>
  <si>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</si>
  <si>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</si>
  <si>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</si>
  <si>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</si>
  <si>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</si>
  <si>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</si>
  <si>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</si>
  <si>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</si>
  <si>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</si>
  <si>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</si>
  <si>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</si>
  <si>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</si>
  <si>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</si>
  <si>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</si>
  <si>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</si>
  <si>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</si>
  <si>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</si>
  <si>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</si>
  <si>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</si>
  <si>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</si>
  <si>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</si>
  <si>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</si>
  <si>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</si>
  <si>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</si>
  <si>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</si>
  <si>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</si>
  <si>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</si>
  <si>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</si>
  <si>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</si>
  <si>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</si>
  <si>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</si>
  <si>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</si>
  <si>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</si>
  <si>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</si>
  <si>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</si>
  <si>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</si>
  <si>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</si>
  <si>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</si>
  <si>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</si>
  <si>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</si>
  <si>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</si>
  <si>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</si>
  <si>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</si>
  <si>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</si>
  <si>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</si>
  <si>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</si>
  <si>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</si>
  <si>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</si>
  <si>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</si>
  <si>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</si>
  <si>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</si>
  <si>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</si>
  <si>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</si>
  <si>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</si>
  <si>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</si>
  <si>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</si>
  <si>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</si>
  <si>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</si>
  <si>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</si>
  <si>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</si>
  <si>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</si>
  <si>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</si>
  <si>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</si>
  <si>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</si>
  <si>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</si>
  <si>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</si>
  <si>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</si>
  <si>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</si>
  <si>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</si>
  <si>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</si>
  <si>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</si>
  <si>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</si>
  <si>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</si>
  <si>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</si>
  <si>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</si>
  <si>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</si>
  <si>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</si>
  <si>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</si>
  <si>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</si>
  <si>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</si>
  <si>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</si>
  <si>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</si>
  <si>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</si>
  <si>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</si>
  <si>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</si>
  <si>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</si>
  <si>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</si>
  <si>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</si>
  <si>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</si>
  <si>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</si>
  <si>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</si>
  <si>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</si>
  <si>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</si>
  <si>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</si>
  <si>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</si>
  <si>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</si>
  <si>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</si>
  <si>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</si>
  <si>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</si>
  <si>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</si>
  <si>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</si>
  <si>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</si>
  <si>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</si>
  <si>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</si>
  <si>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</si>
  <si>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</si>
  <si>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</si>
  <si>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</si>
  <si>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</si>
  <si>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</si>
  <si>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</si>
  <si>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</si>
  <si>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</si>
  <si>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</si>
  <si>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</si>
  <si>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</si>
  <si>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</si>
  <si>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</si>
  <si>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</si>
  <si>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</si>
  <si>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</si>
  <si>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</si>
  <si>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</si>
  <si>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</si>
  <si>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</si>
  <si>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</si>
  <si>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</si>
  <si>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</si>
  <si>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</si>
  <si>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</si>
  <si>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</si>
  <si>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</si>
  <si>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</si>
  <si>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</si>
  <si>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</si>
  <si>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</si>
  <si>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</si>
  <si>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</si>
  <si>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</si>
  <si>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</si>
  <si>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</si>
  <si>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</si>
  <si>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</si>
  <si>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</si>
  <si>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</si>
  <si>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</si>
  <si>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</si>
  <si>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</si>
  <si>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</si>
  <si>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</si>
  <si>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</si>
  <si>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</si>
  <si>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</si>
  <si>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</si>
  <si>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</si>
  <si>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</si>
  <si>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</si>
  <si>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</si>
  <si>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</si>
  <si>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</si>
  <si>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</si>
  <si>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</si>
  <si>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</si>
  <si>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</si>
  <si>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</si>
  <si>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</si>
  <si>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</si>
  <si>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</si>
  <si>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</si>
  <si>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</si>
  <si>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</si>
  <si>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</si>
  <si>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</si>
  <si>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</si>
  <si>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</si>
  <si>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</si>
  <si>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</si>
  <si>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</si>
  <si>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</si>
  <si>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</si>
  <si>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</si>
  <si>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</si>
  <si>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</si>
  <si>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</si>
  <si>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</si>
  <si>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</si>
  <si>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</si>
  <si>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</si>
  <si>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</si>
  <si>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</si>
  <si>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</si>
  <si>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</si>
  <si>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</si>
  <si>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</si>
  <si>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</si>
  <si>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</si>
  <si>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</si>
  <si>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</si>
  <si>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</si>
  <si>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</si>
  <si>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</si>
  <si>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</si>
  <si>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</si>
  <si>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</si>
  <si>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</si>
  <si>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</si>
  <si>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</si>
  <si>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</si>
  <si>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</si>
  <si>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</si>
  <si>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</si>
  <si>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</si>
  <si>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</si>
  <si>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</si>
  <si>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</si>
  <si>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</si>
  <si>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</si>
  <si>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</si>
  <si>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</si>
  <si>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</si>
  <si>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</si>
  <si>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</si>
  <si>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</si>
  <si>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</si>
  <si>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</si>
  <si>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</si>
  <si>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</si>
  <si>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</si>
  <si>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</si>
  <si>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</si>
  <si>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</si>
  <si>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</si>
  <si>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</si>
  <si>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</si>
  <si>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</si>
  <si>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</si>
  <si>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</si>
  <si>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</si>
  <si>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</si>
  <si>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</si>
  <si>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</si>
  <si>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</si>
  <si>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</si>
  <si>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</si>
  <si>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</si>
  <si>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</si>
  <si>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</si>
  <si>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</si>
  <si>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</si>
  <si>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</si>
  <si>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</si>
  <si>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</si>
  <si>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</si>
  <si>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</si>
  <si>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</si>
  <si>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</si>
  <si>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</si>
  <si>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</si>
  <si>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</si>
  <si>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</si>
  <si>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</si>
  <si>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</si>
  <si>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</si>
  <si>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</si>
  <si>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</si>
  <si>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</si>
  <si>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</si>
  <si>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</si>
  <si>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</si>
  <si>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</si>
  <si>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</si>
  <si>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</si>
  <si>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</si>
  <si>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</si>
  <si>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</si>
  <si>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</si>
  <si>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</si>
  <si>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</si>
  <si>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</si>
  <si>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</si>
  <si>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</si>
  <si>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</si>
  <si>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</si>
  <si>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</si>
  <si>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</si>
  <si>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</si>
  <si>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</si>
  <si>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</si>
  <si>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</si>
  <si>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</si>
  <si>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</si>
  <si>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</si>
  <si>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</si>
  <si>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</si>
  <si>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</si>
  <si>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</si>
  <si>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</si>
  <si>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</si>
  <si>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</si>
  <si>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</si>
  <si>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</si>
  <si>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</si>
  <si>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</si>
  <si>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</si>
  <si>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</si>
  <si>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</si>
  <si>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</si>
  <si>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</si>
  <si>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</si>
  <si>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</si>
  <si>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</si>
  <si>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</si>
  <si>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</si>
  <si>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</si>
  <si>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</si>
  <si>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</si>
  <si>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</si>
  <si>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</si>
  <si>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</si>
  <si>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</si>
  <si>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</si>
  <si>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</si>
  <si>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</si>
  <si>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</si>
  <si>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</si>
  <si>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</si>
  <si>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</si>
  <si>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</si>
  <si>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</si>
  <si>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</si>
  <si>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</si>
  <si>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</si>
  <si>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</si>
  <si>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</si>
  <si>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</si>
  <si>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</si>
  <si>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</si>
  <si>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</si>
  <si>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</si>
  <si>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</si>
  <si>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</si>
  <si>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</si>
  <si>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</si>
  <si>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</si>
  <si>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</si>
  <si>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</si>
  <si>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</si>
  <si>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</si>
  <si>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</si>
  <si>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</si>
  <si>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</si>
  <si>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</si>
  <si>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</si>
  <si>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</si>
  <si>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</si>
  <si>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</si>
  <si>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</si>
  <si>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</si>
  <si>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</si>
  <si>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</si>
  <si>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</si>
  <si>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</si>
  <si>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</si>
  <si>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</si>
  <si>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</si>
  <si>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</si>
  <si>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</si>
  <si>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</si>
  <si>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</si>
  <si>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</si>
  <si>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</si>
  <si>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</si>
  <si>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</si>
  <si>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</si>
  <si>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</si>
  <si>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</si>
  <si>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</si>
  <si>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</si>
  <si>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</si>
  <si>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</si>
  <si>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</si>
  <si>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</si>
  <si>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</si>
  <si>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</si>
  <si>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</si>
  <si>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</si>
  <si>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</si>
  <si>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</si>
  <si>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</si>
  <si>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</si>
  <si>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</si>
  <si>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</si>
  <si>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</si>
  <si>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</si>
  <si>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</si>
  <si>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</si>
  <si>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</si>
  <si>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</si>
  <si>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</si>
  <si>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</si>
  <si>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</si>
  <si>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</si>
  <si>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</si>
  <si>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</si>
  <si>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</si>
  <si>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</si>
  <si>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</si>
  <si>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</si>
  <si>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</si>
  <si>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</si>
  <si>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</si>
  <si>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</si>
  <si>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</si>
  <si>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</si>
  <si>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</si>
  <si>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</si>
  <si>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</si>
  <si>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</si>
  <si>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</si>
  <si>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</si>
  <si>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</si>
  <si>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</si>
  <si>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</si>
  <si>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</si>
  <si>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</si>
  <si>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</si>
  <si>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</si>
  <si>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</si>
  <si>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</si>
  <si>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</si>
  <si>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</si>
  <si>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</si>
  <si>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</si>
  <si>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</si>
  <si>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</si>
  <si>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</si>
  <si>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</si>
  <si>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</si>
  <si>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</si>
  <si>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</si>
  <si>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</si>
  <si>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</si>
  <si>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</si>
  <si>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</si>
  <si>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</si>
  <si>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</si>
  <si>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</si>
  <si>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</si>
  <si>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</si>
  <si>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</si>
  <si>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</si>
  <si>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</si>
  <si>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</si>
  <si>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</si>
  <si>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</si>
  <si>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</si>
  <si>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</si>
  <si>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</si>
  <si>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</si>
  <si>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</si>
  <si>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</si>
  <si>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</si>
  <si>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</si>
  <si>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</si>
  <si>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</si>
  <si>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</si>
  <si>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</si>
  <si>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</si>
  <si>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</si>
  <si>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</si>
  <si>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</si>
  <si>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</si>
  <si>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</si>
  <si>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</si>
  <si>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</si>
  <si>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</si>
  <si>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</si>
  <si>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</si>
  <si>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</si>
  <si>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</si>
  <si>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</si>
  <si>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</si>
  <si>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</si>
  <si>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</si>
  <si>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</si>
  <si>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</si>
  <si>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</si>
  <si>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</si>
  <si>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</si>
  <si>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</si>
  <si>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</si>
  <si>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</si>
  <si>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</si>
  <si>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</si>
  <si>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</si>
  <si>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</si>
  <si>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</si>
  <si>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</si>
  <si>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</si>
  <si>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</si>
  <si>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</si>
  <si>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</si>
  <si>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</si>
  <si>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</si>
  <si>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</si>
  <si>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</si>
  <si>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</si>
  <si>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</si>
  <si>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</si>
  <si>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</si>
  <si>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</si>
  <si>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</si>
  <si>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</si>
  <si>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</si>
  <si>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</si>
  <si>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</si>
  <si>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</si>
  <si>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</si>
  <si>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</si>
  <si>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</si>
  <si>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</si>
  <si>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</si>
  <si>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</si>
  <si>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</si>
  <si>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</si>
  <si>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</si>
  <si>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</si>
  <si>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</si>
  <si>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</si>
  <si>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</si>
  <si>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</si>
  <si>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</si>
  <si>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</si>
  <si>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</si>
  <si>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</si>
  <si>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</si>
  <si>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</si>
  <si>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</si>
  <si>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</si>
  <si>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</si>
  <si>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</si>
  <si>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</si>
  <si>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</si>
  <si>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</si>
  <si>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</si>
  <si>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</si>
  <si>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</si>
  <si>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</si>
  <si>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</si>
  <si>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</si>
  <si>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</si>
  <si>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</si>
  <si>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</si>
  <si>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</si>
  <si>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</si>
  <si>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</si>
  <si>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</si>
  <si>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</si>
  <si>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</si>
  <si>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</si>
  <si>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</si>
  <si>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</si>
  <si>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</si>
  <si>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</si>
  <si>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</si>
  <si>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</si>
  <si>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</si>
  <si>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</si>
  <si>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</si>
  <si>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</si>
  <si>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</si>
  <si>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</si>
  <si>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</si>
  <si>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</si>
  <si>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</si>
  <si>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</si>
  <si>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</si>
  <si>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</si>
  <si>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</si>
  <si>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</si>
  <si>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</si>
  <si>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</si>
  <si>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</si>
  <si>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</si>
  <si>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</si>
  <si>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</si>
  <si>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</si>
  <si>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</si>
  <si>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</si>
  <si>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</si>
  <si>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</si>
  <si>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</si>
  <si>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</si>
  <si>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</si>
  <si>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</si>
  <si>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</si>
  <si>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</si>
  <si>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</si>
  <si>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</si>
  <si>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</si>
  <si>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</si>
  <si>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</si>
  <si>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</si>
  <si>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</si>
  <si>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</si>
  <si>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</si>
  <si>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</si>
  <si>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</si>
  <si>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</si>
  <si>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</si>
  <si>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</si>
  <si>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</si>
  <si>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</si>
  <si>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</si>
  <si>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</si>
  <si>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</si>
  <si>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</si>
  <si>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</si>
  <si>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</si>
  <si>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</si>
  <si>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</si>
  <si>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</si>
  <si>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</si>
  <si>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</si>
  <si>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</si>
  <si>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</si>
  <si>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</si>
  <si>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</si>
  <si>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</si>
  <si>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</si>
  <si>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</si>
  <si>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</si>
  <si>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</si>
  <si>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</si>
  <si>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</si>
  <si>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</si>
  <si>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</si>
  <si>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</si>
  <si>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</si>
  <si>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</si>
  <si>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</si>
  <si>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</si>
  <si>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</si>
  <si>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</si>
  <si>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</si>
  <si>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</si>
  <si>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</si>
  <si>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</si>
  <si>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</si>
  <si>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</si>
  <si>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</si>
  <si>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</si>
  <si>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</si>
  <si>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</si>
  <si>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</si>
  <si>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</si>
  <si>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</si>
  <si>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</si>
  <si>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</si>
  <si>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</si>
  <si>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</si>
  <si>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</si>
  <si>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</si>
  <si>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</si>
  <si>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</si>
  <si>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</si>
  <si>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</si>
  <si>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</si>
  <si>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</si>
  <si>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</si>
  <si>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</si>
  <si>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</si>
  <si>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</si>
  <si>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</si>
  <si>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</si>
  <si>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</si>
  <si>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</si>
  <si>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</si>
  <si>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</si>
  <si>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</si>
  <si>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</si>
  <si>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</si>
  <si>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</si>
  <si>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</si>
  <si>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</si>
  <si>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</si>
  <si>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</si>
  <si>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</si>
  <si>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</si>
  <si>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</si>
  <si>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</si>
  <si>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</si>
  <si>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</si>
  <si>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</si>
  <si>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</si>
  <si>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</si>
  <si>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</si>
  <si>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</si>
  <si>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</si>
  <si>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</si>
  <si>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</si>
  <si>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</si>
  <si>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</si>
  <si>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</si>
  <si>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</si>
  <si>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</si>
  <si>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</si>
  <si>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</si>
  <si>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</si>
  <si>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</si>
  <si>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</si>
  <si>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</si>
  <si>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</si>
  <si>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</si>
  <si>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</si>
  <si>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</si>
  <si>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</si>
  <si>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</si>
  <si>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</si>
  <si>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</si>
  <si>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</si>
  <si>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</si>
  <si>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</si>
  <si>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</si>
  <si>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</si>
  <si>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</si>
  <si>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</si>
  <si>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</si>
  <si>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</si>
  <si>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</si>
  <si>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</si>
  <si>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</si>
  <si>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</si>
  <si>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</si>
  <si>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</si>
  <si>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</si>
  <si>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</si>
  <si>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</si>
  <si>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</si>
  <si>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</si>
  <si>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</si>
  <si>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</si>
  <si>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</si>
  <si>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</si>
  <si>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</si>
  <si>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</si>
  <si>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</si>
  <si>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</si>
  <si>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</si>
  <si>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</si>
  <si>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</si>
  <si>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</si>
  <si>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</si>
  <si>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</si>
  <si>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</si>
  <si>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</si>
  <si>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</si>
  <si>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</si>
  <si>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</si>
  <si>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</si>
  <si>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</si>
  <si>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</si>
  <si>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</si>
  <si>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</si>
  <si>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</si>
  <si>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</si>
  <si>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</si>
  <si>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</si>
  <si>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</si>
  <si>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</si>
  <si>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</si>
  <si>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</si>
  <si>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</si>
  <si>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</si>
  <si>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</si>
  <si>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</si>
  <si>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</si>
  <si>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</si>
  <si>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</si>
  <si>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</si>
  <si>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</si>
  <si>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</si>
  <si>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</si>
  <si>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</si>
  <si>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</si>
  <si>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</si>
  <si>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</si>
  <si>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</si>
  <si>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</si>
  <si>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</si>
  <si>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</si>
  <si>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</si>
  <si>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</si>
  <si>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</si>
  <si>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</si>
  <si>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</si>
  <si>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</si>
  <si>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</si>
  <si>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</si>
  <si>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</si>
  <si>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</si>
  <si>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</si>
  <si>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</si>
  <si>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</si>
  <si>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</si>
  <si>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</si>
  <si>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</si>
  <si>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</si>
  <si>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</si>
  <si>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</si>
  <si>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</si>
  <si>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</si>
  <si>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</si>
  <si>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</si>
  <si>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</si>
  <si>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</si>
  <si>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</si>
  <si>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</si>
  <si>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</si>
  <si>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</si>
  <si>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</si>
  <si>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</si>
  <si>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</si>
  <si>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</si>
  <si>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</si>
  <si>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</si>
  <si>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</si>
  <si>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</si>
  <si>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</si>
  <si>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</si>
  <si>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</si>
  <si>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</si>
  <si>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</si>
  <si>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</si>
  <si>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</si>
  <si>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</si>
  <si>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</si>
  <si>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</si>
  <si>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</si>
  <si>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</si>
  <si>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</si>
  <si>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</si>
  <si>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</si>
  <si>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</si>
  <si>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</si>
  <si>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</si>
  <si>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</si>
  <si>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</si>
  <si>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</si>
  <si>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</si>
  <si>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</si>
  <si>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</si>
  <si>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</si>
  <si>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</si>
  <si>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</si>
  <si>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</si>
  <si>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</si>
  <si>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</si>
  <si>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</si>
  <si>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</si>
  <si>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</si>
  <si>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</si>
  <si>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</si>
  <si>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</si>
  <si>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</si>
  <si>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</si>
  <si>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</si>
  <si>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</si>
  <si>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</si>
  <si>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</si>
  <si>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</si>
  <si>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</si>
  <si>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</si>
  <si>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</si>
  <si>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</si>
  <si>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</si>
  <si>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</si>
  <si>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</si>
  <si>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</si>
  <si>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</si>
  <si>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</si>
  <si>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</si>
  <si>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</si>
  <si>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</si>
  <si>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</si>
  <si>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</si>
  <si>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</si>
  <si>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</si>
  <si>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</si>
  <si>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</si>
  <si>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</si>
  <si>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</si>
  <si>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</si>
  <si>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</si>
  <si>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</si>
  <si>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</si>
  <si>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</si>
  <si>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</si>
  <si>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</si>
  <si>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</si>
  <si>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</si>
  <si>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</si>
  <si>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</si>
  <si>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</si>
  <si>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</si>
  <si>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</si>
  <si>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</si>
  <si>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</si>
  <si>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</si>
  <si>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</si>
  <si>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</si>
  <si>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</si>
  <si>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</si>
  <si>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</si>
  <si>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</si>
  <si>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</si>
  <si>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</si>
  <si>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</si>
  <si>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</si>
  <si>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</si>
  <si>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</si>
  <si>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</si>
  <si>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</si>
  <si>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</si>
  <si>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</si>
  <si>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</si>
  <si>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</si>
  <si>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</si>
  <si>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</si>
  <si>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</si>
  <si>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</si>
  <si>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</si>
  <si>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</si>
  <si>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</si>
  <si>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</si>
  <si>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</si>
  <si>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</si>
  <si>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</si>
  <si>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</si>
  <si>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</si>
  <si>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</si>
  <si>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</si>
  <si>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</si>
  <si>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</si>
  <si>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</si>
  <si>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</si>
  <si>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</si>
  <si>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</si>
  <si>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</si>
  <si>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</si>
  <si>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</si>
  <si>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</si>
  <si>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</si>
  <si>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</si>
  <si>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</si>
  <si>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</si>
  <si>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</si>
  <si>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</si>
  <si>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</si>
  <si>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</si>
  <si>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</si>
  <si>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</si>
  <si>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</si>
  <si>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</si>
  <si>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</si>
  <si>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</si>
  <si>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</si>
  <si>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</si>
  <si>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</si>
  <si>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</si>
  <si>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</si>
  <si>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</si>
  <si>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</si>
  <si>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</si>
  <si>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</si>
  <si>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</si>
  <si>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</si>
  <si>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</si>
  <si>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</si>
  <si>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</si>
  <si>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</si>
  <si>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</si>
  <si>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</si>
  <si>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</si>
  <si>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</si>
  <si>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</si>
  <si>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</si>
  <si>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</si>
  <si>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</si>
  <si>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</si>
  <si>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</si>
  <si>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</si>
  <si>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</si>
  <si>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</si>
  <si>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</si>
  <si>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</si>
  <si>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</si>
  <si>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</si>
  <si>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</si>
  <si>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</si>
  <si>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</si>
  <si>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</si>
  <si>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</si>
  <si>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</si>
  <si>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</si>
  <si>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</si>
  <si>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</si>
  <si>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</si>
  <si>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</si>
  <si>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</si>
  <si>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</si>
  <si>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</si>
  <si>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</si>
  <si>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</si>
  <si>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</si>
  <si>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</si>
  <si>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</si>
  <si>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</si>
  <si>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</si>
  <si>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</si>
  <si>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</si>
  <si>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</si>
  <si>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</si>
  <si>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</si>
  <si>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</si>
  <si>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</si>
  <si>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</si>
  <si>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</si>
  <si>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</si>
  <si>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</si>
  <si>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</si>
  <si>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</si>
  <si>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</si>
  <si>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</si>
  <si>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</si>
  <si>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</si>
  <si>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</si>
  <si>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</si>
  <si>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</si>
  <si>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</si>
  <si>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</si>
  <si>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</si>
  <si>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</si>
  <si>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</si>
  <si>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</si>
  <si>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</si>
  <si>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</si>
  <si>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</si>
  <si>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</si>
  <si>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</si>
  <si>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</si>
  <si>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</si>
  <si>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</si>
  <si>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</si>
  <si>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</si>
  <si>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</si>
  <si>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</si>
  <si>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</si>
  <si>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</si>
  <si>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</si>
  <si>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</si>
  <si>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</si>
  <si>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</si>
  <si>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</si>
  <si>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</si>
  <si>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</si>
  <si>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</si>
  <si>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</si>
  <si>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</si>
  <si>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</si>
  <si>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</si>
  <si>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</si>
  <si>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</si>
  <si>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</si>
  <si>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</si>
  <si>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</si>
  <si>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</si>
  <si>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</si>
  <si>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</si>
  <si>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</si>
  <si>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</si>
  <si>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</si>
  <si>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</si>
  <si>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</si>
  <si>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</si>
  <si>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</si>
  <si>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</si>
  <si>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</si>
  <si>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</si>
  <si>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</si>
  <si>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</si>
  <si>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</si>
  <si>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</si>
  <si>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</si>
  <si>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</si>
  <si>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</si>
  <si>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</si>
  <si>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</si>
  <si>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</si>
  <si>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</si>
  <si>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</si>
  <si>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</si>
  <si>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</si>
  <si>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</si>
  <si>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</si>
  <si>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</si>
  <si>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</si>
  <si>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</si>
  <si>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</si>
  <si>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</si>
  <si>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</si>
  <si>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</si>
  <si>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</si>
  <si>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</si>
  <si>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</si>
  <si>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</si>
  <si>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</si>
  <si>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</si>
  <si>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</si>
  <si>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</si>
  <si>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</si>
  <si>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</si>
  <si>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</si>
  <si>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</si>
  <si>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</si>
  <si>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</si>
  <si>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</si>
  <si>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</si>
  <si>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</si>
  <si>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</si>
  <si>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</si>
  <si>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</si>
  <si>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</si>
  <si>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</si>
  <si>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</si>
  <si>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</si>
  <si>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</si>
  <si>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</si>
  <si>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</si>
  <si>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</si>
  <si>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</si>
  <si>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</si>
  <si>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</si>
  <si>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</si>
  <si>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</si>
  <si>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</si>
  <si>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</si>
  <si>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</si>
  <si>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</si>
  <si>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</si>
  <si>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</si>
  <si>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</si>
  <si>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</si>
  <si>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</si>
  <si>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</si>
  <si>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</si>
  <si>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</si>
  <si>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</si>
  <si>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</si>
  <si>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</si>
  <si>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</si>
  <si>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</si>
  <si>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</si>
  <si>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</si>
  <si>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</si>
  <si>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</si>
  <si>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</si>
  <si>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</si>
  <si>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</si>
  <si>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</si>
  <si>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</si>
  <si>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</si>
  <si>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</si>
  <si>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</si>
  <si>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</si>
  <si>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</si>
  <si>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</si>
  <si>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</si>
  <si>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</si>
  <si>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</si>
  <si>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</si>
  <si>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</si>
  <si>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</si>
  <si>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</si>
  <si>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</si>
  <si>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</si>
  <si>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</si>
  <si>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</si>
  <si>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</si>
  <si>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</si>
  <si>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</si>
  <si>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</si>
  <si>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</si>
  <si>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</si>
  <si>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</si>
  <si>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</si>
  <si>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</si>
  <si>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</si>
  <si>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</si>
  <si>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</si>
  <si>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</si>
  <si>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</si>
  <si>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</si>
  <si>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</si>
  <si>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</si>
  <si>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</si>
  <si>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</si>
  <si>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</si>
  <si>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</si>
  <si>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</si>
  <si>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</si>
  <si>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</si>
  <si>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</si>
  <si>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</si>
  <si>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</si>
  <si>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</si>
  <si>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</si>
  <si>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</si>
  <si>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</si>
  <si>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</si>
  <si>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</si>
  <si>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</si>
  <si>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</si>
  <si>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</si>
  <si>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</si>
  <si>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</si>
  <si>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</si>
  <si>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</si>
  <si>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</si>
  <si>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</si>
  <si>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</si>
  <si>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</si>
  <si>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</si>
  <si>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</si>
  <si>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</si>
  <si>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</si>
  <si>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</si>
  <si>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</si>
  <si>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</si>
  <si>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</si>
  <si>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</si>
  <si>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</si>
  <si>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</si>
  <si>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</si>
  <si>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</si>
  <si>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</si>
  <si>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</si>
  <si>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</si>
  <si>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</si>
  <si>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</si>
  <si>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</si>
  <si>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</si>
  <si>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</si>
  <si>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</si>
  <si>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</si>
  <si>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</si>
  <si>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</si>
  <si>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</si>
  <si>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</si>
  <si>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</si>
  <si>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</si>
  <si>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</si>
  <si>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</si>
  <si>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</si>
  <si>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</si>
  <si>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</si>
  <si>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</si>
  <si>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</si>
  <si>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</si>
  <si>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</si>
  <si>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</si>
  <si>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</si>
  <si>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</si>
  <si>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</si>
  <si>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</si>
  <si>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</si>
  <si>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</si>
  <si>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</si>
  <si>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</si>
  <si>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</si>
  <si>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</si>
  <si>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</si>
  <si>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</si>
  <si>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</si>
  <si>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</si>
  <si>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</si>
  <si>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</si>
  <si>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</si>
  <si>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</si>
  <si>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</si>
  <si>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</si>
  <si>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</si>
  <si>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</si>
  <si>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</si>
  <si>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</si>
  <si>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</si>
  <si>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</si>
  <si>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</si>
  <si>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</si>
  <si>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</si>
  <si>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</si>
  <si>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</si>
  <si>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</si>
  <si>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</si>
  <si>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</si>
  <si>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</si>
  <si>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</si>
  <si>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</si>
  <si>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</si>
  <si>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</si>
  <si>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</si>
  <si>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</si>
  <si>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</si>
  <si>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</si>
  <si>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</si>
  <si>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</si>
  <si>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</si>
  <si>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</si>
  <si>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</si>
  <si>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</si>
  <si>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</si>
  <si>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</si>
  <si>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</si>
  <si>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</si>
  <si>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</si>
  <si>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</si>
  <si>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</si>
  <si>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</si>
  <si>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</si>
  <si>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</si>
  <si>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</si>
  <si>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</si>
  <si>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</si>
  <si>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</si>
  <si>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</si>
  <si>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</si>
  <si>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</si>
  <si>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</si>
  <si>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</si>
  <si>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</si>
  <si>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</si>
  <si>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</si>
  <si>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</si>
  <si>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</si>
  <si>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</si>
  <si>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</si>
  <si>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</si>
  <si>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</si>
  <si>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</si>
  <si>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</si>
  <si>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</si>
  <si>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</si>
  <si>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</si>
  <si>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</si>
  <si>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</si>
  <si>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</si>
  <si>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</si>
  <si>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</si>
  <si>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</si>
  <si>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</si>
  <si>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</si>
  <si>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</si>
  <si>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</si>
  <si>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</si>
  <si>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</si>
  <si>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</si>
  <si>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</si>
  <si>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</si>
  <si>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</si>
  <si>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</si>
  <si>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</si>
  <si>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</si>
  <si>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</si>
  <si>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</si>
  <si>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</si>
  <si>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</si>
  <si>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</si>
  <si>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</si>
  <si>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</si>
  <si>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</si>
  <si>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</si>
  <si>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</si>
  <si>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</si>
  <si>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</si>
  <si>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</si>
  <si>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</si>
  <si>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</si>
  <si>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</si>
  <si>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</si>
  <si>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</si>
  <si>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</si>
  <si>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</si>
  <si>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</si>
  <si>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</si>
  <si>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</si>
  <si>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</si>
  <si>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</si>
  <si>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</si>
  <si>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</si>
  <si>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</si>
  <si>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</si>
  <si>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</si>
  <si>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</si>
  <si>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</si>
  <si>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</si>
  <si>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</si>
  <si>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</si>
  <si>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</si>
  <si>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</si>
  <si>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</si>
  <si>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</si>
  <si>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</si>
  <si>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</si>
  <si>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</si>
  <si>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</si>
  <si>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</si>
  <si>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</si>
  <si>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</si>
  <si>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</si>
  <si>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</si>
  <si>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</si>
  <si>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</si>
  <si>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</si>
  <si>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</si>
  <si>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</si>
  <si>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</si>
  <si>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</si>
  <si>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</si>
  <si>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</si>
  <si>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</si>
  <si>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</si>
  <si>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</si>
  <si>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</si>
  <si>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</si>
  <si>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</si>
  <si>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</si>
  <si>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</si>
  <si>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</si>
  <si>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</si>
  <si>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</si>
  <si>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</si>
  <si>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</si>
  <si>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</si>
  <si>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</si>
  <si>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</si>
  <si>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</si>
  <si>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</si>
  <si>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</si>
  <si>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</si>
  <si>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</si>
  <si>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</si>
  <si>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</si>
  <si>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</si>
  <si>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</si>
  <si>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</si>
  <si>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</si>
  <si>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</si>
  <si>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</si>
  <si>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</si>
  <si>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</si>
  <si>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</si>
  <si>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</si>
  <si>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</si>
  <si>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</si>
  <si>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</si>
  <si>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</si>
  <si>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</si>
  <si>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</si>
  <si>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</si>
  <si>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</si>
  <si>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</si>
  <si>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</si>
  <si>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</si>
  <si>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</si>
  <si>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</si>
  <si>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</si>
  <si>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</si>
  <si>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</si>
  <si>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</si>
  <si>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</si>
  <si>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</si>
  <si>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</si>
  <si>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</si>
  <si>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</si>
  <si>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</si>
  <si>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</si>
  <si>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</si>
  <si>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</si>
  <si>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</si>
  <si>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</si>
  <si>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</si>
  <si>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</si>
  <si>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</si>
  <si>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</si>
  <si>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</si>
  <si>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</si>
  <si>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</si>
  <si>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</si>
  <si>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</si>
  <si>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</si>
  <si>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</si>
  <si>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</si>
  <si>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</si>
  <si>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</si>
  <si>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</si>
  <si>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</si>
  <si>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</si>
  <si>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</si>
  <si>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</si>
  <si>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</si>
  <si>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</si>
  <si>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</si>
  <si>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</si>
  <si>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</si>
  <si>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</si>
  <si>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</si>
  <si>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</si>
  <si>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</si>
  <si>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</si>
  <si>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</si>
  <si>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</si>
  <si>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</si>
  <si>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</si>
  <si>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</si>
  <si>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</si>
  <si>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</si>
  <si>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</si>
  <si>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</si>
  <si>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</si>
  <si>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</si>
  <si>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</si>
  <si>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</si>
  <si>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</si>
  <si>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</si>
  <si>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</si>
  <si>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</si>
  <si>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</si>
  <si>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</si>
  <si>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</si>
  <si>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</si>
  <si>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</si>
  <si>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</si>
  <si>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</si>
  <si>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</si>
  <si>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</si>
  <si>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</si>
  <si>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</si>
  <si>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</si>
  <si>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</si>
  <si>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</si>
  <si>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</si>
  <si>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</si>
  <si>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</si>
  <si>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</si>
  <si>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</si>
  <si>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</si>
  <si>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</si>
  <si>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</si>
  <si>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</si>
  <si>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</si>
  <si>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</si>
  <si>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</si>
  <si>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</si>
  <si>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</si>
  <si>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</si>
  <si>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</si>
  <si>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</si>
  <si>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</si>
  <si>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</si>
  <si>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</si>
  <si>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</si>
  <si>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</si>
  <si>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</si>
  <si>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</si>
  <si>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</si>
  <si>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</si>
  <si>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</si>
  <si>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</si>
  <si>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</si>
  <si>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</si>
  <si>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</si>
  <si>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</si>
  <si>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</si>
  <si>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</si>
  <si>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</si>
  <si>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</si>
  <si>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</si>
  <si>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</si>
  <si>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</si>
  <si>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</si>
  <si>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</si>
  <si>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</si>
  <si>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</si>
  <si>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</si>
  <si>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</si>
  <si>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</si>
  <si>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</si>
  <si>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</si>
  <si>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</si>
  <si>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</si>
  <si>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</si>
  <si>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</si>
  <si>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</si>
  <si>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</si>
  <si>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</si>
  <si>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</si>
  <si>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</si>
  <si>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</si>
  <si>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</si>
  <si>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</si>
  <si>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</si>
  <si>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</si>
  <si>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</si>
  <si>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</si>
  <si>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</si>
  <si>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</si>
  <si>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</si>
  <si>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</si>
  <si>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</si>
  <si>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</si>
  <si>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</si>
  <si>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</si>
  <si>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</si>
  <si>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</si>
  <si>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</si>
  <si>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</si>
  <si>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</si>
  <si>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</si>
  <si>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</si>
  <si>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</si>
  <si>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</si>
  <si>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</si>
  <si>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</si>
  <si>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</si>
  <si>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</si>
  <si>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</si>
  <si>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</si>
  <si>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</si>
  <si>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</si>
  <si>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</si>
  <si>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</si>
  <si>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</si>
  <si>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</si>
  <si>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</si>
  <si>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</si>
  <si>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</si>
  <si>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</si>
  <si>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</si>
  <si>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</si>
  <si>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</si>
  <si>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</si>
  <si>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</si>
  <si>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</si>
  <si>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</si>
  <si>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</si>
  <si>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</si>
  <si>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</si>
  <si>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</si>
  <si>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</si>
  <si>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</si>
  <si>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</si>
  <si>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</si>
  <si>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</si>
  <si>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</si>
  <si>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</si>
  <si>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</si>
  <si>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</si>
  <si>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</si>
  <si>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</si>
  <si>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</si>
  <si>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</si>
  <si>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</si>
  <si>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</si>
  <si>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</si>
  <si>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</si>
  <si>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</si>
  <si>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</si>
  <si>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</si>
  <si>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</si>
  <si>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</si>
  <si>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</si>
  <si>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</si>
  <si>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</si>
  <si>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</si>
  <si>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</si>
  <si>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</si>
  <si>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</si>
  <si>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</si>
  <si>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</si>
  <si>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</si>
  <si>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</si>
  <si>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</si>
  <si>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</si>
  <si>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</si>
  <si>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</si>
  <si>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</si>
  <si>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</si>
  <si>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</si>
  <si>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</si>
  <si>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</si>
  <si>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</si>
  <si>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</si>
  <si>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</si>
  <si>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</si>
  <si>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</si>
  <si>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</si>
  <si>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</si>
  <si>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</si>
  <si>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</si>
  <si>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</si>
  <si>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</si>
  <si>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</si>
  <si>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</si>
  <si>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</si>
  <si>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</si>
  <si>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</si>
  <si>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</si>
  <si>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</si>
  <si>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</si>
  <si>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</si>
  <si>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</si>
  <si>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</si>
  <si>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</si>
  <si>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</si>
  <si>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</si>
  <si>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</si>
  <si>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</si>
  <si>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</si>
  <si>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</si>
  <si>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</si>
  <si>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</si>
  <si>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</si>
  <si>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</si>
  <si>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</si>
  <si>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</si>
  <si>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</si>
  <si>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</si>
  <si>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</si>
  <si>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</si>
  <si>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</si>
  <si>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</si>
  <si>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</si>
  <si>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</si>
  <si>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</si>
  <si>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</si>
  <si>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</si>
  <si>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</si>
  <si>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</si>
  <si>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</si>
  <si>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</si>
  <si>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</si>
  <si>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</si>
  <si>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</si>
  <si>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</si>
  <si>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</si>
  <si>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</si>
  <si>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</si>
  <si>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</si>
  <si>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</si>
  <si>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</si>
  <si>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</si>
  <si>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</si>
  <si>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</si>
  <si>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</si>
  <si>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</si>
  <si>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</si>
  <si>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</si>
  <si>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</si>
  <si>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</si>
  <si>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</si>
  <si>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</si>
  <si>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</si>
  <si>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</si>
  <si>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</si>
  <si>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</si>
  <si>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</si>
  <si>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</si>
  <si>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</si>
  <si>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</si>
  <si>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</si>
  <si>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</si>
  <si>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</si>
  <si>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</si>
  <si>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</si>
  <si>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</si>
  <si>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</si>
  <si>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</si>
  <si>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</si>
  <si>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</si>
  <si>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</si>
  <si>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</si>
  <si>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</si>
  <si>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</si>
  <si>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</si>
  <si>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</si>
  <si>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</si>
  <si>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</si>
  <si>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</si>
  <si>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</si>
  <si>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</si>
  <si>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</si>
  <si>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</si>
  <si>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</si>
  <si>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</si>
  <si>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</si>
  <si>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</si>
  <si>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</si>
  <si>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</si>
  <si>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</si>
  <si>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</si>
  <si>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</si>
  <si>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</si>
  <si>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</si>
  <si>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</si>
  <si>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</si>
  <si>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</si>
  <si>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</si>
  <si>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</si>
  <si>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</si>
  <si>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</si>
  <si>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</si>
  <si>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</si>
  <si>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</si>
  <si>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</si>
  <si>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</si>
  <si>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</si>
  <si>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</si>
  <si>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</si>
  <si>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</si>
  <si>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</si>
  <si>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</si>
  <si>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</si>
  <si>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</si>
  <si>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</si>
  <si>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</si>
  <si>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</si>
  <si>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</si>
  <si>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</si>
  <si>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</si>
  <si>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</si>
  <si>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</si>
  <si>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</si>
  <si>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</si>
  <si>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</si>
  <si>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</si>
  <si>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</si>
  <si>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</si>
  <si>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</si>
  <si>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</si>
  <si>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</si>
  <si>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</si>
  <si>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</si>
  <si>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</si>
  <si>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</si>
  <si>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</si>
  <si>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</si>
  <si>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</si>
  <si>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</si>
  <si>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</si>
  <si>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</si>
  <si>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</si>
  <si>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</si>
  <si>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</si>
  <si>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</si>
  <si>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</si>
  <si>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</si>
  <si>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</si>
  <si>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</si>
  <si>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</si>
  <si>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</si>
  <si>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</si>
  <si>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</si>
  <si>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</si>
  <si>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</si>
  <si>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</si>
  <si>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</si>
  <si>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</si>
  <si>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</si>
  <si>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</si>
  <si>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</si>
  <si>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</si>
  <si>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</si>
  <si>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</si>
  <si>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</si>
  <si>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</si>
  <si>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</si>
  <si>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</si>
  <si>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</si>
  <si>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</si>
  <si>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</si>
  <si>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</si>
  <si>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</si>
  <si>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</si>
  <si>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</si>
  <si>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</si>
  <si>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</si>
  <si>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</si>
  <si>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</si>
  <si>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</si>
  <si>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</si>
  <si>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</si>
  <si>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</si>
  <si>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</si>
  <si>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</si>
  <si>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</si>
  <si>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</si>
  <si>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</si>
  <si>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</si>
  <si>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</si>
  <si>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</si>
  <si>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</si>
  <si>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</si>
  <si>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</si>
  <si>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</si>
  <si>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</si>
  <si>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</si>
  <si>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</si>
  <si>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</si>
  <si>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</si>
  <si>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</si>
  <si>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</si>
  <si>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</si>
  <si>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</si>
  <si>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</si>
  <si>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</si>
  <si>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</si>
  <si>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</si>
  <si>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</si>
  <si>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</si>
  <si>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</si>
  <si>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</si>
  <si>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</si>
  <si>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</si>
  <si>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</si>
  <si>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</si>
  <si>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</si>
  <si>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</si>
  <si>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</si>
  <si>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</si>
  <si>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</si>
  <si>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</si>
  <si>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</si>
  <si>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</si>
  <si>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</si>
  <si>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</si>
  <si>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</si>
  <si>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</si>
  <si>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</si>
  <si>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</si>
  <si>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</si>
  <si>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</si>
  <si>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</si>
  <si>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</si>
  <si>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</si>
  <si>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</si>
  <si>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</si>
  <si>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</si>
  <si>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</si>
  <si>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</si>
  <si>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</si>
  <si>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</si>
  <si>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</si>
  <si>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</si>
  <si>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</si>
  <si>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</si>
  <si>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</si>
  <si>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</si>
  <si>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</si>
  <si>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</si>
  <si>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</si>
  <si>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</si>
  <si>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</si>
  <si>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</si>
  <si>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</si>
  <si>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</si>
  <si>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</si>
  <si>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</si>
  <si>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</si>
  <si>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</si>
  <si>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</si>
  <si>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</si>
  <si>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</si>
  <si>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</si>
  <si>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</si>
  <si>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</si>
  <si>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</si>
  <si>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</si>
  <si>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</si>
  <si>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</si>
  <si>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</si>
  <si>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</si>
  <si>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</si>
  <si>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</si>
  <si>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</si>
  <si>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</si>
  <si>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</si>
  <si>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</si>
  <si>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</si>
  <si>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</si>
  <si>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</si>
  <si>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</si>
  <si>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</si>
  <si>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</si>
  <si>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</si>
  <si>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</si>
  <si>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</si>
  <si>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</si>
  <si>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</si>
  <si>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</si>
  <si>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</si>
  <si>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</si>
  <si>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</si>
  <si>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</si>
  <si>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</si>
  <si>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</si>
  <si>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</si>
  <si>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</si>
  <si>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</si>
  <si>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</si>
  <si>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</si>
  <si>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</si>
  <si>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</si>
  <si>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</si>
  <si>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</si>
  <si>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</si>
  <si>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</si>
  <si>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</si>
  <si>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</si>
  <si>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</si>
  <si>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</si>
  <si>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</si>
  <si>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</si>
  <si>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</si>
  <si>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</si>
  <si>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</si>
  <si>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</si>
  <si>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</si>
  <si>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</si>
  <si>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</si>
  <si>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</si>
  <si>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</si>
  <si>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</si>
  <si>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</si>
  <si>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</si>
  <si>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</si>
  <si>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</si>
  <si>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</si>
  <si>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</si>
  <si>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</si>
  <si>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</si>
  <si>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</si>
  <si>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</si>
  <si>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</si>
  <si>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</si>
  <si>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</si>
  <si>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</si>
  <si>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</si>
  <si>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</si>
  <si>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</si>
  <si>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</si>
  <si>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</si>
  <si>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</si>
  <si>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</si>
  <si>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</si>
  <si>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</si>
  <si>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</si>
  <si>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</si>
  <si>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</si>
  <si>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</si>
  <si>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</si>
  <si>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</si>
  <si>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</si>
  <si>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</si>
  <si>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</si>
  <si>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</si>
  <si>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</si>
  <si>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</si>
  <si>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</si>
  <si>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</si>
  <si>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</si>
  <si>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</si>
  <si>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</si>
  <si>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</si>
  <si>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</si>
  <si>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</si>
  <si>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</si>
  <si>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</si>
  <si>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</si>
  <si>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</si>
  <si>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</si>
  <si>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</si>
  <si>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</si>
  <si>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</si>
  <si>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</si>
  <si>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</si>
  <si>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</si>
  <si>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</si>
  <si>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</si>
  <si>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</si>
  <si>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</si>
  <si>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</si>
  <si>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</si>
  <si>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</si>
  <si>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</si>
  <si>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</si>
  <si>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</si>
  <si>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</si>
  <si>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</si>
  <si>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</si>
  <si>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</si>
  <si>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</si>
  <si>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</si>
  <si>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</si>
  <si>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</si>
  <si>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</si>
  <si>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</si>
  <si>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</si>
  <si>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</si>
  <si>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</si>
  <si>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</si>
  <si>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</si>
  <si>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</si>
  <si>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</si>
  <si>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</si>
  <si>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</si>
  <si>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</si>
  <si>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</si>
  <si>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</si>
  <si>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</si>
  <si>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</si>
  <si>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</si>
  <si>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</si>
  <si>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</si>
  <si>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</si>
  <si>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</si>
  <si>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</si>
  <si>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</si>
  <si>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</si>
  <si>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</si>
  <si>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</si>
  <si>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</si>
  <si>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</si>
  <si>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</si>
  <si>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</si>
  <si>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</si>
  <si>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</si>
  <si>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</si>
  <si>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</si>
  <si>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</si>
  <si>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</si>
  <si>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</si>
  <si>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</si>
  <si>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</si>
  <si>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</si>
  <si>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</si>
  <si>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</si>
  <si>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</si>
  <si>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</si>
  <si>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</si>
  <si>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</si>
  <si>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</si>
  <si>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</si>
  <si>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</si>
  <si>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</si>
  <si>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</si>
  <si>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</si>
  <si>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</si>
  <si>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</si>
  <si>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</si>
  <si>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</si>
  <si>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</si>
  <si>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</si>
  <si>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</si>
  <si>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</si>
  <si>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</si>
  <si>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</si>
  <si>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</si>
  <si>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</si>
  <si>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</si>
  <si>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</si>
  <si>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</si>
  <si>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</si>
  <si>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</si>
  <si>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</si>
  <si>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</si>
  <si>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</si>
  <si>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</si>
  <si>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</si>
  <si>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</si>
  <si>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</si>
  <si>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</si>
  <si>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</si>
  <si>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</si>
  <si>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</si>
  <si>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</si>
  <si>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</si>
  <si>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</si>
  <si>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</si>
  <si>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</si>
  <si>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</si>
  <si>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</si>
  <si>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</si>
  <si>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</si>
  <si>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</si>
  <si>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</si>
  <si>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</si>
  <si>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</si>
  <si>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</si>
  <si>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</si>
  <si>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</si>
  <si>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</si>
  <si>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</si>
  <si>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</si>
  <si>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</si>
  <si>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</si>
  <si>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</si>
  <si>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</si>
  <si>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</si>
  <si>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</si>
  <si>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</si>
  <si>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</si>
  <si>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</si>
  <si>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</si>
  <si>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</si>
  <si>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</si>
  <si>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</si>
  <si>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</si>
  <si>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</si>
  <si>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</si>
  <si>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</si>
  <si>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</si>
  <si>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</si>
  <si>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</si>
  <si>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</si>
  <si>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</si>
  <si>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</si>
  <si>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</si>
  <si>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</si>
  <si>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</si>
  <si>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</si>
  <si>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</si>
  <si>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</si>
  <si>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</si>
  <si>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</si>
  <si>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</si>
  <si>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</si>
  <si>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</si>
  <si>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</si>
  <si>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</si>
  <si>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</si>
  <si>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</si>
  <si>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</si>
  <si>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</si>
  <si>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</si>
  <si>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</si>
  <si>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</si>
  <si>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</si>
  <si>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</si>
  <si>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</si>
  <si>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</si>
  <si>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</si>
  <si>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</si>
  <si>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</si>
  <si>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</si>
  <si>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</si>
  <si>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</si>
  <si>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</si>
  <si>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</si>
  <si>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</si>
  <si>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</si>
  <si>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</si>
  <si>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</si>
  <si>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</si>
  <si>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</si>
  <si>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</si>
  <si>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</si>
  <si>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</si>
  <si>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</si>
  <si>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</si>
  <si>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</si>
  <si>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</si>
  <si>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</si>
  <si>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</si>
  <si>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</si>
  <si>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</si>
  <si>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</si>
  <si>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</si>
  <si>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</si>
  <si>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</si>
  <si>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</si>
  <si>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</si>
  <si>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</si>
  <si>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</si>
  <si>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</si>
  <si>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</si>
  <si>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</si>
  <si>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</si>
  <si>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</si>
  <si>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</si>
  <si>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</si>
  <si>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</si>
  <si>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</si>
  <si>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</si>
  <si>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</si>
  <si>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</si>
  <si>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</si>
  <si>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</si>
  <si>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</si>
  <si>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</si>
  <si>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</si>
  <si>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</si>
  <si>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</si>
  <si>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</si>
  <si>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</si>
  <si>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</si>
  <si>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</si>
  <si>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</si>
  <si>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</si>
  <si>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</si>
  <si>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</si>
  <si>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</si>
  <si>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</si>
  <si>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</si>
  <si>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</si>
  <si>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</si>
  <si>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</si>
  <si>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</si>
  <si>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</si>
  <si>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</si>
  <si>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</si>
  <si>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</si>
  <si>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</si>
  <si>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</si>
  <si>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</si>
  <si>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</si>
  <si>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</si>
  <si>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</si>
  <si>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</si>
  <si>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</si>
  <si>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</si>
  <si>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</si>
  <si>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</si>
  <si>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</si>
  <si>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</si>
  <si>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</si>
  <si>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</si>
  <si>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</si>
  <si>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</si>
  <si>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</si>
  <si>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</si>
  <si>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</si>
  <si>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</si>
  <si>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</si>
  <si>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</si>
  <si>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</si>
  <si>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</si>
  <si>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</si>
  <si>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</si>
  <si>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</si>
  <si>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</si>
  <si>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</si>
  <si>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</si>
  <si>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</si>
  <si>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</si>
  <si>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</si>
  <si>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</si>
  <si>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</si>
  <si>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</si>
  <si>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</si>
  <si>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</si>
  <si>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</si>
  <si>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</si>
  <si>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</si>
  <si>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</si>
  <si>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</si>
  <si>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</si>
  <si>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</si>
  <si>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</si>
  <si>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</si>
  <si>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</si>
  <si>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</si>
  <si>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</si>
  <si>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</si>
  <si>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</si>
  <si>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</si>
  <si>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</si>
  <si>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</si>
  <si>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</si>
  <si>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</si>
  <si>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</si>
  <si>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</si>
  <si>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</si>
  <si>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</si>
  <si>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</si>
  <si>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</si>
  <si>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</si>
  <si>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</si>
  <si>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</si>
  <si>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</si>
  <si>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</si>
  <si>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</si>
  <si>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</si>
  <si>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</si>
  <si>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</si>
  <si>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</si>
  <si>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</si>
  <si>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</si>
  <si>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</si>
  <si>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</si>
  <si>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</si>
  <si>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</si>
  <si>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</si>
  <si>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</si>
  <si>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</si>
  <si>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</si>
  <si>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</si>
  <si>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</si>
  <si>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</si>
  <si>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</si>
  <si>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</si>
  <si>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</si>
  <si>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</si>
  <si>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</si>
  <si>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</si>
  <si>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</si>
  <si>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</si>
  <si>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</si>
  <si>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</si>
  <si>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</si>
  <si>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</si>
  <si>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</si>
  <si>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</si>
  <si>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</si>
  <si>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</si>
  <si>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</si>
  <si>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</si>
  <si>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</si>
  <si>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</si>
  <si>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</si>
  <si>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</si>
  <si>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</si>
  <si>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</si>
  <si>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</si>
  <si>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</si>
  <si>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</si>
  <si>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</si>
  <si>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</si>
  <si>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</si>
  <si>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</si>
  <si>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</si>
  <si>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</si>
  <si>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</si>
  <si>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</si>
  <si>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</si>
  <si>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</si>
  <si>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</si>
  <si>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</si>
  <si>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</si>
  <si>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</si>
  <si>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</si>
  <si>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</si>
  <si>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</si>
  <si>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</si>
  <si>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</si>
  <si>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</si>
  <si>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</si>
  <si>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</si>
  <si>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</si>
  <si>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</si>
  <si>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</si>
  <si>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</si>
  <si>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</si>
  <si>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</si>
  <si>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</si>
  <si>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</si>
  <si>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</si>
  <si>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</si>
  <si>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</si>
  <si>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</si>
  <si>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</si>
  <si>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</si>
  <si>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</si>
  <si>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</si>
  <si>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</si>
  <si>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</si>
  <si>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</si>
  <si>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</si>
  <si>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</si>
  <si>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</si>
  <si>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</si>
  <si>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</si>
  <si>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</si>
  <si>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</si>
  <si>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</si>
  <si>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</si>
  <si>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</si>
  <si>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</si>
  <si>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</si>
  <si>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</si>
  <si>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</si>
  <si>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</si>
  <si>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</si>
  <si>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</si>
  <si>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</si>
  <si>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</si>
  <si>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</si>
  <si>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</si>
  <si>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</si>
  <si>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</si>
  <si>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</si>
  <si>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</si>
  <si>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</si>
  <si>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</si>
  <si>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</si>
  <si>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</si>
  <si>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</si>
  <si>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</si>
  <si>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</si>
  <si>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</si>
  <si>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</si>
  <si>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</si>
  <si>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</si>
  <si>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</si>
  <si>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</si>
  <si>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</si>
  <si>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</si>
  <si>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</si>
  <si>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</si>
  <si>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</si>
  <si>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</si>
  <si>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</si>
  <si>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</si>
  <si>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</si>
  <si>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</si>
  <si>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</si>
  <si>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</si>
  <si>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</si>
  <si>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</si>
  <si>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</si>
  <si>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</si>
  <si>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</si>
  <si>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</si>
  <si>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</si>
  <si>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</si>
  <si>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</si>
  <si>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</si>
  <si>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</si>
  <si>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</si>
  <si>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</si>
  <si>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</si>
  <si>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</si>
  <si>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</si>
  <si>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</si>
  <si>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</si>
  <si>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</si>
  <si>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</si>
  <si>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</si>
  <si>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</si>
  <si>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</si>
  <si>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</si>
  <si>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</si>
  <si>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</si>
  <si>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</si>
  <si>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</si>
  <si>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</si>
  <si>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</si>
  <si>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</si>
  <si>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</si>
  <si>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</si>
  <si>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</si>
  <si>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</si>
  <si>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</si>
  <si>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</si>
  <si>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</si>
  <si>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</si>
  <si>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</si>
  <si>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</si>
  <si>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</si>
  <si>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</si>
  <si>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</si>
  <si>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</si>
  <si>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</si>
  <si>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</si>
  <si>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</si>
  <si>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</si>
  <si>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</si>
  <si>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</si>
  <si>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</si>
  <si>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</si>
  <si>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</si>
  <si>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</si>
  <si>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</si>
  <si>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</si>
  <si>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</si>
  <si>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</si>
  <si>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</si>
  <si>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</si>
  <si>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</si>
  <si>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</si>
  <si>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</si>
  <si>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</si>
  <si>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</si>
  <si>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</si>
  <si>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</si>
  <si>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</si>
  <si>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</si>
  <si>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</si>
  <si>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</si>
  <si>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</si>
  <si>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</si>
  <si>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</si>
  <si>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</si>
  <si>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</si>
  <si>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</si>
  <si>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</si>
  <si>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</si>
  <si>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</si>
  <si>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</si>
  <si>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</si>
  <si>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</si>
  <si>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</si>
  <si>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</si>
  <si>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</si>
  <si>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</si>
  <si>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</si>
  <si>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</si>
  <si>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</si>
  <si>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</si>
  <si>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</si>
  <si>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</si>
  <si>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</si>
  <si>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</si>
  <si>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</si>
  <si>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</si>
  <si>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</si>
  <si>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</si>
  <si>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</si>
  <si>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</si>
  <si>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</si>
  <si>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</si>
  <si>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</si>
  <si>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</si>
  <si>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</si>
  <si>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</si>
  <si>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</si>
  <si>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</si>
  <si>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</si>
  <si>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</si>
  <si>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</si>
  <si>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</si>
  <si>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</si>
  <si>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</si>
  <si>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</si>
  <si>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</si>
  <si>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</si>
  <si>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</si>
  <si>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</si>
  <si>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</si>
  <si>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</si>
  <si>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</si>
  <si>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</si>
  <si>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</si>
  <si>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</si>
  <si>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</si>
  <si>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</si>
  <si>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</si>
  <si>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</si>
  <si>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</si>
  <si>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</si>
  <si>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</si>
  <si>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</si>
  <si>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</si>
  <si>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</si>
  <si>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</si>
  <si>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</si>
  <si>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</si>
  <si>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</si>
  <si>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</si>
  <si>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</si>
  <si>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</si>
  <si>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</si>
  <si>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</si>
  <si>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</si>
  <si>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</si>
  <si>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</si>
  <si>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</si>
  <si>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</si>
  <si>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</si>
  <si>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</si>
  <si>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</si>
  <si>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</si>
  <si>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</si>
  <si>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</si>
  <si>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</si>
  <si>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</si>
  <si>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</si>
  <si>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</si>
  <si>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</si>
  <si>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</si>
  <si>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</si>
  <si>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</si>
  <si>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</si>
  <si>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</si>
  <si>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</si>
  <si>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</si>
  <si>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</si>
  <si>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</si>
  <si>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</si>
  <si>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</si>
  <si>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</si>
  <si>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</si>
  <si>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</si>
  <si>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</si>
  <si>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</si>
  <si>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</si>
  <si>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</si>
  <si>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</si>
  <si>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</si>
  <si>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</si>
  <si>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</si>
  <si>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</si>
  <si>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</si>
  <si>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</si>
  <si>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</si>
  <si>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</si>
  <si>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</si>
  <si>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</si>
  <si>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</si>
  <si>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</si>
  <si>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</si>
  <si>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</si>
  <si>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</si>
  <si>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</si>
  <si>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</si>
  <si>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</si>
  <si>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</si>
  <si>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</si>
  <si>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</si>
  <si>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</si>
  <si>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</si>
  <si>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</si>
  <si>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</si>
  <si>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</si>
  <si>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</si>
  <si>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</si>
  <si>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</si>
  <si>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</si>
  <si>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</si>
  <si>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</si>
  <si>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</si>
  <si>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</si>
  <si>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</si>
  <si>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</si>
  <si>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</si>
  <si>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</si>
  <si>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</si>
  <si>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</si>
  <si>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</si>
  <si>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</si>
  <si>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</si>
  <si>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</si>
  <si>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</si>
  <si>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</si>
  <si>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</si>
  <si>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</si>
  <si>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</si>
  <si>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</si>
  <si>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</si>
  <si>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</si>
  <si>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</si>
  <si>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</si>
  <si>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</si>
  <si>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</si>
  <si>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</si>
  <si>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</si>
  <si>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</si>
  <si>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</si>
  <si>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</si>
  <si>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</si>
  <si>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</si>
  <si>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</si>
  <si>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</si>
  <si>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</si>
  <si>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</si>
  <si>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</si>
  <si>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</si>
  <si>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</si>
  <si>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</si>
  <si>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</si>
  <si>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</si>
  <si>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</si>
  <si>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</si>
  <si>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</si>
  <si>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</si>
  <si>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</si>
  <si>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</si>
  <si>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</si>
  <si>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</si>
  <si>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</si>
  <si>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</si>
  <si>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</si>
  <si>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</si>
  <si>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</si>
  <si>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</si>
  <si>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</si>
  <si>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</si>
  <si>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</si>
  <si>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</si>
  <si>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</si>
  <si>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</si>
  <si>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</si>
  <si>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</si>
  <si>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</si>
  <si>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</si>
  <si>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</si>
  <si>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</si>
  <si>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</si>
  <si>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</si>
  <si>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</si>
  <si>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</si>
  <si>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</si>
  <si>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</si>
  <si>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</si>
  <si>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</si>
  <si>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</si>
  <si>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</si>
  <si>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</si>
  <si>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</si>
  <si>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</si>
  <si>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</si>
  <si>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</si>
  <si>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</si>
  <si>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</si>
  <si>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</si>
  <si>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</si>
  <si>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</si>
  <si>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</si>
  <si>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</si>
  <si>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</si>
  <si>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</si>
  <si>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</si>
  <si>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</si>
  <si>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</si>
  <si>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</si>
  <si>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</si>
  <si>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</si>
  <si>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</si>
  <si>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</si>
  <si>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</si>
  <si>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</si>
  <si>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</si>
  <si>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</si>
  <si>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</si>
  <si>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</si>
  <si>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</si>
  <si>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</si>
  <si>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</si>
  <si>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</si>
  <si>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</si>
  <si>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</si>
  <si>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</si>
  <si>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</si>
  <si>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</si>
  <si>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</si>
  <si>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</si>
  <si>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</si>
  <si>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</si>
  <si>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</si>
  <si>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</si>
  <si>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</si>
  <si>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</si>
  <si>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</si>
  <si>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</si>
  <si>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</si>
  <si>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</si>
  <si>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</si>
  <si>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</si>
  <si>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</si>
  <si>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</si>
  <si>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</si>
  <si>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</si>
  <si>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</si>
  <si>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</si>
  <si>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</si>
  <si>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</si>
  <si>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</si>
  <si>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</si>
  <si>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</si>
  <si>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</si>
  <si>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</si>
  <si>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</si>
  <si>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</si>
  <si>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</si>
  <si>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</si>
  <si>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</si>
  <si>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</si>
  <si>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</si>
  <si>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</si>
  <si>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</si>
  <si>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</si>
  <si>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</si>
  <si>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</si>
  <si>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</si>
  <si>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</si>
  <si>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</si>
  <si>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</si>
  <si>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</si>
  <si>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</si>
  <si>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</si>
  <si>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</si>
  <si>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</si>
  <si>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</si>
  <si>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</si>
  <si>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</si>
  <si>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</si>
  <si>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</si>
  <si>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</si>
  <si>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</si>
  <si>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</si>
  <si>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</si>
  <si>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</si>
  <si>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</si>
  <si>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</si>
  <si>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</si>
  <si>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</si>
  <si>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</si>
  <si>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</si>
  <si>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</si>
  <si>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</si>
  <si>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</si>
  <si>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</si>
  <si>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</si>
  <si>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</si>
  <si>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</si>
  <si>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</si>
  <si>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</si>
  <si>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</si>
  <si>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</si>
  <si>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</si>
  <si>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</si>
  <si>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</si>
  <si>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</si>
  <si>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</si>
  <si>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</si>
  <si>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</si>
  <si>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</si>
  <si>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</si>
  <si>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</si>
  <si>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</si>
  <si>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</si>
  <si>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</si>
  <si>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</si>
  <si>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</si>
  <si>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</si>
  <si>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</si>
  <si>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</si>
  <si>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</si>
  <si>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</si>
  <si>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</si>
  <si>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</si>
  <si>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</si>
  <si>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</si>
  <si>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</si>
  <si>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</si>
  <si>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</si>
  <si>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</si>
  <si>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</si>
  <si>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</si>
  <si>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</si>
  <si>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</si>
  <si>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</si>
  <si>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</si>
  <si>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</si>
  <si>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</si>
  <si>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</si>
  <si>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</si>
  <si>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</si>
  <si>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</si>
  <si>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</si>
  <si>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</si>
  <si>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</si>
  <si>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</si>
  <si>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</si>
  <si>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</si>
  <si>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</si>
  <si>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</si>
  <si>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</si>
  <si>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</si>
  <si>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</si>
  <si>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</si>
  <si>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</si>
  <si>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</si>
  <si>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</si>
  <si>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</si>
  <si>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</si>
  <si>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</si>
  <si>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</si>
  <si>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</si>
  <si>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</si>
  <si>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</si>
  <si>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</si>
  <si>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</si>
  <si>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</si>
  <si>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</si>
  <si>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</si>
  <si>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</si>
  <si>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</si>
  <si>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</si>
  <si>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</si>
  <si>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</si>
  <si>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</si>
  <si>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</si>
  <si>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</si>
  <si>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</si>
  <si>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</si>
  <si>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</si>
  <si>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</si>
  <si>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</si>
  <si>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</si>
  <si>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</si>
  <si>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</si>
  <si>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</si>
  <si>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</si>
  <si>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</si>
  <si>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</si>
  <si>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</si>
  <si>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</si>
  <si>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</si>
  <si>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</si>
  <si>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</si>
  <si>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</si>
  <si>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</si>
  <si>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</si>
  <si>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</si>
  <si>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</si>
  <si>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</si>
  <si>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</si>
  <si>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</si>
  <si>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</si>
  <si>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</si>
  <si>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</si>
  <si>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</si>
  <si>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</si>
  <si>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</si>
  <si>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</si>
  <si>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</si>
  <si>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</si>
  <si>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</si>
  <si>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</si>
  <si>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</si>
  <si>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</si>
  <si>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</si>
  <si>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</si>
  <si>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</si>
  <si>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</si>
  <si>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</si>
  <si>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</si>
  <si>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</si>
  <si>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</si>
  <si>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</si>
  <si>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</si>
  <si>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</si>
  <si>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</si>
  <si>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</si>
  <si>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</si>
  <si>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</si>
  <si>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</si>
  <si>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</si>
  <si>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</si>
  <si>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</si>
  <si>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</si>
  <si>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</si>
  <si>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</si>
  <si>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</si>
  <si>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</si>
  <si>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</si>
  <si>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</si>
  <si>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</si>
  <si>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</si>
  <si>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</si>
  <si>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</si>
  <si>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</si>
  <si>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</si>
  <si>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</si>
  <si>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</si>
  <si>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</si>
  <si>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</si>
  <si>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</si>
  <si>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</si>
  <si>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</si>
  <si>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</si>
  <si>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</si>
  <si>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</si>
  <si>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</si>
  <si>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</si>
  <si>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</si>
  <si>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</si>
  <si>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</si>
  <si>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</si>
  <si>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</si>
  <si>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</si>
  <si>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</si>
  <si>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</si>
  <si>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</si>
  <si>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</si>
  <si>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</si>
  <si>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</si>
  <si>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</si>
  <si>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</si>
  <si>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</si>
  <si>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</si>
  <si>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</si>
  <si>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</si>
  <si>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</si>
  <si>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</si>
  <si>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</si>
  <si>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</si>
  <si>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</si>
  <si>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</si>
  <si>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</si>
  <si>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</si>
  <si>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</si>
  <si>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</si>
  <si>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</si>
  <si>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</si>
  <si>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</si>
  <si>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</si>
  <si>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</si>
  <si>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</si>
  <si>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</si>
  <si>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</si>
  <si>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</si>
  <si>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</si>
  <si>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</si>
  <si>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</si>
  <si>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</si>
  <si>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</si>
  <si>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</si>
  <si>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</si>
  <si>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</si>
  <si>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</si>
  <si>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</si>
  <si>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</si>
  <si>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</si>
  <si>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</si>
  <si>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</si>
  <si>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</si>
  <si>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</si>
  <si>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</si>
  <si>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</si>
  <si>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</si>
  <si>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</si>
  <si>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</si>
  <si>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</si>
  <si>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</si>
  <si>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</si>
  <si>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</si>
  <si>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</si>
  <si>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</si>
  <si>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</si>
  <si>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</si>
  <si>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</si>
  <si>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</si>
  <si>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</si>
  <si>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</si>
  <si>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</si>
  <si>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</si>
  <si>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</si>
  <si>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</si>
  <si>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</si>
  <si>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</si>
  <si>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</si>
  <si>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</si>
  <si>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</si>
  <si>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</si>
  <si>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</si>
  <si>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</si>
  <si>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</si>
  <si>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</si>
  <si>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</si>
  <si>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</si>
  <si>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</si>
  <si>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</si>
  <si>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</si>
  <si>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</si>
  <si>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</si>
  <si>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</si>
  <si>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</si>
  <si>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</si>
  <si>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</si>
  <si>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</si>
  <si>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</si>
  <si>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</si>
  <si>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</si>
  <si>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</si>
  <si>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</si>
  <si>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</si>
  <si>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</si>
  <si>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</si>
  <si>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</si>
  <si>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</si>
  <si>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</si>
  <si>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</si>
  <si>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</si>
  <si>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</si>
  <si>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</si>
  <si>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</si>
  <si>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</si>
  <si>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</si>
  <si>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</si>
  <si>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</si>
  <si>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</si>
  <si>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</si>
  <si>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</si>
  <si>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</si>
  <si>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</si>
  <si>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</si>
  <si>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</si>
  <si>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</si>
  <si>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</si>
  <si>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</si>
  <si>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</si>
  <si>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</si>
  <si>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</si>
  <si>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</si>
  <si>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</si>
  <si>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</si>
  <si>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</si>
  <si>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</si>
  <si>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</si>
  <si>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</si>
  <si>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</si>
  <si>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</si>
  <si>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</si>
  <si>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</si>
  <si>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</si>
  <si>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</si>
  <si>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</si>
  <si>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</si>
  <si>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</si>
  <si>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</si>
  <si>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</si>
  <si>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</si>
  <si>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</si>
  <si>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</si>
  <si>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</si>
  <si>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</si>
  <si>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</si>
  <si>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</si>
  <si>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</si>
  <si>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</si>
  <si>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</si>
  <si>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</si>
  <si>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</si>
  <si>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</si>
  <si>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</si>
  <si>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</si>
  <si>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</si>
  <si>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</si>
  <si>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</si>
  <si>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</si>
  <si>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</si>
  <si>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</si>
  <si>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</si>
  <si>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</si>
  <si>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</si>
  <si>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</si>
  <si>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</si>
  <si>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</si>
  <si>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</si>
  <si>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</si>
  <si>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</si>
  <si>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</si>
  <si>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</si>
  <si>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</si>
  <si>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</si>
  <si>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</si>
  <si>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</si>
  <si>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</si>
  <si>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</si>
  <si>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</si>
  <si>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</si>
  <si>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</si>
  <si>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</si>
  <si>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</si>
  <si>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</si>
  <si>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</si>
  <si>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</si>
  <si>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</si>
  <si>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</si>
  <si>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</si>
  <si>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</si>
  <si>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</si>
  <si>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</si>
  <si>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</si>
  <si>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</si>
  <si>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</si>
  <si>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</si>
  <si>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</si>
  <si>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</si>
  <si>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</si>
  <si>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</si>
  <si>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</si>
  <si>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</si>
  <si>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</si>
  <si>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</si>
  <si>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</si>
  <si>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</si>
  <si>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</si>
  <si>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</si>
  <si>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</si>
  <si>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</si>
  <si>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</si>
  <si>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</si>
  <si>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</si>
  <si>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</si>
  <si>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</si>
  <si>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</si>
  <si>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</si>
  <si>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</si>
  <si>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</si>
  <si>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</si>
  <si>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</si>
  <si>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</si>
  <si>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</si>
  <si>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</si>
  <si>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</si>
  <si>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</si>
  <si>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</si>
  <si>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</si>
  <si>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</si>
  <si>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</si>
  <si>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</si>
  <si>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</si>
  <si>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</si>
  <si>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</si>
  <si>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</si>
  <si>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</si>
  <si>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</si>
  <si>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</si>
  <si>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</si>
  <si>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</si>
  <si>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</si>
  <si>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</si>
  <si>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</si>
  <si>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</si>
  <si>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</si>
  <si>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</si>
  <si>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</si>
  <si>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</si>
  <si>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</si>
  <si>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</si>
  <si>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</si>
  <si>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</si>
  <si>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</si>
  <si>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</si>
  <si>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</si>
  <si>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</si>
  <si>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</si>
  <si>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</si>
  <si>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</si>
  <si>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</si>
  <si>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</si>
  <si>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</si>
  <si>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</si>
  <si>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</si>
  <si>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</si>
  <si>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</si>
  <si>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</si>
  <si>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</si>
  <si>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</si>
  <si>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</si>
  <si>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</si>
  <si>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</si>
  <si>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</si>
  <si>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</si>
  <si>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</si>
  <si>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</si>
  <si>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</si>
  <si>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</si>
  <si>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</si>
  <si>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</si>
  <si>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</si>
  <si>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</si>
  <si>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</si>
  <si>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</si>
  <si>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</si>
  <si>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</si>
  <si>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</si>
  <si>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</si>
  <si>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</si>
  <si>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</si>
  <si>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</si>
  <si>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</si>
  <si>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</si>
  <si>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</si>
  <si>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</si>
  <si>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</si>
  <si>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</si>
  <si>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</si>
  <si>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</si>
  <si>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</si>
  <si>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</si>
  <si>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</si>
  <si>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</si>
  <si>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</si>
  <si>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</si>
  <si>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</si>
  <si>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</si>
  <si>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</si>
  <si>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</si>
  <si>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</si>
  <si>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</si>
  <si>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</si>
  <si>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</si>
  <si>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</si>
  <si>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</si>
  <si>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</si>
  <si>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</si>
  <si>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</si>
  <si>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</si>
  <si>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</si>
  <si>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</si>
  <si>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</si>
  <si>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</si>
  <si>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</si>
  <si>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</si>
  <si>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</si>
  <si>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</si>
  <si>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</si>
  <si>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</si>
  <si>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</si>
  <si>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</si>
  <si>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</si>
  <si>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</si>
  <si>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</si>
  <si>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</si>
  <si>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</si>
  <si>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</si>
  <si>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</si>
  <si>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</si>
  <si>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</si>
  <si>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</si>
  <si>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</si>
  <si>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</si>
  <si>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</si>
  <si>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</si>
  <si>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</si>
  <si>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</si>
  <si>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</si>
  <si>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</si>
  <si>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</si>
  <si>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</si>
  <si>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</si>
  <si>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</si>
  <si>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</si>
  <si>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</si>
  <si>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</si>
  <si>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</si>
  <si>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</si>
  <si>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</si>
  <si>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</si>
  <si>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</si>
  <si>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</si>
  <si>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</si>
  <si>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</si>
  <si>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</si>
  <si>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</si>
  <si>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</si>
  <si>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</si>
  <si>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</si>
  <si>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</si>
  <si>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</si>
  <si>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</si>
  <si>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</si>
  <si>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</si>
  <si>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</si>
  <si>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</si>
  <si>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</si>
  <si>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</si>
  <si>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</si>
  <si>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</si>
  <si>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</si>
  <si>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</si>
  <si>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</si>
  <si>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</si>
  <si>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</si>
  <si>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</si>
  <si>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</si>
  <si>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</si>
  <si>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</si>
  <si>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</si>
  <si>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</si>
  <si>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</si>
  <si>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</si>
  <si>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</si>
  <si>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</si>
  <si>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</si>
  <si>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</si>
  <si>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</si>
  <si>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</si>
  <si>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</si>
  <si>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</si>
  <si>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</si>
  <si>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</si>
  <si>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</si>
  <si>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</si>
  <si>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</si>
  <si>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</si>
  <si>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</si>
  <si>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</si>
  <si>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</si>
  <si>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</si>
  <si>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</si>
  <si>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</si>
  <si>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</si>
  <si>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</si>
  <si>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</si>
  <si>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</si>
  <si>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</si>
  <si>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</si>
  <si>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</si>
  <si>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</si>
  <si>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</si>
  <si>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</si>
  <si>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</si>
  <si>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</si>
  <si>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</si>
  <si>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</si>
  <si>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</si>
  <si>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</si>
  <si>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</si>
  <si>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</si>
  <si>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</si>
  <si>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</si>
  <si>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</si>
  <si>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</si>
  <si>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</si>
  <si>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</si>
  <si>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</si>
  <si>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</si>
  <si>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</si>
  <si>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</si>
  <si>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</si>
  <si>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</si>
  <si>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</si>
  <si>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</si>
  <si>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</si>
  <si>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</si>
  <si>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</si>
  <si>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</si>
  <si>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</si>
  <si>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</si>
  <si>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</si>
  <si>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</si>
  <si>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</si>
  <si>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</si>
  <si>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</si>
  <si>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</si>
  <si>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</si>
  <si>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</si>
  <si>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</si>
  <si>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</si>
  <si>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</si>
  <si>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</si>
  <si>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</si>
  <si>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</si>
  <si>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</si>
  <si>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</si>
  <si>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</si>
  <si>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</si>
  <si>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</si>
  <si>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</si>
  <si>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</si>
  <si>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</si>
  <si>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</si>
  <si>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</si>
  <si>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</si>
  <si>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</si>
  <si>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</si>
  <si>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</si>
  <si>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</si>
  <si>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</si>
  <si>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</si>
  <si>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</si>
  <si>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</si>
  <si>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</si>
  <si>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</si>
  <si>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</si>
  <si>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</si>
  <si>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</si>
  <si>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</si>
  <si>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</si>
  <si>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</si>
  <si>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</si>
  <si>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</si>
  <si>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</si>
  <si>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</si>
  <si>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</si>
  <si>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</si>
  <si>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</si>
  <si>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</si>
  <si>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</si>
  <si>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</si>
  <si>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</si>
  <si>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</si>
  <si>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</si>
  <si>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</si>
  <si>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</si>
  <si>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</si>
  <si>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</si>
  <si>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</si>
  <si>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</si>
  <si>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</si>
  <si>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</si>
  <si>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</si>
  <si>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</si>
  <si>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</si>
  <si>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</si>
  <si>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</si>
  <si>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</si>
  <si>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</si>
  <si>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</si>
  <si>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</si>
  <si>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</si>
  <si>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</si>
  <si>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</si>
  <si>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</si>
  <si>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</si>
  <si>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</si>
  <si>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</si>
  <si>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</si>
  <si>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</si>
  <si>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</si>
  <si>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</si>
  <si>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</si>
  <si>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</si>
  <si>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</si>
  <si>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</si>
  <si>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</si>
  <si>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</si>
  <si>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</si>
  <si>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</si>
  <si>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</si>
  <si>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</si>
  <si>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</si>
  <si>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</si>
  <si>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</si>
  <si>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</si>
  <si>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</si>
  <si>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</si>
  <si>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</si>
  <si>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</si>
  <si>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</si>
  <si>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</si>
  <si>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</si>
  <si>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</si>
  <si>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</si>
  <si>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</si>
  <si>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</si>
  <si>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</si>
  <si>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</si>
  <si>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</si>
  <si>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</si>
  <si>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</si>
  <si>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</si>
  <si>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</si>
  <si>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</si>
  <si>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</si>
  <si>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</si>
  <si>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</si>
  <si>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</si>
  <si>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</si>
  <si>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</si>
  <si>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</si>
  <si>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</si>
  <si>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</si>
  <si>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</si>
  <si>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</si>
  <si>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</si>
  <si>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</si>
  <si>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</si>
  <si>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</si>
  <si>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</si>
  <si>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</si>
  <si>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</si>
  <si>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</si>
  <si>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</si>
  <si>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</si>
  <si>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</si>
  <si>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</si>
  <si>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</si>
  <si>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</si>
  <si>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</si>
  <si>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</si>
  <si>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</si>
  <si>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</si>
  <si>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</si>
  <si>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</si>
  <si>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</si>
  <si>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</si>
  <si>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</si>
  <si>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</si>
  <si>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</si>
  <si>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</si>
  <si>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</si>
  <si>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</si>
  <si>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</si>
  <si>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</si>
  <si>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</si>
  <si>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</si>
  <si>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</si>
  <si>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</si>
  <si>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</si>
  <si>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</si>
  <si>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</si>
  <si>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</si>
  <si>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</si>
  <si>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</si>
  <si>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</si>
  <si>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</si>
  <si>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</si>
  <si>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</si>
  <si>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</si>
  <si>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</si>
  <si>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</si>
  <si>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</si>
  <si>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</si>
  <si>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</si>
  <si>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</si>
  <si>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</si>
  <si>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</si>
  <si>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</si>
  <si>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</si>
  <si>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</si>
  <si>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</si>
  <si>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</si>
  <si>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</si>
  <si>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</si>
  <si>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</si>
  <si>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</si>
  <si>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</si>
  <si>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</si>
  <si>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</si>
  <si>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</si>
  <si>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</si>
  <si>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</si>
  <si>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</si>
  <si>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</si>
  <si>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</si>
  <si>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</si>
  <si>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</si>
  <si>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</si>
  <si>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</si>
  <si>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</si>
  <si>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</si>
  <si>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</si>
  <si>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</si>
  <si>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</si>
  <si>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</si>
  <si>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</si>
  <si>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</si>
  <si>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</si>
  <si>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</si>
  <si>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</si>
  <si>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</si>
  <si>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</si>
  <si>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</si>
  <si>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</si>
  <si>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</si>
  <si>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</si>
  <si>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</si>
  <si>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</si>
  <si>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</si>
  <si>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</si>
  <si>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</si>
  <si>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</si>
  <si>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</si>
  <si>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</si>
  <si>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</si>
  <si>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</si>
  <si>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</si>
  <si>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</si>
  <si>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</si>
  <si>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</si>
  <si>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</si>
  <si>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</si>
  <si>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</si>
  <si>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</si>
  <si>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</si>
  <si>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</si>
  <si>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</si>
  <si>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</si>
  <si>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</si>
  <si>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</si>
  <si>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</si>
  <si>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</si>
  <si>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</si>
  <si>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</si>
  <si>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</si>
  <si>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</si>
  <si>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</si>
  <si>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</si>
  <si>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</si>
  <si>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</si>
  <si>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</si>
  <si>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</si>
  <si>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</si>
  <si>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</si>
  <si>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</si>
  <si>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</si>
  <si>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</si>
  <si>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</si>
  <si>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</si>
  <si>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</si>
  <si>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</si>
  <si>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</si>
  <si>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</si>
  <si>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</si>
  <si>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</si>
  <si>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</si>
  <si>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</si>
  <si>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</si>
  <si>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</si>
  <si>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</si>
  <si>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</si>
  <si>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</si>
  <si>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</si>
  <si>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</si>
  <si>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</si>
  <si>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</si>
  <si>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</si>
  <si>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</si>
  <si>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</si>
  <si>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</si>
  <si>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</si>
  <si>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</si>
  <si>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</si>
  <si>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</si>
  <si>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</si>
  <si>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</si>
  <si>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</si>
  <si>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</si>
  <si>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</si>
  <si>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</si>
  <si>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</si>
  <si>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</si>
  <si>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</si>
  <si>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</si>
  <si>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</si>
  <si>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</si>
  <si>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</si>
  <si>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</si>
  <si>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</si>
  <si>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</si>
  <si>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</si>
  <si>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</si>
  <si>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</si>
  <si>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</si>
  <si>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</si>
  <si>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</si>
  <si>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</si>
  <si>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</si>
  <si>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</si>
  <si>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</si>
  <si>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</si>
  <si>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</si>
  <si>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</si>
  <si>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</si>
  <si>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</si>
  <si>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</si>
  <si>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</si>
  <si>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</si>
  <si>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</si>
  <si>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</si>
  <si>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</si>
  <si>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</si>
  <si>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</si>
  <si>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</si>
  <si>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</si>
  <si>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</si>
  <si>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</si>
  <si>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</si>
  <si>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</si>
  <si>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</si>
  <si>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</si>
  <si>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</si>
  <si>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</si>
  <si>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</si>
  <si>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</si>
  <si>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</si>
  <si>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</si>
  <si>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</si>
  <si>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</si>
  <si>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</si>
  <si>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</si>
  <si>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</si>
  <si>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</si>
  <si>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</si>
  <si>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</si>
  <si>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</si>
  <si>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</si>
  <si>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</si>
  <si>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</si>
  <si>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</si>
  <si>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</si>
  <si>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</si>
  <si>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</si>
  <si>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</si>
  <si>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</si>
  <si>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</si>
  <si>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</si>
  <si>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</si>
  <si>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</si>
  <si>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</si>
  <si>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</si>
  <si>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</si>
  <si>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</si>
  <si>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</si>
  <si>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</si>
  <si>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</si>
  <si>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</si>
  <si>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</si>
  <si>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</si>
  <si>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</si>
  <si>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</si>
  <si>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</si>
  <si>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</si>
  <si>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</si>
  <si>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</si>
  <si>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</si>
  <si>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</si>
  <si>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</si>
  <si>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</si>
  <si>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</si>
  <si>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</si>
  <si>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</si>
  <si>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</si>
  <si>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</si>
  <si>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</si>
  <si>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</si>
  <si>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</si>
  <si>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</si>
  <si>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</si>
  <si>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</si>
  <si>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</si>
  <si>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</si>
  <si>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</si>
  <si>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</si>
  <si>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</si>
  <si>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</si>
  <si>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</si>
  <si>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</si>
  <si>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</si>
  <si>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</si>
  <si>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</si>
  <si>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</si>
  <si>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</si>
  <si>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</si>
  <si>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</si>
  <si>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</si>
  <si>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</si>
  <si>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</si>
  <si>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</si>
  <si>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</si>
  <si>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</si>
  <si>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</si>
  <si>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</si>
  <si>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</si>
  <si>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</si>
  <si>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</si>
  <si>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</si>
  <si>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</si>
  <si>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</si>
  <si>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</si>
  <si>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</si>
  <si>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</si>
  <si>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</si>
  <si>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</si>
  <si>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</si>
  <si>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</si>
  <si>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</si>
  <si>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</si>
  <si>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</si>
  <si>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</si>
  <si>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</si>
  <si>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</si>
  <si>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</si>
  <si>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</si>
  <si>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</si>
  <si>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</si>
  <si>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</si>
  <si>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</si>
  <si>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</si>
  <si>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</si>
  <si>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</si>
  <si>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</si>
  <si>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</si>
  <si>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</si>
  <si>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</si>
  <si>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</si>
  <si>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</si>
  <si>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</si>
  <si>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</si>
  <si>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</si>
  <si>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</si>
  <si>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</si>
  <si>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</si>
  <si>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</si>
  <si>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</si>
  <si>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</si>
  <si>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</si>
  <si>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</si>
  <si>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</si>
  <si>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</si>
  <si>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</si>
  <si>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</si>
  <si>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</si>
  <si>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</si>
  <si>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</si>
  <si>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</si>
  <si>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</si>
  <si>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</si>
  <si>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</si>
  <si>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</si>
  <si>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</si>
  <si>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</si>
  <si>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</si>
  <si>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</si>
  <si>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</si>
  <si>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</si>
  <si>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</si>
  <si>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</si>
  <si>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</si>
  <si>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</si>
  <si>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</si>
  <si>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</si>
  <si>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</si>
  <si>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</si>
  <si>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</si>
  <si>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</si>
  <si>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</si>
  <si>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</si>
  <si>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</si>
  <si>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</si>
  <si>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</si>
  <si>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</si>
  <si>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</si>
  <si>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</si>
  <si>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</si>
  <si>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</si>
  <si>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</si>
  <si>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</si>
  <si>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</si>
  <si>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</si>
  <si>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</si>
  <si>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</si>
  <si>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</si>
  <si>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</si>
  <si>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</si>
  <si>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</si>
  <si>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</si>
  <si>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</si>
  <si>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</si>
  <si>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</si>
  <si>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</si>
  <si>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</si>
  <si>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</si>
  <si>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</si>
  <si>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</si>
  <si>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</si>
  <si>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</si>
  <si>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</si>
  <si>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</si>
  <si>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</si>
  <si>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</si>
  <si>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</si>
  <si>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</si>
  <si>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</si>
  <si>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</si>
  <si>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</si>
  <si>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</si>
  <si>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</si>
  <si>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</si>
  <si>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</si>
  <si>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</si>
  <si>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</si>
  <si>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</si>
  <si>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</si>
  <si>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</si>
  <si>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</si>
  <si>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</si>
  <si>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</si>
  <si>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</si>
  <si>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</si>
  <si>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</si>
  <si>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</si>
  <si>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</si>
  <si>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</si>
  <si>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</si>
  <si>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</si>
  <si>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</si>
  <si>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</si>
  <si>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</si>
  <si>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</si>
  <si>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</si>
  <si>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</si>
  <si>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</si>
  <si>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</si>
  <si>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</si>
  <si>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</si>
  <si>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</si>
  <si>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</si>
  <si>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</si>
  <si>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</si>
  <si>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</si>
  <si>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</si>
  <si>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</si>
  <si>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</si>
  <si>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</si>
  <si>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</si>
  <si>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</si>
  <si>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</si>
  <si>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</si>
  <si>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</si>
  <si>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</si>
  <si>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</si>
  <si>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</si>
  <si>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</si>
  <si>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</si>
  <si>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</si>
  <si>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</si>
  <si>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</si>
  <si>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</si>
  <si>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</si>
  <si>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</si>
  <si>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</si>
  <si>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</si>
  <si>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</si>
  <si>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</si>
  <si>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</si>
  <si>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</si>
  <si>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</si>
  <si>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</si>
  <si>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</si>
  <si>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</si>
  <si>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</si>
  <si>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</si>
  <si>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</si>
  <si>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</si>
  <si>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</si>
  <si>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</si>
  <si>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</si>
  <si>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</si>
  <si>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</si>
  <si>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</si>
  <si>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</si>
  <si>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</si>
  <si>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</si>
  <si>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</si>
  <si>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</si>
  <si>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</si>
  <si>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</si>
  <si>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</si>
  <si>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</si>
  <si>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</si>
  <si>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</si>
  <si>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</si>
  <si>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</si>
  <si>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</si>
  <si>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</si>
  <si>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</si>
  <si>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</si>
  <si>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</si>
  <si>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</si>
  <si>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</si>
  <si>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</si>
  <si>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</si>
  <si>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</si>
  <si>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</si>
  <si>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</si>
  <si>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</si>
  <si>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</si>
  <si>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</si>
  <si>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</si>
  <si>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</si>
  <si>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</si>
  <si>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</si>
  <si>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</si>
  <si>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</si>
  <si>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</si>
  <si>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</si>
  <si>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</si>
  <si>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</si>
  <si>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</si>
  <si>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</si>
  <si>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</si>
  <si>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</si>
  <si>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</si>
  <si>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</si>
  <si>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</si>
  <si>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</si>
  <si>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</si>
  <si>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</si>
  <si>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</si>
  <si>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</si>
  <si>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</si>
  <si>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</si>
  <si>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</si>
  <si>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</si>
  <si>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</si>
  <si>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</si>
  <si>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</si>
  <si>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</si>
  <si>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</si>
  <si>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</si>
  <si>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</si>
  <si>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</si>
  <si>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</si>
  <si>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</si>
  <si>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</si>
  <si>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</si>
  <si>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</si>
  <si>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</si>
  <si>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</si>
  <si>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</si>
  <si>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</si>
  <si>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</si>
  <si>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</si>
  <si>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</si>
  <si>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</si>
  <si>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</si>
  <si>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</si>
  <si>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</si>
  <si>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</si>
  <si>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</si>
  <si>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</si>
  <si>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</si>
  <si>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</si>
  <si>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</si>
  <si>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</si>
  <si>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</si>
  <si>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</si>
  <si>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</si>
  <si>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</si>
  <si>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</si>
  <si>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</si>
  <si>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</si>
  <si>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</si>
  <si>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</si>
  <si>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</si>
  <si>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</si>
  <si>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</si>
  <si>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</si>
  <si>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</si>
  <si>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</si>
  <si>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</si>
  <si>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</si>
  <si>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</si>
  <si>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</si>
  <si>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</si>
  <si>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</si>
  <si>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</si>
  <si>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</si>
  <si>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</si>
  <si>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</si>
  <si>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</si>
  <si>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</si>
  <si>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</si>
  <si>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</si>
  <si>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</si>
  <si>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</si>
  <si>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</si>
  <si>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</si>
  <si>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</si>
  <si>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</si>
  <si>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</si>
  <si>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</si>
  <si>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</si>
  <si>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</si>
  <si>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</si>
  <si>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</si>
  <si>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</si>
  <si>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</si>
  <si>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</si>
  <si>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</si>
  <si>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</si>
  <si>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</si>
  <si>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</si>
  <si>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</si>
  <si>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</si>
  <si>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</si>
  <si>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</si>
  <si>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</si>
  <si>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</si>
  <si>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</si>
  <si>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</si>
  <si>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</si>
  <si>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</si>
  <si>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</si>
  <si>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</si>
  <si>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</si>
  <si>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</si>
  <si>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</si>
  <si>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</si>
  <si>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</si>
  <si>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</si>
  <si>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</si>
  <si>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</si>
  <si>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</si>
  <si>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</si>
  <si>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</si>
  <si>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</si>
  <si>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</si>
  <si>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</si>
  <si>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</si>
  <si>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</si>
  <si>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</si>
  <si>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</si>
  <si>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</si>
  <si>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</si>
  <si>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</si>
  <si>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</si>
  <si>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</si>
  <si>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</si>
  <si>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</si>
  <si>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</si>
  <si>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</si>
  <si>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</si>
  <si>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</si>
  <si>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</si>
  <si>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</si>
  <si>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</si>
  <si>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</si>
  <si>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</si>
  <si>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</si>
  <si>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</si>
  <si>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</si>
  <si>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</si>
  <si>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</si>
  <si>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</si>
  <si>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</si>
  <si>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</si>
  <si>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</si>
  <si>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</si>
  <si>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</si>
  <si>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</si>
  <si>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</si>
  <si>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</si>
  <si>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</si>
  <si>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</si>
  <si>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</si>
  <si>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</si>
  <si>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</si>
  <si>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</si>
  <si>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</si>
  <si>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</si>
  <si>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</si>
  <si>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</si>
  <si>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</si>
  <si>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</si>
  <si>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</si>
  <si>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</si>
  <si>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</si>
  <si>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</si>
  <si>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</si>
  <si>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</si>
  <si>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</si>
  <si>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</si>
  <si>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</si>
  <si>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</si>
  <si>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</si>
  <si>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</si>
  <si>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</si>
  <si>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</si>
  <si>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</si>
  <si>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</si>
  <si>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</si>
  <si>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</si>
  <si>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</si>
  <si>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</si>
  <si>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</si>
  <si>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</si>
  <si>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</si>
  <si>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</si>
  <si>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</si>
  <si>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</si>
  <si>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</si>
  <si>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</si>
  <si>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</si>
  <si>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</si>
  <si>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</si>
  <si>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</si>
  <si>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</si>
  <si>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</si>
  <si>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</si>
  <si>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</si>
  <si>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</si>
  <si>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</si>
  <si>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</si>
  <si>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</si>
  <si>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</si>
  <si>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</si>
  <si>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</si>
  <si>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</si>
  <si>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</si>
  <si>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</si>
  <si>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</si>
  <si>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</si>
  <si>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</si>
  <si>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</si>
  <si>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</si>
  <si>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</si>
  <si>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</si>
  <si>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</si>
  <si>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</si>
  <si>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</si>
  <si>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</si>
  <si>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</si>
  <si>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</si>
  <si>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</si>
  <si>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</si>
  <si>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</si>
  <si>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</si>
  <si>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</si>
  <si>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</si>
  <si>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</si>
  <si>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</si>
  <si>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</si>
  <si>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</si>
  <si>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</si>
  <si>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</si>
  <si>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</si>
  <si>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</si>
  <si>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</si>
  <si>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</si>
  <si>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</si>
  <si>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</si>
  <si>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</si>
  <si>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</si>
  <si>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</si>
  <si>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</si>
  <si>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</si>
  <si>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</si>
  <si>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</si>
  <si>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</si>
  <si>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</si>
  <si>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</si>
  <si>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</si>
  <si>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</si>
  <si>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</si>
  <si>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</si>
  <si>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</si>
  <si>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</si>
  <si>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</si>
  <si>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</si>
  <si>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</si>
  <si>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</si>
  <si>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</si>
  <si>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</si>
  <si>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</si>
  <si>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</si>
  <si>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</si>
  <si>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</si>
  <si>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</si>
  <si>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</si>
  <si>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</si>
  <si>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</si>
  <si>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</si>
  <si>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</si>
  <si>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</si>
  <si>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</si>
  <si>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</si>
  <si>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</si>
  <si>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</si>
  <si>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</si>
  <si>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</si>
  <si>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</si>
  <si>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</si>
  <si>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</si>
  <si>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</si>
  <si>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</si>
  <si>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</si>
  <si>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</si>
  <si>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</si>
  <si>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</si>
  <si>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</si>
  <si>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</si>
  <si>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</si>
  <si>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</si>
  <si>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</si>
  <si>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</si>
  <si>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</si>
  <si>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</si>
  <si>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</si>
  <si>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</si>
  <si>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</si>
  <si>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</si>
  <si>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</si>
  <si>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</si>
  <si>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</si>
  <si>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</si>
  <si>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</si>
  <si>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</si>
  <si>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</si>
  <si>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</si>
  <si>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</si>
  <si>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</si>
  <si>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</si>
  <si>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</si>
  <si>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</si>
  <si>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</si>
  <si>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</si>
  <si>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</si>
  <si>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</si>
  <si>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</si>
  <si>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</si>
  <si>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</si>
  <si>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</si>
  <si>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</si>
  <si>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</si>
  <si>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</si>
  <si>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</si>
  <si>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</si>
  <si>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</si>
  <si>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</si>
  <si>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</si>
  <si>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</si>
  <si>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</si>
  <si>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</si>
  <si>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</si>
  <si>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</si>
  <si>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</si>
  <si>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</si>
  <si>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</si>
  <si>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</si>
  <si>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</si>
  <si>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</si>
  <si>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</si>
  <si>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</si>
  <si>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</si>
  <si>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</si>
  <si>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</si>
  <si>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</si>
  <si>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</si>
  <si>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</si>
  <si>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</si>
  <si>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</si>
  <si>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</si>
  <si>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</si>
  <si>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</si>
  <si>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</si>
  <si>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</si>
  <si>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</si>
  <si>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</si>
  <si>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</si>
  <si>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</si>
  <si>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</si>
  <si>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</si>
  <si>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</si>
  <si>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</si>
  <si>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</si>
  <si>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</si>
  <si>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</si>
  <si>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</si>
  <si>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</si>
  <si>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</si>
  <si>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</si>
  <si>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</si>
  <si>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</si>
  <si>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</si>
  <si>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</si>
  <si>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</si>
  <si>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</si>
  <si>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</si>
  <si>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</si>
  <si>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</si>
  <si>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</si>
  <si>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</si>
  <si>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</si>
  <si>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</si>
  <si>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</si>
  <si>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</si>
  <si>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</si>
  <si>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</si>
  <si>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</si>
  <si>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</si>
  <si>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</si>
  <si>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</si>
  <si>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</si>
  <si>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</si>
  <si>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</si>
  <si>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</si>
  <si>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</si>
  <si>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</si>
  <si>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</si>
  <si>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</si>
  <si>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</si>
  <si>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</si>
  <si>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</si>
  <si>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</si>
  <si>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</si>
  <si>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</si>
  <si>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</si>
  <si>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</si>
  <si>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</si>
  <si>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</si>
  <si>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</si>
  <si>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</si>
  <si>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</si>
  <si>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</si>
  <si>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</si>
  <si>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</si>
  <si>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</si>
  <si>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</si>
  <si>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</si>
  <si>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</si>
  <si>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</si>
  <si>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</si>
  <si>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</si>
  <si>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</si>
  <si>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</si>
  <si>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</si>
  <si>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</si>
  <si>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</si>
  <si>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</si>
  <si>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</si>
  <si>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</si>
  <si>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</si>
  <si>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</si>
  <si>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</si>
  <si>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</si>
  <si>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</si>
  <si>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</si>
  <si>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</si>
  <si>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</si>
  <si>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</si>
  <si>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</si>
  <si>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</si>
  <si>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</si>
  <si>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</si>
  <si>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</si>
  <si>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</si>
  <si>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</si>
  <si>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</si>
  <si>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</si>
  <si>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</si>
  <si>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</si>
  <si>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</si>
  <si>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</si>
  <si>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</si>
  <si>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</si>
  <si>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</si>
  <si>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</si>
  <si>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</si>
  <si>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</si>
  <si>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</si>
  <si>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</si>
  <si>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</si>
  <si>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</si>
  <si>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</si>
  <si>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</si>
  <si>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</si>
  <si>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</si>
  <si>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</si>
  <si>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</si>
  <si>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</si>
  <si>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</si>
  <si>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</si>
  <si>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</si>
  <si>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</si>
  <si>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</si>
  <si>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</si>
  <si>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</si>
  <si>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</si>
  <si>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</si>
  <si>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</si>
  <si>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</si>
  <si>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</si>
  <si>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</si>
  <si>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</si>
  <si>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</si>
  <si>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</si>
  <si>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</si>
  <si>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</si>
  <si>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</si>
  <si>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</si>
  <si>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</si>
  <si>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</si>
  <si>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</si>
  <si>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</si>
  <si>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</si>
  <si>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</si>
  <si>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</si>
  <si>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</si>
  <si>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</si>
  <si>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</si>
  <si>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</si>
  <si>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</si>
  <si>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</si>
  <si>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</si>
  <si>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</si>
  <si>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</si>
  <si>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</si>
  <si>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</si>
  <si>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</si>
  <si>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</si>
  <si>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</si>
  <si>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</si>
  <si>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</si>
  <si>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</si>
  <si>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</si>
  <si>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</si>
  <si>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</si>
  <si>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</si>
  <si>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</si>
  <si>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</si>
  <si>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</si>
  <si>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</si>
  <si>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</si>
  <si>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</si>
  <si>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</si>
  <si>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</si>
  <si>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</si>
  <si>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</si>
  <si>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</si>
  <si>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</si>
  <si>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</si>
  <si>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</si>
  <si>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</si>
  <si>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</si>
  <si>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</si>
  <si>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</si>
  <si>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</si>
  <si>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</si>
  <si>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</si>
  <si>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</si>
  <si>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</si>
  <si>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</si>
  <si>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</si>
  <si>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</si>
  <si>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</si>
  <si>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</si>
  <si>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</si>
  <si>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</si>
  <si>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</si>
  <si>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</si>
  <si>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</si>
  <si>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</si>
  <si>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</si>
  <si>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</si>
  <si>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</si>
  <si>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</si>
  <si>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</si>
  <si>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</si>
  <si>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</si>
  <si>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</si>
  <si>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</si>
  <si>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</si>
  <si>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</si>
  <si>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</si>
  <si>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</si>
  <si>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</si>
  <si>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</si>
  <si>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</si>
  <si>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</si>
  <si>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</si>
  <si>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</si>
  <si>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</si>
  <si>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</si>
  <si>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</si>
  <si>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</si>
  <si>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</si>
  <si>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</si>
  <si>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</si>
  <si>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</si>
  <si>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</si>
  <si>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</si>
  <si>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</si>
  <si>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</si>
  <si>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</si>
  <si>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</si>
  <si>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</si>
  <si>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</si>
  <si>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</si>
  <si>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</si>
  <si>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</si>
  <si>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</si>
  <si>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</si>
  <si>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</si>
  <si>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</si>
  <si>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</si>
  <si>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</si>
  <si>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</si>
  <si>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</si>
  <si>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</si>
  <si>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</si>
  <si>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</si>
  <si>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</si>
  <si>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</si>
  <si>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</si>
  <si>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</si>
  <si>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</si>
  <si>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</si>
  <si>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</si>
  <si>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</si>
  <si>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</si>
  <si>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</si>
  <si>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</si>
  <si>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</si>
  <si>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</si>
  <si>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</si>
  <si>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</si>
  <si>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</si>
  <si>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</si>
  <si>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</si>
  <si>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</si>
  <si>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</si>
  <si>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</si>
  <si>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</si>
  <si>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</si>
  <si>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</si>
  <si>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</si>
  <si>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</si>
  <si>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</si>
  <si>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</si>
  <si>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</si>
  <si>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</si>
  <si>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</si>
  <si>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</si>
  <si>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</si>
  <si>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</si>
  <si>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</si>
  <si>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</si>
  <si>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</si>
  <si>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</si>
  <si>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</si>
  <si>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</si>
  <si>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</si>
  <si>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</si>
  <si>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</si>
  <si>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</si>
  <si>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</si>
  <si>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</si>
  <si>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</si>
  <si>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</si>
  <si>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</si>
  <si>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</si>
  <si>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</si>
  <si>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</si>
  <si>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</si>
  <si>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</si>
  <si>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</si>
  <si>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</si>
  <si>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</si>
  <si>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</si>
  <si>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</si>
  <si>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</si>
  <si>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</si>
  <si>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</si>
  <si>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</si>
  <si>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</si>
  <si>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</si>
  <si>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</si>
  <si>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</si>
  <si>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</si>
  <si>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</si>
  <si>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</si>
  <si>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</si>
  <si>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</si>
  <si>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</si>
  <si>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</si>
  <si>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</si>
  <si>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</si>
  <si>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</si>
  <si>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</si>
  <si>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</si>
  <si>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</si>
  <si>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</si>
  <si>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</si>
  <si>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</si>
  <si>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</si>
  <si>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</si>
  <si>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</si>
  <si>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</si>
  <si>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</si>
  <si>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</si>
  <si>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</si>
  <si>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</si>
  <si>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</si>
  <si>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</si>
  <si>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</si>
  <si>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</si>
  <si>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</si>
  <si>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</si>
  <si>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</si>
  <si>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</si>
  <si>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</si>
  <si>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</si>
  <si>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</si>
  <si>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</si>
  <si>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</si>
  <si>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</si>
  <si>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</si>
  <si>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</si>
  <si>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</si>
  <si>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</si>
  <si>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</si>
  <si>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</si>
  <si>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</si>
  <si>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</si>
  <si>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</si>
  <si>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</si>
  <si>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</si>
  <si>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</si>
  <si>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</si>
  <si>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</si>
  <si>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</si>
  <si>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</si>
  <si>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</si>
  <si>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</si>
  <si>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</si>
  <si>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</si>
  <si>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</si>
  <si>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</si>
  <si>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</si>
  <si>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</si>
  <si>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</si>
  <si>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</si>
  <si>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</si>
  <si>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</si>
  <si>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</si>
  <si>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</si>
  <si>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</si>
  <si>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</si>
  <si>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</si>
  <si>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</si>
  <si>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</si>
  <si>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</si>
  <si>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</si>
  <si>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</si>
  <si>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</si>
  <si>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</si>
  <si>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</si>
  <si>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</si>
  <si>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</si>
  <si>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</si>
  <si>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</si>
  <si>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</si>
  <si>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</si>
  <si>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</si>
  <si>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</si>
  <si>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</si>
  <si>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</si>
  <si>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</si>
  <si>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</si>
  <si>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</si>
  <si>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</si>
  <si>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</si>
  <si>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</si>
  <si>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</si>
  <si>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</si>
  <si>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</si>
  <si>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</si>
  <si>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</si>
  <si>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</si>
  <si>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</si>
  <si>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</si>
  <si>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</si>
  <si>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</si>
  <si>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</si>
  <si>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</si>
  <si>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</si>
  <si>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</si>
  <si>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</si>
  <si>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</si>
  <si>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</si>
  <si>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</si>
  <si>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</si>
  <si>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</si>
  <si>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</si>
  <si>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</si>
  <si>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</si>
  <si>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</si>
  <si>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</si>
  <si>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</si>
  <si>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</si>
  <si>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</si>
  <si>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</si>
  <si>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</si>
  <si>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</si>
  <si>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</si>
  <si>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</si>
  <si>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</si>
  <si>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</si>
  <si>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</si>
  <si>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</si>
  <si>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</si>
  <si>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</si>
  <si>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</si>
  <si>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</si>
  <si>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</si>
  <si>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</si>
  <si>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</si>
  <si>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</si>
  <si>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</si>
  <si>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</si>
  <si>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</si>
  <si>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</si>
  <si>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</si>
  <si>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</si>
  <si>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</si>
  <si>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</si>
  <si>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</si>
  <si>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</si>
  <si>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</si>
  <si>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</si>
  <si>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</si>
  <si>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</si>
  <si>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</si>
  <si>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</si>
  <si>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</si>
  <si>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</si>
  <si>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</si>
  <si>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</si>
  <si>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</si>
  <si>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</si>
  <si>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</si>
  <si>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</si>
  <si>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</si>
  <si>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</si>
  <si>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</si>
  <si>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</si>
  <si>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</si>
  <si>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</si>
  <si>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</si>
  <si>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</si>
  <si>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</si>
  <si>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</si>
  <si>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</si>
  <si>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</si>
  <si>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</si>
  <si>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</si>
  <si>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</si>
  <si>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</si>
  <si>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</si>
  <si>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</si>
  <si>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</si>
  <si>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</si>
  <si>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</si>
  <si>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</si>
  <si>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</si>
  <si>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</si>
  <si>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</si>
  <si>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</si>
  <si>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</si>
  <si>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</si>
  <si>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</si>
  <si>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</si>
  <si>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</si>
  <si>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</si>
  <si>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</si>
  <si>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</si>
  <si>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</si>
  <si>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</si>
  <si>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</si>
  <si>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</si>
  <si>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</si>
  <si>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</si>
  <si>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</si>
  <si>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</si>
  <si>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</si>
  <si>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</si>
  <si>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</si>
  <si>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</si>
  <si>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</si>
  <si>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</si>
  <si>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</si>
  <si>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</si>
  <si>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</si>
  <si>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</si>
  <si>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</si>
  <si>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</si>
  <si>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</si>
  <si>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</si>
  <si>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</si>
  <si>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</si>
  <si>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</si>
  <si>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</si>
  <si>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</si>
  <si>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</si>
  <si>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</si>
  <si>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</si>
  <si>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</si>
  <si>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</si>
  <si>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</si>
  <si>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</si>
  <si>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</si>
  <si>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</si>
  <si>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</si>
  <si>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</si>
  <si>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</si>
  <si>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</si>
  <si>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</si>
  <si>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</si>
  <si>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</si>
  <si>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</si>
  <si>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</si>
  <si>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</si>
  <si>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</si>
  <si>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</si>
  <si>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</si>
  <si>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</si>
  <si>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</si>
  <si>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</si>
  <si>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</si>
  <si>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</si>
  <si>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</si>
  <si>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</si>
  <si>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</si>
  <si>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</si>
  <si>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</si>
  <si>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</si>
  <si>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</si>
  <si>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</si>
  <si>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</si>
  <si>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</si>
  <si>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</si>
  <si>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</si>
  <si>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</si>
  <si>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</si>
  <si>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</si>
  <si>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</si>
  <si>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</si>
  <si>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</si>
  <si>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</si>
  <si>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</si>
  <si>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</si>
  <si>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</si>
  <si>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</si>
  <si>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</si>
  <si>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</si>
  <si>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</si>
  <si>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</si>
  <si>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</si>
  <si>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</si>
  <si>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</si>
  <si>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</si>
  <si>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</si>
  <si>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</si>
  <si>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</si>
  <si>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</si>
  <si>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</si>
  <si>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</si>
  <si>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</si>
  <si>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</si>
  <si>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</si>
  <si>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</si>
  <si>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</si>
  <si>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</si>
  <si>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</si>
  <si>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</si>
  <si>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</si>
  <si>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</si>
  <si>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</si>
  <si>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</si>
  <si>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</si>
  <si>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</si>
  <si>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</si>
  <si>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</si>
  <si>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</si>
  <si>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</si>
  <si>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</si>
  <si>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</si>
  <si>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</si>
  <si>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</si>
  <si>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</si>
  <si>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</si>
  <si>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</si>
  <si>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</si>
  <si>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</si>
  <si>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</si>
  <si>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</si>
  <si>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</si>
  <si>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</si>
  <si>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</si>
  <si>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</si>
  <si>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</si>
  <si>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</si>
  <si>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</si>
  <si>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</si>
  <si>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</si>
  <si>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</si>
  <si>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</si>
  <si>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</si>
  <si>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</si>
  <si>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</si>
  <si>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</si>
  <si>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</si>
  <si>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</si>
  <si>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</si>
  <si>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</si>
  <si>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</si>
  <si>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</si>
  <si>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</si>
  <si>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</si>
  <si>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</si>
  <si>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</si>
  <si>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</si>
  <si>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</si>
  <si>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</si>
  <si>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</si>
  <si>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</si>
  <si>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</si>
  <si>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</si>
  <si>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</si>
  <si>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</si>
  <si>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</si>
  <si>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</si>
  <si>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</si>
  <si>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</si>
  <si>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</si>
  <si>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</si>
  <si>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</si>
  <si>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</si>
  <si>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</si>
  <si>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</si>
  <si>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</si>
  <si>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</si>
  <si>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</si>
  <si>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</si>
  <si>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</si>
  <si>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</si>
  <si>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</si>
  <si>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</si>
  <si>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</si>
  <si>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</si>
  <si>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</si>
  <si>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</si>
  <si>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</si>
  <si>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</si>
  <si>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</si>
  <si>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</si>
  <si>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</si>
  <si>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</si>
  <si>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</si>
  <si>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</si>
  <si>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</si>
  <si>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</si>
  <si>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</si>
  <si>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</si>
  <si>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</si>
  <si>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</si>
  <si>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</si>
  <si>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</si>
  <si>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</si>
  <si>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</si>
  <si>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</si>
  <si>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</si>
  <si>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</si>
  <si>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</si>
  <si>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</si>
  <si>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</si>
  <si>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</si>
  <si>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</si>
  <si>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</si>
  <si>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</si>
  <si>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</si>
  <si>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</si>
  <si>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</si>
  <si>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</si>
  <si>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</si>
  <si>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</si>
  <si>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</si>
  <si>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</si>
  <si>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</si>
  <si>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</si>
  <si>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</si>
  <si>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</si>
  <si>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</si>
  <si>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</si>
  <si>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</si>
  <si>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</si>
  <si>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</si>
  <si>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</si>
  <si>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</si>
  <si>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</si>
  <si>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</si>
  <si>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</si>
  <si>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</si>
  <si>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</si>
  <si>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</si>
  <si>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</si>
  <si>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</si>
  <si>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</si>
  <si>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</si>
  <si>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</si>
  <si>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</si>
  <si>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</si>
  <si>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</si>
  <si>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</si>
  <si>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</si>
  <si>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</si>
  <si>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</si>
  <si>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</si>
  <si>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</si>
  <si>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</si>
  <si>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</si>
  <si>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</si>
  <si>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</si>
  <si>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</si>
  <si>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</si>
  <si>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</si>
  <si>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</si>
  <si>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</si>
  <si>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</si>
  <si>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</si>
  <si>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</si>
  <si>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</si>
  <si>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</si>
  <si>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</si>
  <si>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</si>
  <si>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</si>
  <si>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</si>
  <si>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</si>
  <si>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</si>
  <si>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</si>
  <si>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</si>
  <si>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</si>
  <si>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</si>
  <si>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</si>
  <si>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</si>
  <si>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</si>
  <si>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</si>
  <si>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</si>
  <si>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</si>
  <si>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</si>
  <si>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</si>
  <si>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</si>
  <si>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</si>
  <si>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</si>
  <si>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</si>
  <si>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</si>
  <si>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</si>
  <si>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</si>
  <si>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</si>
  <si>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</si>
  <si>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</si>
  <si>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</si>
  <si>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</si>
  <si>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</si>
  <si>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</si>
  <si>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</si>
  <si>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</si>
  <si>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</si>
  <si>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</si>
  <si>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</si>
  <si>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</si>
  <si>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</si>
  <si>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</si>
  <si>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</si>
  <si>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</si>
  <si>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</si>
  <si>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</si>
  <si>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</si>
  <si>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</si>
  <si>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</si>
  <si>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</si>
  <si>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</si>
  <si>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</si>
  <si>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</si>
  <si>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</si>
  <si>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</si>
  <si>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</si>
  <si>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</si>
  <si>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</si>
  <si>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</si>
  <si>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</si>
  <si>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</si>
  <si>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</si>
  <si>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</si>
  <si>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</si>
  <si>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</si>
  <si>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</si>
  <si>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</si>
  <si>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</si>
  <si>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</si>
  <si>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</si>
  <si>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</si>
  <si>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</si>
  <si>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</si>
  <si>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</si>
  <si>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</si>
  <si>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</si>
  <si>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</si>
  <si>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</si>
  <si>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</si>
  <si>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</si>
  <si>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</si>
  <si>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</si>
  <si>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</si>
  <si>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</si>
  <si>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</si>
  <si>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</si>
  <si>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</si>
  <si>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</si>
  <si>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</si>
  <si>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</si>
  <si>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</si>
  <si>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</si>
  <si>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</si>
  <si>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</si>
  <si>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</si>
  <si>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</si>
  <si>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</si>
  <si>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</si>
  <si>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</si>
  <si>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</si>
  <si>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</si>
  <si>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</si>
  <si>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</si>
  <si>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</si>
  <si>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</si>
  <si>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</si>
  <si>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</si>
  <si>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</si>
  <si>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</si>
  <si>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</si>
  <si>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</si>
  <si>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</si>
  <si>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</si>
  <si>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</si>
  <si>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</si>
  <si>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</si>
  <si>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</si>
  <si>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</si>
  <si>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</si>
  <si>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</si>
  <si>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</si>
  <si>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</si>
  <si>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</si>
  <si>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</si>
  <si>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</si>
  <si>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</si>
  <si>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</si>
  <si>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</si>
  <si>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</si>
  <si>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</si>
  <si>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</si>
  <si>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</si>
  <si>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</si>
  <si>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</si>
  <si>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</si>
  <si>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</si>
  <si>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</si>
  <si>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</si>
  <si>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</si>
  <si>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</si>
  <si>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</si>
  <si>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</si>
  <si>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</si>
  <si>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</si>
  <si>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</si>
  <si>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</si>
  <si>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</si>
  <si>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</si>
  <si>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</si>
  <si>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</si>
  <si>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</si>
  <si>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</si>
  <si>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</si>
  <si>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</si>
  <si>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</si>
  <si>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</si>
  <si>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</si>
  <si>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</si>
  <si>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</si>
  <si>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</si>
  <si>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</si>
  <si>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</si>
  <si>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</si>
  <si>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</si>
  <si>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</si>
  <si>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</si>
  <si>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</si>
  <si>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</si>
  <si>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</si>
  <si>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</si>
  <si>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</si>
  <si>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</si>
  <si>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</si>
  <si>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</si>
  <si>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</si>
  <si>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</si>
  <si>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</si>
  <si>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</si>
  <si>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</si>
  <si>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</si>
  <si>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</si>
  <si>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</si>
  <si>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</si>
  <si>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</si>
  <si>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</si>
  <si>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</si>
  <si>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</si>
  <si>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</si>
  <si>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</si>
  <si>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</si>
  <si>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</si>
  <si>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</si>
  <si>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</si>
  <si>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</si>
  <si>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</si>
  <si>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</si>
  <si>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</si>
  <si>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</si>
  <si>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</si>
  <si>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</si>
  <si>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</si>
  <si>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</si>
  <si>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</si>
  <si>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</si>
  <si>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</si>
  <si>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</si>
  <si>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</si>
  <si>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</si>
  <si>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</si>
  <si>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</si>
  <si>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</si>
  <si>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</si>
  <si>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</si>
  <si>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</si>
  <si>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</si>
  <si>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</si>
  <si>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</si>
  <si>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</si>
  <si>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</si>
  <si>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</si>
  <si>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</si>
  <si>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</si>
  <si>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</si>
  <si>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</si>
  <si>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</si>
  <si>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</si>
  <si>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</si>
  <si>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</si>
  <si>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</si>
  <si>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</si>
  <si>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</si>
  <si>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</si>
  <si>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</si>
  <si>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</si>
  <si>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</si>
  <si>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</si>
  <si>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</si>
  <si>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</si>
  <si>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</si>
  <si>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</si>
  <si>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</si>
  <si>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</si>
  <si>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</si>
  <si>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</si>
  <si>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</si>
  <si>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</si>
  <si>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</si>
  <si>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</si>
  <si>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</si>
  <si>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</si>
  <si>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</si>
  <si>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</si>
  <si>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</si>
  <si>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</si>
  <si>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</si>
  <si>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</si>
  <si>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</si>
  <si>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</si>
  <si>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</si>
  <si>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</si>
  <si>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</si>
  <si>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</si>
  <si>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</si>
  <si>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</si>
  <si>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</si>
  <si>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</si>
  <si>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</si>
  <si>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</si>
  <si>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</si>
  <si>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</si>
  <si>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</si>
  <si>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</si>
  <si>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</si>
  <si>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</si>
  <si>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</si>
  <si>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</si>
  <si>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</si>
  <si>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</si>
  <si>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</si>
  <si>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</si>
  <si>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</si>
  <si>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</si>
  <si>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</si>
  <si>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</si>
  <si>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</si>
  <si>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</si>
  <si>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</si>
  <si>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</si>
  <si>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</si>
  <si>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</si>
  <si>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</si>
  <si>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</si>
  <si>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</si>
  <si>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</si>
  <si>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</si>
  <si>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</si>
  <si>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</si>
  <si>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</si>
  <si>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</si>
  <si>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</si>
  <si>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</si>
  <si>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</si>
  <si>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</si>
  <si>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</si>
  <si>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</si>
  <si>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</si>
  <si>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</si>
  <si>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</si>
  <si>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</si>
  <si>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</si>
  <si>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</si>
  <si>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</si>
  <si>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</si>
  <si>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</si>
  <si>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</si>
  <si>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</si>
  <si>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</si>
  <si>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</si>
  <si>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</si>
  <si>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</si>
  <si>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</si>
  <si>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</si>
  <si>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</si>
  <si>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</si>
  <si>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</si>
  <si>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</si>
  <si>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</si>
  <si>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</si>
  <si>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</si>
  <si>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</si>
  <si>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</si>
  <si>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</si>
  <si>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</si>
  <si>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</si>
  <si>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</si>
  <si>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</si>
  <si>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</si>
  <si>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</si>
  <si>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</si>
  <si>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</si>
  <si>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</si>
  <si>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</si>
  <si>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</si>
  <si>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</si>
  <si>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</si>
  <si>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</si>
  <si>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</si>
  <si>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</si>
  <si>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</si>
  <si>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</si>
  <si>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</si>
  <si>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</si>
  <si>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</si>
  <si>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</si>
  <si>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</si>
  <si>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</si>
  <si>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</si>
  <si>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</si>
  <si>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</si>
  <si>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</si>
  <si>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</si>
  <si>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</si>
  <si>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</si>
  <si>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</si>
  <si>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</si>
  <si>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</si>
  <si>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</si>
  <si>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</si>
  <si>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</si>
  <si>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</si>
  <si>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</si>
  <si>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</si>
  <si>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</si>
  <si>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</si>
  <si>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</si>
  <si>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</si>
  <si>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</si>
  <si>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</si>
  <si>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</si>
  <si>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</si>
  <si>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</si>
  <si>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</si>
  <si>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</si>
  <si>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</si>
  <si>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</si>
  <si>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</si>
  <si>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</si>
  <si>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</si>
  <si>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</si>
  <si>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</si>
  <si>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</si>
  <si>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</si>
  <si>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</si>
  <si>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</si>
  <si>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</si>
  <si>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</si>
  <si>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</si>
  <si>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</si>
  <si>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</si>
  <si>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</si>
  <si>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</si>
  <si>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</si>
  <si>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</si>
  <si>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</si>
  <si>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</si>
  <si>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</si>
  <si>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</si>
  <si>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</si>
  <si>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</si>
  <si>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</si>
  <si>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</si>
  <si>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</si>
  <si>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</si>
  <si>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</si>
  <si>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</si>
  <si>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</si>
  <si>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</si>
  <si>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</si>
  <si>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</si>
  <si>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</si>
  <si>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</si>
  <si>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</si>
  <si>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</si>
  <si>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</si>
  <si>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</si>
  <si>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</si>
  <si>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</si>
  <si>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</si>
  <si>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</si>
  <si>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</si>
  <si>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</si>
  <si>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</si>
  <si>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</si>
  <si>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</si>
  <si>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</si>
  <si>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</si>
  <si>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</si>
  <si>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</si>
  <si>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</si>
  <si>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</si>
  <si>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</si>
  <si>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</si>
  <si>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</si>
  <si>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</si>
  <si>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</si>
  <si>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</si>
  <si>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</si>
  <si>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</si>
  <si>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</si>
  <si>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</si>
  <si>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</si>
  <si>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</si>
  <si>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</si>
  <si>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</si>
  <si>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</si>
  <si>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</si>
  <si>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</si>
  <si>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</si>
  <si>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</si>
  <si>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</si>
  <si>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</si>
  <si>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</si>
  <si>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</si>
  <si>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</si>
  <si>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</si>
  <si>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</si>
  <si>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</si>
  <si>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</si>
  <si>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</si>
  <si>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</si>
  <si>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</si>
  <si>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</si>
  <si>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</si>
  <si>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</si>
  <si>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</si>
  <si>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</si>
  <si>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</si>
  <si>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</si>
  <si>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</si>
  <si>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</si>
  <si>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</si>
  <si>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</si>
  <si>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</si>
  <si>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</si>
  <si>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</si>
  <si>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</si>
  <si>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</si>
  <si>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</si>
  <si>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</si>
  <si>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</si>
  <si>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</si>
  <si>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</si>
  <si>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</si>
  <si>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</si>
  <si>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</si>
  <si>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</si>
  <si>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</si>
  <si>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</si>
  <si>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</si>
  <si>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</si>
  <si>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</si>
  <si>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</si>
  <si>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</si>
  <si>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</si>
  <si>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</si>
  <si>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</si>
  <si>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</si>
  <si>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</si>
  <si>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</si>
  <si>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</si>
  <si>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</si>
  <si>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</si>
  <si>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</si>
  <si>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</si>
  <si>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</si>
  <si>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</si>
  <si>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</si>
  <si>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</si>
  <si>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</si>
  <si>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</si>
  <si>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</si>
  <si>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</si>
  <si>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</si>
  <si>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</si>
  <si>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</si>
  <si>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</si>
  <si>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</si>
  <si>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</si>
  <si>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</si>
  <si>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</si>
  <si>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</si>
  <si>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</si>
  <si>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</si>
  <si>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</si>
  <si>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</si>
  <si>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</si>
  <si>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</si>
  <si>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</si>
  <si>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</si>
  <si>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</si>
  <si>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</si>
  <si>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</si>
  <si>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</si>
  <si>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</si>
  <si>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</si>
  <si>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</si>
  <si>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</si>
  <si>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</si>
  <si>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</si>
  <si>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</si>
  <si>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</si>
  <si>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</si>
  <si>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</si>
  <si>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</si>
  <si>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</si>
  <si>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</si>
  <si>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</si>
  <si>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</si>
  <si>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</si>
  <si>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</si>
  <si>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</si>
  <si>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</si>
  <si>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</si>
  <si>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</si>
  <si>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</si>
  <si>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</si>
  <si>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</si>
  <si>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</si>
  <si>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</si>
  <si>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</si>
  <si>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</si>
  <si>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</si>
  <si>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</si>
  <si>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</si>
  <si>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</si>
  <si>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</si>
  <si>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</si>
  <si>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</si>
  <si>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</si>
  <si>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</si>
  <si>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</si>
  <si>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</si>
  <si>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</si>
  <si>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</si>
  <si>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</si>
  <si>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</si>
  <si>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</si>
  <si>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</si>
  <si>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</si>
  <si>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</si>
  <si>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</si>
  <si>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</si>
  <si>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</si>
  <si>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</si>
  <si>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</si>
  <si>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</si>
  <si>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</si>
  <si>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</si>
  <si>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</si>
  <si>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</si>
  <si>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</si>
  <si>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</si>
  <si>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</si>
  <si>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</si>
  <si>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</si>
  <si>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</si>
  <si>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</si>
  <si>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</si>
  <si>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</si>
  <si>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</si>
  <si>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</si>
  <si>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</si>
  <si>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</si>
  <si>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</si>
  <si>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</si>
  <si>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</si>
  <si>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</si>
  <si>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</si>
  <si>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</si>
  <si>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</si>
  <si>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</si>
  <si>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</si>
  <si>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</si>
  <si>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</si>
  <si>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</si>
  <si>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</si>
  <si>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</si>
  <si>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</si>
  <si>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</si>
  <si>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</si>
  <si>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</si>
  <si>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</si>
  <si>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</si>
  <si>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</si>
  <si>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</si>
  <si>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</si>
  <si>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</si>
  <si>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</si>
  <si>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</si>
  <si>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</si>
  <si>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</si>
  <si>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</si>
  <si>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</si>
  <si>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</si>
  <si>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</si>
  <si>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</si>
  <si>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</si>
  <si>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</si>
  <si>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</si>
  <si>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</si>
  <si>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</si>
  <si>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</si>
  <si>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</si>
  <si>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</si>
  <si>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</si>
  <si>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</si>
  <si>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</si>
  <si>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</si>
  <si>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</si>
  <si>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</si>
  <si>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</si>
  <si>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</si>
  <si>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</si>
  <si>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</si>
  <si>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</si>
  <si>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</si>
  <si>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</si>
  <si>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</si>
  <si>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</si>
  <si>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</si>
  <si>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</si>
  <si>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</si>
  <si>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</si>
  <si>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</si>
  <si>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</si>
  <si>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</si>
  <si>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</si>
  <si>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</si>
  <si>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</si>
  <si>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</si>
  <si>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</si>
  <si>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</si>
  <si>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</si>
  <si>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</si>
  <si>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</si>
  <si>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</si>
  <si>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</si>
  <si>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</si>
  <si>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</si>
  <si>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</si>
  <si>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</si>
  <si>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</si>
  <si>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</si>
  <si>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</si>
  <si>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</si>
  <si>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</si>
  <si>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</si>
  <si>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</si>
  <si>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</si>
  <si>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</si>
  <si>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</si>
  <si>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</si>
  <si>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</si>
  <si>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</si>
  <si>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</si>
  <si>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</si>
  <si>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</si>
  <si>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</si>
  <si>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</si>
  <si>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</si>
  <si>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</si>
  <si>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</si>
  <si>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</si>
  <si>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</si>
  <si>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</si>
  <si>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</si>
  <si>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</si>
  <si>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</si>
  <si>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</si>
  <si>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</si>
  <si>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</si>
  <si>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</si>
  <si>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</si>
  <si>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</si>
  <si>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</si>
  <si>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</si>
  <si>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</si>
  <si>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</si>
  <si>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</si>
  <si>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</si>
  <si>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</si>
  <si>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</si>
  <si>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</si>
  <si>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</si>
  <si>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</si>
  <si>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</si>
  <si>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</si>
  <si>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</si>
  <si>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</si>
  <si>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</si>
  <si>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</si>
  <si>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</si>
  <si>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</si>
  <si>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</si>
  <si>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</si>
  <si>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</si>
  <si>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</si>
  <si>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</si>
  <si>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</si>
  <si>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</si>
  <si>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</si>
  <si>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</si>
  <si>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</si>
  <si>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</si>
  <si>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</si>
  <si>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</si>
  <si>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</si>
  <si>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</si>
  <si>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</si>
  <si>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</si>
  <si>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</si>
  <si>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</si>
  <si>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</si>
  <si>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</si>
  <si>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</si>
  <si>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</si>
  <si>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</si>
  <si>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</si>
  <si>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</si>
  <si>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</si>
  <si>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</si>
  <si>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</si>
  <si>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</si>
  <si>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</si>
  <si>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</si>
  <si>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</si>
  <si>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</si>
  <si>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</si>
  <si>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</si>
  <si>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</si>
  <si>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</si>
  <si>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</si>
  <si>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</si>
  <si>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</si>
  <si>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</si>
  <si>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</si>
  <si>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</si>
  <si>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</si>
  <si>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</si>
  <si>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</si>
  <si>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</si>
  <si>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</si>
  <si>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</si>
  <si>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</si>
  <si>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</si>
  <si>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</si>
  <si>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</si>
  <si>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</si>
  <si>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</si>
  <si>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</si>
  <si>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</si>
  <si>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</si>
  <si>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</si>
  <si>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</si>
  <si>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</si>
  <si>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</si>
  <si>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</si>
  <si>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</si>
  <si>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</si>
  <si>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</si>
  <si>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</si>
  <si>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</si>
  <si>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</si>
  <si>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</si>
  <si>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</si>
  <si>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</si>
  <si>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</si>
  <si>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</si>
  <si>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</si>
  <si>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</si>
  <si>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</si>
  <si>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</si>
  <si>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</si>
  <si>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</si>
  <si>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</si>
  <si>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</si>
  <si>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</si>
  <si>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</si>
  <si>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</si>
  <si>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</si>
  <si>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</si>
  <si>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</si>
  <si>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</si>
  <si>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</si>
  <si>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</si>
  <si>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</si>
  <si>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</si>
  <si>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</si>
  <si>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</si>
  <si>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</si>
  <si>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</si>
  <si>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</si>
  <si>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</si>
  <si>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</si>
  <si>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</si>
  <si>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</si>
  <si>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</si>
  <si>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</si>
  <si>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</si>
  <si>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</si>
  <si>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</si>
  <si>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</si>
  <si>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</si>
  <si>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</si>
  <si>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</si>
  <si>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</si>
  <si>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</si>
  <si>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</si>
  <si>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</si>
  <si>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</si>
  <si>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</si>
  <si>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</si>
  <si>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</si>
  <si>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</si>
  <si>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</si>
  <si>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</si>
  <si>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</si>
  <si>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</si>
  <si>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</si>
  <si>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</si>
  <si>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</si>
  <si>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</si>
  <si>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</si>
  <si>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</si>
  <si>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</si>
  <si>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</si>
  <si>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</si>
  <si>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</si>
  <si>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</si>
  <si>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</si>
  <si>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</si>
  <si>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</si>
  <si>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</si>
  <si>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</si>
  <si>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</si>
  <si>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</si>
  <si>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</si>
  <si>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</si>
  <si>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</si>
  <si>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</si>
  <si>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</si>
  <si>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</si>
  <si>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</si>
  <si>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</si>
  <si>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</si>
  <si>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</si>
  <si>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</si>
  <si>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</si>
  <si>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</si>
  <si>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</si>
  <si>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</si>
  <si>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</si>
  <si>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</si>
  <si>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</si>
  <si>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</si>
  <si>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</si>
  <si>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</si>
  <si>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</si>
  <si>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</si>
  <si>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</si>
  <si>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</si>
  <si>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</si>
  <si>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</si>
  <si>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</si>
  <si>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</si>
  <si>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</si>
  <si>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</si>
  <si>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</si>
  <si>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</si>
  <si>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</si>
  <si>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</si>
  <si>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</si>
  <si>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</si>
  <si>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</si>
  <si>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</si>
  <si>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</si>
  <si>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</si>
  <si>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</si>
  <si>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</si>
  <si>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</si>
  <si>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</si>
  <si>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</si>
  <si>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</si>
  <si>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</si>
  <si>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</si>
  <si>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</si>
  <si>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</si>
  <si>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</si>
  <si>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</si>
  <si>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</si>
  <si>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</si>
  <si>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</si>
  <si>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</si>
  <si>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</si>
  <si>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</si>
  <si>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</si>
  <si>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</si>
  <si>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</si>
  <si>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</si>
  <si>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</si>
  <si>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</si>
  <si>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</si>
  <si>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</si>
  <si>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</si>
  <si>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</si>
  <si>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</si>
  <si>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</si>
  <si>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</si>
  <si>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</si>
  <si>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</si>
  <si>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</si>
  <si>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</si>
  <si>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</si>
  <si>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</si>
  <si>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</si>
  <si>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</si>
  <si>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</si>
  <si>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</si>
  <si>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</si>
  <si>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</si>
  <si>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</si>
  <si>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</si>
  <si>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</si>
  <si>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</si>
  <si>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</si>
  <si>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</si>
  <si>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</si>
  <si>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</si>
  <si>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</si>
  <si>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</si>
  <si>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</si>
  <si>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</si>
  <si>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</si>
  <si>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</si>
  <si>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</si>
  <si>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</si>
  <si>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</si>
  <si>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</si>
  <si>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</si>
  <si>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</si>
  <si>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</si>
  <si>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</si>
  <si>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</si>
  <si>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</si>
  <si>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</si>
  <si>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</si>
  <si>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</si>
  <si>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</si>
  <si>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</si>
  <si>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</si>
  <si>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</si>
  <si>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</si>
  <si>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</si>
  <si>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</si>
  <si>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</si>
  <si>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</si>
  <si>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</si>
  <si>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</si>
  <si>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</si>
  <si>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</si>
  <si>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</si>
  <si>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</si>
  <si>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</si>
  <si>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</si>
  <si>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</si>
  <si>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</si>
  <si>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</si>
  <si>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</si>
  <si>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</si>
  <si>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</si>
  <si>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</si>
  <si>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</si>
  <si>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</si>
  <si>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</si>
  <si>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</si>
  <si>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</si>
  <si>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</si>
  <si>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</si>
  <si>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</si>
  <si>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</si>
  <si>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</si>
  <si>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</si>
  <si>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</si>
  <si>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</si>
  <si>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</si>
  <si>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</si>
  <si>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</si>
  <si>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</si>
  <si>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</si>
  <si>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</si>
  <si>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</si>
  <si>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</si>
  <si>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</si>
  <si>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</si>
  <si>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</si>
  <si>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</si>
  <si>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</si>
  <si>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</si>
  <si>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</si>
  <si>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</si>
  <si>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</si>
  <si>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</si>
  <si>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</si>
  <si>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</si>
  <si>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</si>
  <si>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</si>
  <si>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</si>
  <si>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</si>
  <si>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</si>
  <si>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</si>
  <si>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</si>
  <si>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</si>
  <si>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</si>
  <si>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</si>
  <si>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</si>
  <si>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</si>
  <si>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</si>
  <si>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</si>
  <si>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</si>
  <si>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</si>
  <si>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</si>
  <si>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</si>
  <si>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</si>
  <si>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</si>
  <si>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</si>
  <si>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</si>
  <si>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</si>
  <si>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</si>
  <si>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</si>
  <si>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</si>
  <si>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</si>
  <si>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</si>
  <si>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</si>
  <si>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</si>
  <si>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</si>
  <si>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</si>
  <si>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</si>
  <si>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</si>
  <si>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</si>
  <si>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</si>
  <si>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</si>
  <si>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</si>
  <si>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</si>
  <si>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</si>
  <si>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</si>
  <si>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</si>
  <si>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</si>
  <si>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</si>
  <si>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</si>
  <si>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</si>
  <si>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</si>
  <si>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</si>
  <si>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</si>
  <si>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</si>
  <si>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</si>
  <si>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</si>
  <si>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</si>
  <si>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</si>
  <si>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</si>
  <si>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</si>
  <si>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</si>
  <si>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</si>
  <si>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</si>
  <si>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</si>
  <si>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</si>
  <si>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</si>
  <si>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</si>
  <si>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</si>
  <si>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</si>
  <si>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</si>
  <si>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</si>
  <si>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</si>
  <si>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</si>
  <si>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</si>
  <si>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</si>
  <si>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</si>
  <si>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</si>
  <si>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</si>
  <si>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</si>
  <si>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</si>
  <si>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</si>
  <si>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</si>
  <si>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</si>
  <si>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</si>
  <si>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</si>
  <si>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</si>
  <si>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</si>
  <si>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</si>
  <si>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</si>
  <si>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</si>
  <si>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</si>
  <si>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</si>
  <si>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</si>
  <si>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</si>
  <si>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</si>
  <si>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</si>
  <si>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</si>
  <si>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</si>
  <si>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</si>
  <si>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</si>
  <si>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</si>
  <si>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</si>
  <si>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</si>
  <si>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</si>
  <si>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</si>
  <si>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</si>
  <si>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</si>
  <si>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</si>
  <si>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</si>
  <si>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</si>
  <si>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</si>
  <si>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</si>
  <si>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</si>
  <si>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</si>
  <si>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</si>
  <si>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</si>
  <si>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</si>
  <si>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</si>
  <si>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</si>
  <si>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</si>
  <si>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</si>
  <si>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</si>
  <si>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</si>
  <si>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</si>
  <si>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</si>
  <si>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</si>
  <si>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</si>
  <si>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</si>
  <si>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</si>
  <si>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</si>
  <si>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</si>
  <si>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</si>
  <si>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</si>
  <si>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</si>
  <si>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</si>
  <si>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</si>
  <si>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</si>
  <si>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</si>
  <si>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</si>
  <si>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</si>
  <si>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</si>
  <si>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</si>
  <si>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</si>
  <si>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</si>
  <si>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</si>
  <si>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</si>
  <si>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</si>
  <si>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</si>
  <si>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</si>
  <si>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</si>
  <si>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</si>
  <si>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</si>
  <si>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</si>
  <si>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</si>
  <si>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</si>
  <si>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</si>
  <si>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</si>
  <si>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</si>
  <si>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</si>
  <si>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</si>
  <si>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</si>
  <si>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</si>
  <si>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</si>
  <si>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</si>
  <si>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</si>
  <si>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</si>
  <si>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</si>
  <si>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</si>
  <si>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</si>
  <si>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</si>
  <si>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</si>
  <si>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</si>
  <si>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</si>
  <si>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</si>
  <si>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</si>
  <si>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</si>
  <si>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</si>
  <si>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</si>
  <si>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</si>
  <si>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</si>
  <si>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</si>
  <si>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</si>
  <si>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</si>
  <si>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</si>
  <si>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</si>
  <si>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</si>
  <si>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</si>
  <si>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</si>
  <si>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</si>
  <si>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</si>
  <si>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</si>
  <si>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</si>
  <si>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</si>
  <si>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</si>
  <si>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</si>
  <si>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</si>
  <si>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</si>
  <si>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</si>
  <si>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</si>
  <si>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</si>
  <si>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</si>
  <si>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</si>
  <si>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</si>
  <si>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</si>
  <si>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</si>
  <si>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</si>
  <si>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</si>
  <si>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</si>
  <si>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</si>
  <si>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</si>
  <si>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</si>
  <si>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</si>
  <si>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</si>
  <si>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</si>
  <si>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</si>
  <si>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</si>
  <si>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</si>
  <si>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</si>
  <si>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</si>
  <si>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</si>
  <si>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</si>
  <si>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</si>
  <si>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</si>
  <si>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</si>
  <si>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</si>
  <si>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</si>
  <si>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</si>
  <si>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</si>
  <si>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</si>
  <si>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</si>
  <si>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</si>
  <si>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</si>
  <si>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</si>
  <si>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</si>
  <si>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</si>
  <si>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</si>
  <si>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</si>
  <si>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</si>
  <si>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</si>
  <si>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</si>
  <si>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</si>
  <si>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</si>
  <si>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</si>
  <si>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</si>
  <si>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</si>
  <si>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</si>
  <si>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</si>
  <si>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</si>
  <si>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</si>
  <si>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</si>
  <si>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</si>
  <si>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</si>
  <si>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</si>
  <si>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</si>
  <si>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</si>
  <si>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</si>
  <si>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</si>
  <si>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</si>
  <si>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</si>
  <si>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</si>
  <si>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</si>
  <si>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</si>
  <si>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</si>
  <si>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</si>
  <si>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</si>
  <si>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</si>
  <si>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</si>
  <si>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</si>
  <si>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</si>
  <si>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</si>
  <si>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</si>
  <si>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</si>
  <si>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</si>
  <si>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</si>
  <si>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</si>
  <si>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</si>
  <si>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</si>
  <si>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</si>
  <si>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</si>
  <si>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</si>
  <si>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</si>
  <si>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</si>
  <si>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</si>
  <si>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</si>
  <si>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</si>
  <si>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</si>
  <si>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</si>
  <si>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</si>
  <si>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</si>
  <si>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</si>
  <si>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</si>
  <si>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</si>
  <si>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</si>
  <si>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</si>
  <si>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</si>
  <si>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</si>
  <si>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</si>
  <si>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</si>
  <si>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</si>
  <si>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</si>
  <si>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</si>
  <si>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</si>
  <si>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</si>
  <si>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</si>
  <si>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</si>
  <si>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</si>
  <si>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</si>
  <si>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</si>
  <si>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</si>
  <si>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</si>
  <si>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</si>
  <si>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</si>
  <si>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</si>
  <si>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</si>
  <si>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</si>
  <si>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</si>
  <si>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</si>
  <si>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</si>
  <si>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</si>
  <si>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</si>
  <si>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</si>
  <si>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</si>
  <si>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</si>
  <si>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</si>
  <si>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</si>
  <si>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</si>
  <si>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</si>
  <si>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</si>
  <si>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</si>
  <si>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</si>
  <si>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</si>
  <si>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</si>
  <si>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</si>
  <si>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</si>
  <si>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</si>
  <si>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</si>
  <si>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</si>
  <si>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</si>
  <si>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</si>
  <si>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</si>
  <si>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</si>
  <si>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</si>
  <si>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</si>
  <si>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</si>
  <si>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</si>
  <si>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</si>
  <si>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</si>
  <si>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</si>
  <si>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</si>
  <si>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</si>
  <si>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</si>
  <si>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</si>
  <si>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</si>
  <si>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</si>
  <si>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</si>
  <si>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</si>
  <si>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</si>
  <si>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</si>
  <si>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</si>
  <si>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</si>
  <si>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</si>
  <si>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</si>
  <si>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</si>
  <si>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</si>
  <si>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</si>
  <si>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</si>
  <si>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</si>
  <si>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</si>
  <si>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</si>
  <si>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</si>
  <si>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</si>
  <si>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</si>
  <si>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</si>
  <si>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</si>
  <si>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</si>
  <si>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</si>
  <si>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</si>
  <si>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</si>
  <si>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</si>
  <si>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</si>
  <si>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</si>
  <si>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</si>
  <si>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</si>
  <si>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</si>
  <si>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</si>
  <si>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</si>
  <si>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</si>
  <si>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</si>
  <si>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</si>
  <si>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</si>
  <si>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</si>
  <si>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</si>
  <si>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</si>
  <si>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</si>
  <si>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</si>
  <si>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</si>
  <si>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</si>
  <si>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</si>
  <si>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</si>
  <si>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</si>
  <si>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</si>
  <si>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</si>
  <si>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</si>
  <si>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</si>
  <si>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</si>
  <si>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</si>
  <si>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</si>
  <si>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</si>
  <si>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</si>
  <si>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</si>
  <si>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</si>
  <si>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</si>
  <si>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</si>
  <si>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</si>
  <si>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</si>
  <si>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</si>
  <si>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</si>
  <si>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</si>
  <si>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</si>
  <si>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</si>
  <si>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</si>
  <si>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</si>
  <si>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</si>
  <si>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</si>
  <si>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</si>
  <si>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</si>
  <si>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</si>
  <si>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</si>
  <si>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</si>
  <si>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</si>
  <si>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</si>
  <si>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</si>
  <si>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</si>
  <si>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</si>
  <si>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</si>
  <si>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</si>
  <si>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</si>
  <si>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</si>
  <si>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</si>
  <si>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</si>
  <si>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</si>
  <si>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</si>
  <si>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</si>
  <si>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</si>
  <si>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</si>
  <si>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</si>
  <si>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</si>
  <si>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</si>
  <si>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</si>
  <si>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</si>
  <si>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</si>
  <si>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</si>
  <si>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</si>
  <si>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</si>
  <si>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</si>
  <si>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</si>
  <si>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</si>
  <si>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</si>
  <si>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</si>
  <si>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</si>
  <si>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</si>
  <si>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</si>
  <si>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</si>
  <si>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</si>
  <si>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</si>
  <si>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</si>
  <si>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</si>
  <si>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</si>
  <si>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</si>
  <si>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</si>
  <si>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</si>
  <si>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</si>
  <si>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</si>
  <si>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</si>
  <si>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</si>
  <si>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</si>
  <si>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</si>
  <si>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</si>
  <si>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</si>
  <si>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</si>
  <si>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</si>
  <si>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</si>
  <si>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</si>
  <si>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</si>
  <si>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</si>
  <si>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</si>
  <si>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</si>
  <si>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</si>
  <si>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</si>
  <si>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</si>
  <si>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</si>
  <si>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</si>
  <si>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</si>
  <si>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</si>
  <si>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</si>
  <si>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</si>
  <si>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</si>
  <si>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</si>
  <si>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</si>
  <si>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</si>
  <si>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</si>
  <si>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</si>
  <si>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</si>
  <si>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</si>
  <si>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</si>
  <si>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</si>
  <si>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</si>
  <si>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</si>
  <si>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</si>
  <si>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</si>
  <si>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</si>
  <si>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</si>
  <si>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</si>
  <si>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</si>
  <si>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</si>
  <si>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</si>
  <si>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</si>
  <si>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</si>
  <si>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</si>
  <si>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</si>
  <si>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</si>
  <si>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</si>
  <si>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</si>
  <si>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</si>
  <si>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</si>
  <si>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</si>
  <si>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</si>
  <si>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</si>
  <si>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</si>
  <si>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</si>
  <si>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</si>
  <si>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</si>
  <si>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</si>
  <si>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</si>
  <si>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</si>
  <si>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</si>
  <si>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</si>
  <si>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</si>
  <si>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</si>
  <si>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</si>
  <si>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</si>
  <si>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</si>
  <si>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</si>
  <si>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</si>
  <si>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</si>
  <si>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</si>
  <si>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</si>
  <si>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</si>
  <si>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</si>
  <si>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</si>
  <si>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</si>
  <si>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</si>
  <si>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</si>
  <si>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</si>
  <si>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</si>
  <si>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</si>
  <si>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</si>
  <si>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</si>
  <si>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</si>
  <si>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</si>
  <si>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</si>
  <si>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</si>
  <si>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</si>
  <si>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</si>
  <si>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</si>
  <si>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</si>
  <si>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</si>
  <si>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</si>
  <si>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</si>
  <si>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</si>
  <si>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</si>
  <si>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</si>
  <si>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</si>
  <si>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</si>
  <si>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</si>
  <si>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</si>
  <si>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</si>
  <si>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</si>
  <si>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</si>
  <si>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</si>
  <si>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</si>
  <si>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</si>
  <si>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</si>
  <si>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</si>
  <si>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</si>
  <si>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</si>
  <si>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</si>
  <si>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</si>
  <si>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</si>
  <si>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</si>
  <si>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</si>
  <si>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</si>
  <si>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</si>
  <si>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</si>
  <si>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</si>
  <si>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</si>
  <si>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</si>
  <si>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</si>
  <si>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</si>
  <si>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</si>
  <si>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</si>
  <si>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</si>
  <si>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</si>
  <si>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</si>
  <si>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</si>
  <si>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</si>
  <si>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</si>
  <si>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</si>
  <si>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</si>
  <si>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</si>
  <si>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</si>
  <si>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</si>
  <si>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</si>
  <si>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</si>
  <si>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</si>
  <si>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</si>
  <si>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</si>
  <si>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</si>
  <si>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</si>
  <si>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</si>
  <si>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</si>
  <si>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</si>
  <si>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</si>
  <si>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</si>
  <si>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</si>
  <si>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</si>
  <si>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</si>
  <si>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</si>
  <si>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</si>
  <si>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</si>
  <si>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</si>
  <si>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</si>
  <si>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</si>
  <si>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</si>
  <si>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</si>
  <si>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</si>
  <si>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</si>
  <si>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</si>
  <si>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</si>
  <si>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</si>
  <si>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</si>
  <si>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</si>
  <si>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</si>
  <si>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</si>
  <si>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</si>
  <si>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</si>
  <si>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</si>
  <si>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</si>
  <si>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</si>
  <si>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</si>
  <si>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</si>
  <si>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</si>
  <si>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</si>
  <si>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</si>
  <si>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</si>
  <si>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</si>
  <si>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</si>
  <si>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</si>
  <si>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</si>
  <si>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</si>
  <si>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</si>
  <si>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</si>
  <si>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</si>
  <si>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</si>
  <si>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</si>
  <si>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</si>
  <si>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</si>
  <si>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</si>
  <si>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</si>
  <si>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</si>
  <si>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</si>
  <si>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</si>
  <si>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</si>
  <si>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</si>
  <si>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</si>
  <si>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</si>
  <si>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</si>
  <si>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</si>
  <si>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</si>
  <si>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</si>
  <si>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</si>
  <si>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</si>
  <si>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</si>
  <si>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</si>
  <si>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</si>
  <si>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</si>
  <si>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</si>
  <si>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</si>
  <si>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</si>
  <si>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</si>
  <si>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</si>
  <si>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</si>
  <si>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</si>
  <si>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</si>
  <si>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</si>
  <si>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</si>
  <si>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</si>
  <si>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</si>
  <si>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</si>
  <si>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</si>
  <si>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</si>
  <si>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</si>
  <si>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</si>
  <si>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</si>
  <si>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</si>
  <si>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</si>
  <si>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</si>
  <si>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</si>
  <si>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</si>
  <si>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</si>
  <si>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</si>
  <si>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</si>
  <si>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</si>
  <si>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</si>
  <si>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</si>
  <si>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</si>
  <si>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</si>
  <si>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</si>
  <si>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</si>
  <si>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</si>
  <si>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</si>
  <si>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</si>
  <si>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</si>
  <si>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</si>
  <si>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</si>
  <si>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</si>
  <si>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</si>
  <si>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</si>
  <si>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</si>
  <si>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</si>
  <si>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</si>
  <si>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</si>
  <si>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</si>
  <si>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</si>
  <si>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</si>
  <si>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</si>
  <si>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</si>
  <si>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</si>
  <si>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</si>
  <si>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</si>
  <si>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</si>
  <si>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</si>
  <si>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</si>
  <si>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</si>
  <si>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</si>
  <si>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</si>
  <si>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</si>
  <si>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</si>
  <si>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</si>
  <si>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</si>
  <si>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</si>
  <si>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</si>
  <si>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</si>
  <si>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</si>
  <si>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</si>
  <si>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</si>
  <si>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</si>
  <si>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</si>
  <si>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</si>
  <si>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</si>
  <si>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</si>
  <si>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</si>
  <si>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</si>
  <si>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</si>
  <si>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</si>
  <si>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</si>
  <si>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</si>
  <si>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</si>
  <si>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</si>
  <si>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</si>
  <si>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</si>
  <si>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</si>
  <si>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</si>
  <si>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</si>
  <si>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</si>
  <si>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</si>
  <si>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</si>
  <si>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</si>
  <si>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</si>
  <si>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</si>
  <si>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</si>
  <si>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</si>
  <si>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</si>
  <si>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</si>
  <si>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</si>
  <si>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</si>
  <si>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</si>
  <si>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</si>
  <si>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</si>
  <si>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</si>
  <si>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</si>
  <si>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</si>
  <si>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</si>
  <si>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</si>
  <si>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</si>
  <si>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</si>
  <si>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</si>
  <si>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</si>
  <si>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</si>
  <si>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</si>
  <si>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</si>
  <si>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</si>
  <si>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</si>
  <si>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</si>
  <si>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</si>
  <si>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</si>
  <si>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</si>
  <si>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</si>
  <si>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</si>
  <si>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</si>
  <si>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</si>
  <si>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</si>
  <si>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</si>
  <si>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</si>
  <si>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</si>
  <si>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</si>
  <si>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</si>
  <si>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</si>
  <si>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</si>
  <si>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</si>
  <si>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</si>
  <si>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</si>
  <si>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</si>
  <si>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</si>
  <si>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</si>
  <si>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</si>
  <si>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</si>
  <si>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</si>
  <si>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</si>
  <si>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</si>
  <si>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</si>
  <si>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</si>
  <si>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</si>
  <si>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</si>
  <si>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</si>
  <si>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</si>
  <si>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</si>
  <si>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</si>
  <si>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</si>
  <si>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</si>
  <si>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</si>
  <si>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</si>
  <si>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</si>
  <si>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</si>
  <si>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</si>
  <si>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</si>
  <si>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</si>
  <si>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</si>
  <si>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</si>
  <si>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</si>
  <si>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</si>
  <si>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</si>
  <si>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</si>
  <si>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</si>
  <si>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</si>
  <si>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</si>
  <si>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</si>
  <si>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</si>
  <si>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</si>
  <si>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</si>
  <si>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</si>
  <si>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</si>
  <si>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</si>
  <si>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</si>
  <si>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</si>
  <si>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</si>
  <si>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</si>
  <si>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</si>
  <si>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</si>
  <si>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</si>
  <si>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</si>
  <si>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</si>
  <si>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</si>
  <si>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</si>
  <si>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</si>
  <si>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</si>
  <si>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</si>
  <si>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</si>
  <si>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</si>
  <si>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</si>
  <si>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</si>
  <si>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</si>
  <si>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</si>
  <si>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</si>
  <si>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</si>
  <si>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</si>
  <si>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</si>
  <si>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</si>
  <si>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</si>
  <si>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</si>
  <si>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</si>
  <si>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</si>
  <si>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</si>
  <si>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</si>
  <si>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</si>
  <si>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</si>
  <si>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</si>
  <si>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</si>
  <si>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</si>
  <si>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</si>
  <si>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</si>
  <si>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</si>
  <si>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</si>
  <si>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</si>
  <si>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</si>
  <si>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</si>
  <si>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</si>
  <si>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</si>
  <si>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</si>
  <si>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</si>
  <si>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</si>
  <si>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</si>
  <si>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</si>
  <si>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</si>
  <si>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</si>
  <si>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</si>
  <si>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</si>
  <si>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</si>
  <si>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</si>
  <si>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</si>
  <si>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</si>
  <si>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</si>
  <si>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</si>
  <si>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</si>
  <si>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</si>
  <si>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</si>
  <si>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</si>
  <si>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</si>
  <si>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</si>
  <si>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</si>
  <si>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</si>
  <si>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</si>
  <si>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</si>
  <si>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</si>
  <si>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</si>
  <si>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</si>
  <si>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</si>
  <si>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</si>
  <si>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</si>
  <si>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</si>
  <si>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</si>
  <si>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</si>
  <si>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</si>
  <si>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</si>
  <si>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</si>
  <si>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</si>
  <si>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</si>
  <si>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</si>
  <si>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</si>
  <si>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</si>
  <si>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</si>
  <si>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</si>
  <si>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</si>
  <si>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</si>
  <si>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</si>
  <si>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</si>
  <si>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</si>
  <si>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</si>
  <si>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</si>
  <si>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</si>
  <si>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</si>
  <si>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</si>
  <si>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</si>
  <si>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</si>
  <si>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</si>
  <si>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</si>
  <si>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</si>
  <si>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</si>
  <si>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</si>
  <si>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</si>
  <si>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</si>
  <si>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</si>
  <si>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</si>
  <si>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</si>
  <si>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</si>
  <si>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</si>
  <si>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</si>
  <si>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</si>
  <si>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</si>
  <si>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</si>
  <si>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</si>
  <si>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</si>
  <si>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</si>
  <si>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</si>
  <si>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</si>
  <si>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</si>
  <si>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</si>
  <si>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</si>
  <si>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</si>
  <si>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</si>
  <si>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</si>
  <si>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</si>
  <si>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</si>
  <si>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</si>
  <si>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</si>
  <si>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</si>
  <si>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</si>
  <si>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</si>
  <si>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</si>
  <si>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</si>
  <si>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</si>
  <si>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</si>
  <si>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</si>
  <si>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</si>
  <si>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</si>
  <si>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</si>
  <si>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</si>
  <si>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</si>
  <si>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</si>
  <si>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</si>
  <si>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</si>
  <si>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</si>
  <si>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</si>
  <si>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</si>
  <si>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</si>
  <si>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</si>
  <si>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</si>
  <si>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</si>
  <si>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</si>
  <si>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</si>
  <si>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</si>
  <si>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</si>
  <si>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</si>
  <si>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</si>
  <si>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</si>
  <si>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</si>
  <si>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</si>
  <si>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</si>
  <si>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</si>
  <si>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</si>
  <si>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</si>
  <si>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</si>
  <si>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</si>
  <si>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</si>
  <si>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</si>
  <si>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</si>
  <si>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</si>
  <si>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</si>
  <si>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</si>
  <si>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</si>
  <si>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</si>
  <si>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</si>
  <si>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</si>
  <si>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</si>
  <si>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</si>
  <si>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</si>
  <si>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</si>
  <si>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</si>
  <si>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</si>
  <si>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</si>
  <si>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</si>
  <si>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</si>
  <si>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</si>
  <si>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</si>
  <si>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</si>
  <si>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</si>
  <si>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</si>
  <si>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</si>
  <si>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</si>
  <si>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</si>
  <si>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</si>
  <si>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</si>
  <si>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</si>
  <si>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</si>
  <si>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</si>
  <si>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</si>
  <si>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</si>
  <si>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</si>
  <si>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</si>
  <si>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</si>
  <si>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</si>
  <si>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</si>
  <si>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</si>
  <si>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</si>
  <si>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</si>
  <si>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</si>
  <si>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</si>
  <si>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</si>
  <si>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</si>
  <si>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</si>
  <si>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</si>
  <si>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</si>
  <si>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</si>
  <si>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</si>
  <si>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</si>
  <si>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</si>
  <si>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</si>
  <si>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</si>
  <si>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</si>
  <si>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</si>
  <si>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</si>
  <si>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</si>
  <si>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</si>
  <si>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</si>
  <si>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</si>
  <si>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</si>
  <si>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</si>
  <si>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</si>
  <si>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</si>
  <si>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</si>
  <si>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</si>
  <si>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</si>
  <si>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</si>
  <si>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</si>
  <si>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</si>
  <si>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</si>
  <si>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</si>
  <si>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</si>
  <si>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</si>
  <si>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</si>
  <si>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</si>
  <si>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</si>
  <si>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</si>
  <si>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</si>
  <si>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</si>
  <si>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</si>
  <si>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</si>
  <si>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</si>
  <si>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</si>
  <si>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</si>
  <si>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</si>
  <si>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</si>
  <si>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</si>
  <si>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</si>
  <si>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</si>
  <si>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</si>
  <si>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</si>
  <si>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</si>
  <si>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</si>
  <si>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</si>
  <si>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</si>
  <si>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</si>
  <si>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</si>
  <si>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</si>
  <si>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</si>
  <si>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</si>
  <si>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</si>
  <si>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</si>
  <si>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</si>
  <si>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</si>
  <si>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</si>
  <si>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</si>
  <si>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</si>
  <si>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</si>
  <si>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</si>
  <si>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</si>
  <si>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</si>
  <si>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</si>
  <si>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</si>
  <si>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</si>
  <si>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</si>
  <si>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</si>
  <si>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</si>
  <si>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</si>
  <si>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</si>
  <si>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</si>
  <si>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</si>
  <si>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</si>
  <si>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</si>
  <si>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</si>
  <si>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</si>
  <si>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</si>
  <si>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</si>
  <si>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</si>
  <si>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</si>
  <si>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</si>
  <si>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</si>
  <si>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</si>
  <si>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</si>
  <si>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</si>
  <si>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</si>
  <si>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</si>
  <si>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</si>
  <si>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</si>
  <si>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</si>
  <si>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</si>
  <si>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</si>
  <si>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</si>
  <si>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</si>
  <si>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</si>
  <si>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</si>
  <si>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</si>
  <si>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</si>
  <si>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</si>
  <si>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</si>
  <si>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</si>
  <si>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</si>
  <si>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</si>
  <si>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</si>
  <si>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</si>
  <si>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</si>
  <si>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</si>
  <si>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</si>
  <si>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</si>
  <si>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</si>
  <si>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</si>
  <si>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</si>
  <si>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</si>
  <si>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</si>
  <si>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</si>
  <si>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</si>
  <si>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</si>
  <si>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</si>
  <si>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</si>
  <si>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</si>
  <si>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</si>
  <si>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</si>
  <si>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</si>
  <si>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</si>
  <si>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</si>
  <si>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</si>
  <si>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</si>
  <si>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</si>
  <si>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</si>
  <si>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</si>
  <si>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</si>
  <si>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</si>
  <si>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</si>
  <si>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</si>
  <si>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</si>
  <si>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</si>
  <si>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</si>
  <si>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</si>
  <si>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</si>
  <si>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</si>
  <si>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</si>
  <si>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</si>
  <si>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</si>
  <si>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</si>
  <si>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</si>
  <si>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</si>
  <si>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</si>
  <si>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</si>
  <si>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</si>
  <si>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</si>
  <si>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</si>
  <si>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</si>
  <si>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</si>
  <si>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</si>
  <si>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</si>
  <si>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</si>
  <si>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</si>
  <si>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</si>
  <si>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</si>
  <si>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</si>
  <si>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</si>
  <si>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</si>
  <si>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</si>
  <si>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</si>
  <si>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</si>
  <si>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</si>
  <si>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</si>
  <si>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</si>
  <si>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</si>
  <si>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</si>
  <si>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</si>
  <si>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</si>
  <si>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</si>
  <si>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</si>
  <si>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</si>
  <si>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</si>
  <si>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</si>
  <si>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</si>
  <si>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</si>
  <si>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</si>
  <si>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</si>
  <si>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</si>
  <si>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</si>
  <si>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</si>
  <si>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</si>
  <si>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</si>
  <si>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</si>
  <si>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</si>
  <si>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</si>
  <si>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</si>
  <si>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</si>
  <si>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</si>
  <si>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</si>
  <si>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</si>
  <si>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</si>
  <si>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</si>
  <si>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</si>
  <si>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</si>
  <si>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</si>
  <si>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</si>
  <si>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</si>
  <si>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</si>
  <si>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</si>
  <si>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</si>
  <si>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</si>
  <si>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</si>
  <si>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</si>
  <si>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</si>
  <si>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</si>
  <si>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</si>
  <si>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</si>
  <si>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</si>
  <si>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</si>
  <si>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</si>
  <si>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</si>
  <si>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</si>
  <si>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</si>
  <si>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</si>
  <si>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</si>
  <si>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</si>
  <si>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</si>
  <si>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</si>
  <si>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</si>
  <si>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</si>
  <si>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</si>
  <si>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</si>
  <si>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</si>
  <si>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</si>
  <si>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</si>
  <si>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</si>
  <si>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</si>
  <si>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</si>
  <si>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</si>
  <si>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</si>
  <si>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</si>
  <si>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</si>
  <si>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</si>
  <si>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</si>
  <si>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</si>
  <si>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</si>
  <si>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</si>
  <si>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</si>
  <si>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</si>
  <si>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</si>
  <si>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</si>
  <si>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</si>
  <si>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</si>
  <si>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</si>
  <si>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</si>
  <si>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</si>
  <si>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</si>
  <si>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</si>
  <si>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</si>
  <si>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</si>
  <si>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</si>
  <si>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</si>
  <si>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</si>
  <si>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</si>
  <si>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</si>
  <si>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</si>
  <si>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</si>
  <si>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</si>
  <si>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</si>
  <si>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</si>
  <si>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</si>
  <si>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</si>
  <si>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</si>
  <si>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</si>
  <si>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</si>
  <si>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</si>
  <si>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</si>
  <si>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</si>
  <si>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</si>
  <si>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</si>
  <si>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</si>
  <si>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</si>
  <si>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</si>
  <si>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</si>
  <si>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</si>
  <si>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</si>
  <si>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</si>
  <si>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</si>
  <si>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</si>
  <si>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</si>
  <si>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</si>
  <si>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</si>
  <si>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</si>
  <si>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</si>
  <si>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</si>
  <si>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</si>
  <si>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</si>
  <si>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</si>
  <si>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</si>
  <si>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</si>
  <si>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</si>
  <si>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</si>
  <si>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</si>
  <si>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</si>
  <si>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</si>
  <si>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</si>
  <si>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</si>
  <si>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</si>
  <si>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</si>
  <si>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</si>
  <si>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</si>
  <si>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</si>
  <si>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</si>
  <si>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</si>
  <si>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</si>
  <si>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</si>
  <si>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</si>
  <si>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</si>
  <si>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</si>
  <si>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</si>
  <si>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</si>
  <si>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</si>
  <si>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</si>
  <si>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</si>
  <si>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</si>
  <si>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</si>
  <si>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</si>
  <si>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</si>
  <si>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</si>
  <si>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</si>
  <si>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</si>
  <si>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</si>
  <si>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</si>
  <si>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</si>
  <si>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</si>
  <si>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</si>
  <si>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</si>
  <si>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</si>
  <si>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</si>
  <si>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</si>
  <si>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</si>
  <si>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</si>
  <si>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</si>
  <si>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</si>
  <si>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</si>
  <si>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</si>
  <si>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</si>
  <si>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</si>
  <si>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</si>
  <si>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</si>
  <si>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</si>
  <si>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</si>
  <si>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</si>
  <si>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</si>
  <si>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</si>
  <si>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</si>
  <si>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</si>
  <si>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</si>
  <si>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</si>
  <si>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</si>
  <si>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</si>
  <si>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</si>
  <si>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</si>
  <si>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</si>
  <si>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</si>
  <si>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</si>
  <si>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</si>
  <si>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</si>
  <si>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</si>
  <si>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</si>
  <si>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</si>
  <si>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</si>
  <si>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</si>
  <si>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</si>
  <si>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</si>
  <si>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</si>
  <si>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</si>
  <si>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</si>
  <si>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</si>
  <si>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</si>
  <si>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</si>
  <si>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</si>
  <si>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</si>
  <si>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</si>
  <si>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</si>
  <si>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</si>
  <si>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</si>
  <si>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</si>
  <si>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</si>
  <si>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</si>
  <si>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</si>
  <si>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</si>
  <si>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</si>
  <si>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</si>
  <si>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</si>
  <si>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</si>
  <si>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</si>
  <si>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</si>
  <si>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</si>
  <si>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</si>
  <si>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</si>
  <si>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</si>
  <si>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</si>
  <si>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</si>
  <si>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</si>
  <si>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</si>
  <si>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</si>
  <si>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</si>
  <si>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</si>
  <si>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</si>
  <si>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</si>
  <si>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</si>
  <si>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</si>
  <si>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</si>
  <si>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</si>
  <si>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</si>
  <si>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</si>
  <si>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</si>
  <si>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</si>
  <si>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</si>
  <si>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</si>
  <si>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</si>
  <si>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</si>
  <si>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</si>
  <si>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</si>
  <si>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</si>
  <si>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</si>
  <si>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</si>
  <si>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</si>
  <si>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</si>
  <si>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</si>
  <si>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</si>
  <si>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</si>
  <si>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</si>
  <si>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</si>
  <si>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</si>
  <si>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</si>
  <si>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</si>
  <si>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</si>
  <si>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</si>
  <si>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</si>
  <si>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</si>
  <si>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</si>
  <si>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</si>
  <si>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</si>
  <si>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</si>
  <si>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</si>
  <si>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</si>
  <si>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</si>
  <si>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</si>
  <si>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</si>
  <si>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</si>
  <si>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</si>
  <si>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</si>
  <si>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</si>
  <si>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</si>
  <si>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</si>
  <si>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</si>
  <si>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</si>
  <si>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</si>
  <si>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</si>
  <si>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</si>
  <si>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</si>
  <si>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</si>
  <si>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</si>
  <si>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</si>
  <si>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</si>
  <si>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</si>
  <si>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</si>
  <si>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</si>
  <si>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</si>
  <si>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</si>
  <si>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</si>
  <si>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</si>
  <si>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</si>
  <si>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</si>
  <si>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</si>
  <si>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</si>
  <si>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</si>
  <si>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</si>
  <si>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</si>
  <si>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</si>
  <si>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</si>
  <si>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</si>
  <si>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</si>
  <si>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</si>
  <si>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</si>
  <si>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</si>
  <si>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</si>
  <si>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</si>
  <si>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</si>
  <si>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</si>
  <si>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</si>
  <si>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</si>
  <si>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</si>
  <si>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</si>
  <si>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</si>
  <si>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</si>
  <si>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</si>
  <si>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</si>
  <si>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</si>
  <si>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</si>
  <si>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</si>
  <si>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</si>
  <si>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</si>
  <si>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</si>
  <si>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</si>
  <si>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</si>
  <si>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</si>
  <si>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</si>
  <si>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</si>
  <si>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</si>
  <si>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</si>
  <si>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</si>
  <si>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</si>
  <si>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</si>
  <si>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</si>
  <si>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</si>
  <si>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</si>
  <si>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</si>
  <si>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</si>
  <si>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</si>
  <si>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</si>
  <si>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</si>
  <si>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</si>
  <si>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</si>
  <si>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</si>
  <si>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</si>
  <si>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</si>
  <si>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</si>
  <si>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</si>
  <si>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</si>
  <si>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</si>
  <si>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</si>
  <si>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</si>
  <si>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</si>
  <si>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</si>
  <si>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</si>
  <si>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</si>
  <si>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</si>
  <si>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</si>
  <si>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</si>
  <si>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</si>
  <si>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</si>
  <si>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</si>
  <si>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</si>
  <si>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</si>
  <si>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</si>
  <si>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</si>
  <si>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</si>
  <si>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</si>
  <si>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</si>
  <si>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</si>
  <si>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</si>
  <si>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</si>
  <si>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</si>
  <si>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</si>
  <si>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</si>
  <si>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</si>
  <si>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</si>
  <si>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</si>
  <si>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</si>
  <si>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</si>
  <si>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</si>
  <si>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</si>
  <si>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</si>
  <si>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</si>
  <si>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</si>
  <si>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</si>
  <si>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</si>
  <si>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</si>
  <si>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</si>
  <si>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</si>
  <si>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</si>
  <si>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</si>
  <si>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</si>
  <si>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</si>
  <si>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</si>
  <si>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</si>
  <si>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</si>
  <si>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</si>
  <si>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</si>
  <si>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</si>
  <si>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</si>
  <si>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</si>
  <si>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</si>
  <si>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</si>
  <si>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</si>
  <si>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</si>
  <si>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</si>
  <si>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</si>
  <si>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</si>
  <si>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</si>
  <si>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</si>
  <si>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</si>
  <si>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</si>
  <si>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</si>
  <si>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</si>
  <si>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</si>
  <si>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</si>
  <si>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</si>
  <si>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</si>
  <si>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</si>
  <si>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</si>
  <si>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</si>
  <si>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</si>
  <si>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</si>
  <si>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</si>
  <si>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</si>
  <si>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</si>
  <si>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</si>
  <si>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</si>
  <si>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</si>
  <si>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</si>
  <si>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</si>
  <si>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</si>
  <si>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</si>
  <si>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</si>
  <si>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</si>
  <si>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</si>
  <si>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</si>
  <si>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</si>
  <si>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</si>
  <si>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</si>
  <si>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</si>
  <si>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</si>
  <si>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</si>
  <si>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</si>
  <si>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</si>
  <si>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</si>
  <si>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</si>
  <si>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</si>
  <si>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</si>
  <si>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</si>
  <si>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</si>
  <si>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</si>
  <si>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</si>
  <si>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</si>
  <si>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</si>
  <si>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</si>
  <si>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</si>
  <si>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</si>
  <si>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</si>
  <si>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</si>
  <si>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</si>
  <si>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</si>
  <si>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</si>
  <si>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</si>
  <si>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</si>
  <si>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</si>
  <si>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</si>
  <si>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</si>
  <si>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</si>
  <si>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</si>
  <si>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</si>
  <si>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</si>
  <si>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</si>
  <si>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</si>
  <si>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</si>
  <si>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</si>
  <si>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</si>
  <si>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</si>
  <si>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</si>
  <si>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</si>
  <si>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</si>
  <si>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</si>
  <si>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</si>
  <si>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</si>
  <si>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</si>
  <si>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</si>
  <si>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</si>
  <si>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</si>
  <si>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</si>
  <si>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</si>
  <si>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</si>
  <si>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</si>
  <si>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</si>
  <si>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</si>
  <si>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</si>
  <si>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</si>
  <si>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</si>
  <si>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</si>
  <si>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</si>
  <si>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</si>
  <si>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</si>
  <si>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</si>
  <si>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</si>
  <si>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</si>
  <si>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</si>
  <si>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</si>
  <si>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</si>
  <si>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</si>
  <si>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</si>
  <si>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</si>
  <si>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</si>
  <si>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</si>
  <si>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</si>
  <si>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</si>
  <si>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</si>
  <si>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</si>
  <si>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</si>
  <si>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</si>
  <si>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</si>
  <si>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</si>
  <si>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</si>
  <si>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</si>
  <si>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</si>
  <si>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</si>
  <si>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</si>
  <si>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</si>
  <si>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</si>
  <si>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</si>
  <si>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</si>
  <si>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</si>
  <si>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</si>
  <si>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</si>
  <si>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</si>
  <si>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</si>
  <si>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</si>
  <si>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</si>
  <si>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</si>
  <si>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</si>
  <si>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</si>
  <si>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</si>
  <si>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</si>
  <si>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</si>
  <si>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</si>
  <si>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</si>
  <si>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</si>
  <si>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</si>
  <si>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</si>
  <si>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</si>
  <si>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</si>
  <si>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</si>
  <si>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</si>
  <si>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</si>
  <si>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</si>
  <si>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</si>
  <si>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</si>
  <si>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</si>
  <si>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</si>
  <si>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</si>
  <si>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</si>
  <si>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</si>
  <si>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</si>
  <si>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</si>
  <si>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</si>
  <si>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</si>
  <si>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</si>
  <si>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</si>
  <si>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</si>
  <si>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</si>
  <si>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</si>
  <si>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</si>
  <si>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</si>
  <si>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</si>
  <si>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</si>
  <si>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</si>
  <si>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</si>
  <si>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</si>
  <si>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</si>
  <si>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</si>
  <si>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</si>
  <si>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</si>
  <si>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</si>
  <si>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</si>
  <si>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</si>
  <si>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</si>
  <si>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</si>
  <si>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</si>
  <si>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</si>
  <si>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</si>
  <si>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</si>
  <si>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</si>
  <si>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</si>
  <si>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</si>
  <si>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</si>
  <si>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</si>
  <si>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</si>
  <si>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</si>
  <si>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</si>
  <si>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</si>
  <si>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</si>
  <si>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</si>
  <si>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</si>
  <si>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</si>
  <si>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</si>
  <si>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</si>
  <si>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</si>
  <si>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</si>
  <si>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</si>
  <si>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</si>
  <si>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</si>
  <si>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</si>
  <si>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</si>
  <si>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</si>
  <si>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</si>
  <si>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</si>
  <si>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</si>
  <si>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</si>
  <si>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</si>
  <si>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</si>
  <si>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</si>
  <si>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</si>
  <si>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</si>
  <si>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</si>
  <si>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</si>
  <si>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</si>
  <si>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</si>
  <si>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</si>
  <si>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</si>
  <si>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</si>
  <si>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</si>
  <si>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</si>
  <si>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</si>
  <si>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</si>
  <si>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</si>
  <si>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</si>
  <si>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</si>
  <si>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</si>
  <si>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</si>
  <si>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</si>
  <si>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</si>
  <si>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</si>
  <si>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</si>
  <si>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</si>
  <si>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</si>
  <si>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</si>
  <si>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</si>
  <si>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</si>
  <si>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</si>
  <si>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</si>
  <si>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</si>
  <si>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</si>
  <si>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</si>
  <si>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</si>
  <si>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</si>
  <si>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</si>
  <si>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</si>
  <si>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</si>
  <si>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</si>
  <si>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</si>
  <si>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</si>
  <si>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</si>
  <si>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</si>
  <si>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</si>
  <si>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</si>
  <si>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</si>
  <si>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</si>
  <si>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</si>
  <si>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</si>
  <si>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</si>
  <si>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</si>
  <si>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</si>
  <si>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</si>
  <si>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</si>
  <si>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</si>
  <si>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</si>
  <si>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</si>
  <si>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</si>
  <si>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</si>
  <si>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</si>
  <si>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</si>
  <si>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</si>
  <si>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</si>
  <si>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</si>
  <si>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</si>
  <si>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</si>
  <si>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</si>
  <si>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</si>
  <si>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</si>
  <si>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</si>
  <si>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</si>
  <si>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</si>
  <si>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</si>
  <si>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</si>
  <si>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</si>
  <si>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</si>
  <si>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</si>
  <si>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</si>
  <si>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</si>
  <si>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</si>
  <si>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</si>
  <si>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</si>
  <si>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</si>
  <si>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</si>
  <si>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</si>
  <si>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</si>
  <si>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</si>
  <si>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</si>
  <si>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</si>
  <si>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</si>
  <si>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</si>
  <si>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</si>
  <si>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</si>
  <si>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</si>
  <si>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</si>
  <si>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</si>
  <si>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</si>
  <si>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</si>
  <si>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</si>
  <si>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</si>
  <si>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</si>
  <si>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</si>
  <si>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</si>
  <si>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</si>
  <si>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</si>
  <si>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</si>
  <si>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</si>
  <si>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</si>
  <si>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</si>
  <si>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</si>
  <si>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</si>
  <si>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</si>
  <si>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</si>
  <si>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</si>
  <si>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</si>
  <si>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</si>
  <si>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</si>
  <si>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</si>
  <si>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</si>
  <si>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</si>
  <si>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</si>
  <si>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</si>
  <si>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</si>
  <si>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</si>
  <si>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</si>
  <si>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</si>
  <si>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</si>
  <si>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</si>
  <si>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</si>
  <si>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</si>
  <si>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</si>
  <si>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</si>
  <si>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</si>
  <si>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</si>
  <si>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</si>
  <si>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</si>
  <si>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</si>
  <si>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</si>
  <si>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</si>
  <si>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</si>
  <si>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</si>
  <si>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</si>
  <si>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</si>
  <si>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</si>
  <si>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</si>
  <si>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</si>
  <si>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</si>
  <si>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</si>
  <si>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</si>
  <si>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</si>
  <si>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</si>
  <si>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</si>
  <si>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</si>
  <si>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</si>
  <si>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</si>
  <si>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</si>
  <si>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</si>
  <si>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</si>
  <si>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</si>
  <si>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</si>
  <si>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</si>
  <si>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</si>
  <si>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</si>
  <si>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</si>
  <si>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</si>
  <si>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</si>
  <si>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</si>
  <si>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</si>
  <si>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</si>
  <si>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</si>
  <si>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</si>
  <si>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</si>
  <si>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</si>
  <si>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</si>
  <si>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</si>
  <si>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</si>
  <si>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</si>
  <si>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</si>
  <si>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</si>
  <si>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</si>
  <si>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</si>
  <si>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</si>
  <si>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</si>
  <si>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</si>
  <si>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</si>
  <si>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</si>
  <si>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</si>
  <si>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</si>
  <si>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</si>
  <si>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</si>
  <si>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</si>
  <si>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</si>
  <si>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</si>
  <si>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</si>
  <si>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</si>
  <si>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</si>
  <si>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</si>
  <si>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</si>
  <si>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</si>
  <si>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</si>
  <si>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</si>
  <si>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</si>
  <si>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</si>
  <si>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</si>
  <si>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</si>
  <si>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</si>
  <si>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</si>
  <si>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</si>
  <si>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</si>
  <si>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</si>
  <si>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</si>
  <si>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</si>
  <si>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</si>
  <si>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</si>
  <si>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</si>
  <si>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</si>
  <si>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</si>
  <si>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</si>
  <si>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</si>
  <si>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</si>
  <si>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</si>
  <si>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</si>
  <si>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</si>
  <si>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</si>
  <si>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</si>
  <si>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</si>
  <si>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</si>
  <si>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</si>
  <si>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</si>
  <si>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</si>
  <si>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</si>
  <si>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</si>
  <si>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</si>
  <si>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</si>
  <si>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</si>
  <si>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</si>
  <si>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</si>
  <si>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</si>
  <si>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</si>
  <si>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</si>
  <si>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</si>
  <si>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</si>
  <si>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</si>
  <si>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</si>
  <si>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</si>
  <si>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</si>
  <si>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</si>
  <si>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</si>
  <si>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</si>
  <si>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</si>
  <si>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</si>
  <si>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</si>
  <si>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</si>
  <si>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</si>
  <si>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</si>
  <si>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</si>
  <si>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</si>
  <si>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</si>
  <si>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</si>
  <si>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</si>
  <si>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</si>
  <si>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</si>
  <si>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</si>
  <si>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</si>
  <si>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</si>
  <si>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</si>
  <si>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</si>
  <si>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</si>
  <si>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</si>
  <si>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</si>
  <si>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</si>
  <si>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</si>
  <si>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</si>
  <si>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</si>
  <si>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</si>
  <si>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</si>
  <si>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</si>
  <si>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</si>
  <si>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</si>
  <si>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</si>
  <si>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</si>
  <si>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</si>
  <si>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</si>
  <si>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</si>
  <si>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</si>
  <si>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</si>
  <si>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</si>
  <si>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</si>
  <si>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</si>
  <si>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</si>
  <si>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</si>
  <si>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</si>
  <si>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</si>
  <si>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</si>
  <si>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</si>
  <si>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</si>
  <si>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</si>
  <si>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</si>
  <si>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</si>
  <si>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</si>
  <si>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</si>
  <si>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</si>
  <si>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</si>
  <si>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</si>
  <si>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</si>
  <si>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</si>
  <si>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</si>
  <si>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</si>
  <si>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</si>
  <si>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</si>
  <si>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</si>
  <si>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</si>
  <si>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</si>
  <si>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</si>
  <si>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</si>
  <si>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</si>
  <si>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</si>
  <si>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</si>
  <si>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</si>
  <si>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</si>
  <si>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</si>
  <si>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</si>
  <si>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</si>
  <si>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</si>
  <si>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</si>
  <si>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</si>
  <si>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</si>
  <si>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</si>
  <si>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</si>
  <si>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</si>
  <si>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</si>
  <si>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</si>
  <si>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</si>
  <si>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</si>
  <si>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</si>
  <si>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</si>
  <si>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</si>
  <si>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</si>
  <si>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</si>
  <si>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</si>
  <si>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</si>
  <si>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</si>
  <si>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</si>
  <si>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</si>
  <si>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</si>
  <si>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</si>
  <si>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</si>
  <si>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</si>
  <si>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</si>
  <si>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</si>
  <si>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</si>
  <si>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</si>
  <si>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</si>
  <si>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</si>
  <si>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</si>
  <si>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</si>
  <si>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</si>
  <si>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</si>
  <si>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</si>
  <si>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</si>
  <si>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</si>
  <si>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</si>
  <si>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</si>
  <si>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</si>
  <si>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</si>
  <si>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</si>
  <si>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</si>
  <si>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</si>
  <si>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</si>
  <si>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</si>
  <si>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</si>
  <si>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</si>
  <si>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</si>
  <si>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</si>
  <si>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</si>
  <si>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</si>
  <si>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</si>
  <si>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</si>
  <si>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</si>
  <si>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</si>
  <si>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</si>
  <si>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</si>
  <si>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</si>
  <si>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</si>
  <si>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</si>
  <si>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</si>
  <si>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</si>
  <si>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</si>
  <si>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</si>
  <si>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</si>
  <si>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</si>
  <si>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</si>
  <si>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</si>
  <si>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</si>
  <si>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</si>
  <si>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</si>
  <si>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</si>
  <si>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</si>
  <si>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</si>
  <si>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</si>
  <si>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</si>
  <si>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</si>
  <si>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</si>
  <si>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</si>
  <si>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</si>
  <si>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</si>
  <si>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</si>
  <si>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</si>
  <si>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</si>
  <si>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</si>
  <si>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</si>
  <si>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</si>
  <si>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</si>
  <si>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</si>
  <si>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</si>
  <si>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</si>
  <si>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</si>
  <si>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</si>
  <si>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</si>
  <si>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</si>
  <si>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</si>
  <si>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</si>
  <si>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</si>
  <si>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</si>
  <si>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</si>
  <si>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</si>
  <si>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</si>
  <si>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</si>
  <si>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</si>
  <si>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</si>
  <si>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</si>
  <si>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</si>
  <si>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</si>
  <si>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</si>
  <si>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</si>
  <si>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</si>
  <si>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</si>
  <si>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</si>
  <si>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</si>
  <si>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</si>
  <si>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</si>
  <si>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</si>
  <si>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</si>
  <si>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</si>
  <si>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</si>
  <si>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</si>
  <si>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</si>
  <si>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</si>
  <si>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</si>
  <si>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</si>
  <si>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</si>
  <si>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</si>
  <si>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</si>
  <si>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</si>
  <si>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</si>
  <si>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</si>
  <si>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</si>
  <si>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</si>
  <si>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</si>
  <si>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</si>
  <si>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</si>
  <si>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</si>
  <si>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</si>
  <si>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</si>
  <si>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</si>
  <si>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</si>
  <si>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</si>
  <si>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</si>
  <si>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</si>
  <si>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</si>
  <si>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</si>
  <si>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</si>
  <si>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</si>
  <si>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</si>
  <si>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</si>
  <si>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</si>
  <si>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</si>
  <si>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</si>
  <si>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</si>
  <si>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</si>
  <si>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</si>
  <si>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</si>
  <si>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</si>
  <si>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</si>
  <si>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</si>
  <si>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</si>
  <si>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</si>
  <si>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</si>
  <si>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</si>
  <si>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</si>
  <si>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</si>
  <si>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</si>
  <si>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</si>
  <si>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</si>
  <si>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</si>
  <si>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</si>
  <si>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</si>
  <si>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</si>
  <si>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</si>
  <si>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</si>
  <si>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</si>
  <si>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</si>
  <si>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</si>
  <si>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</si>
  <si>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</si>
  <si>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</si>
  <si>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</si>
  <si>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</si>
  <si>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</si>
  <si>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</si>
  <si>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</si>
  <si>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</si>
  <si>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</si>
  <si>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</si>
  <si>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</si>
  <si>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</si>
  <si>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</si>
  <si>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</si>
  <si>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</si>
  <si>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</si>
  <si>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</si>
  <si>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</si>
  <si>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</si>
  <si>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</si>
  <si>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</si>
  <si>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</si>
  <si>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</si>
  <si>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</si>
  <si>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</si>
  <si>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</si>
  <si>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</si>
  <si>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</si>
  <si>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</si>
  <si>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</si>
  <si>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</si>
  <si>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</si>
  <si>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</si>
  <si>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</si>
  <si>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</si>
  <si>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</si>
  <si>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</si>
  <si>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</si>
  <si>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</si>
  <si>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</si>
  <si>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</si>
  <si>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</si>
  <si>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</si>
  <si>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</si>
  <si>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</si>
  <si>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</si>
  <si>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</si>
  <si>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</si>
  <si>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</si>
  <si>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</si>
  <si>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</si>
  <si>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</si>
  <si>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</si>
  <si>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</si>
  <si>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</si>
  <si>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</si>
  <si>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</si>
  <si>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</si>
  <si>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</si>
  <si>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</si>
  <si>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</si>
  <si>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</si>
  <si>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</si>
  <si>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</si>
  <si>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</si>
  <si>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</si>
  <si>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</si>
  <si>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</si>
  <si>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</si>
  <si>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</si>
  <si>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</si>
  <si>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</si>
  <si>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</si>
  <si>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</si>
  <si>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</si>
  <si>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</si>
  <si>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</si>
  <si>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</si>
  <si>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</si>
  <si>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</si>
  <si>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</si>
  <si>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</si>
  <si>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</si>
  <si>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</si>
  <si>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</si>
  <si>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</si>
  <si>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</si>
  <si>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</si>
  <si>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</si>
  <si>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</si>
  <si>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</si>
  <si>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</si>
  <si>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</si>
  <si>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</si>
  <si>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</si>
  <si>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</si>
  <si>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</si>
  <si>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</si>
  <si>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</si>
  <si>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</si>
  <si>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</si>
  <si>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</si>
  <si>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</si>
  <si>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</si>
  <si>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</si>
  <si>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</si>
  <si>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</si>
  <si>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</si>
  <si>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</si>
  <si>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</si>
  <si>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</si>
  <si>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</si>
  <si>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</si>
  <si>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</si>
  <si>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</si>
  <si>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</si>
  <si>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</si>
  <si>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</si>
  <si>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</si>
  <si>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</si>
  <si>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</si>
  <si>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</si>
  <si>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</si>
  <si>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</si>
  <si>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</si>
  <si>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</si>
  <si>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</si>
  <si>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</si>
  <si>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</si>
  <si>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</si>
  <si>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</si>
  <si>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</si>
  <si>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</si>
  <si>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</si>
  <si>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</si>
  <si>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</si>
  <si>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</si>
  <si>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</si>
  <si>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</si>
  <si>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</si>
  <si>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</si>
  <si>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</si>
  <si>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</si>
  <si>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</si>
  <si>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</si>
  <si>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</si>
  <si>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</si>
  <si>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</si>
  <si>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</si>
  <si>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</si>
  <si>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</si>
  <si>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</si>
  <si>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</si>
  <si>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</si>
  <si>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</si>
  <si>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</si>
  <si>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</si>
  <si>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</si>
  <si>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</si>
  <si>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</si>
  <si>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</si>
  <si>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</si>
  <si>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</si>
  <si>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</si>
  <si>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</si>
  <si>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</si>
  <si>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</si>
  <si>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</si>
  <si>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</si>
  <si>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</si>
  <si>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</si>
  <si>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</si>
  <si>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</si>
  <si>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</si>
  <si>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</si>
  <si>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</si>
  <si>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</si>
  <si>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</si>
  <si>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</si>
  <si>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</si>
  <si>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</si>
  <si>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</si>
  <si>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</si>
  <si>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</si>
  <si>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</si>
  <si>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</si>
  <si>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</si>
  <si>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</si>
  <si>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</si>
  <si>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</si>
  <si>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</si>
  <si>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</si>
  <si>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</si>
  <si>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</si>
  <si>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</si>
  <si>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</si>
  <si>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</si>
  <si>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</si>
  <si>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</si>
  <si>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</si>
  <si>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</si>
  <si>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</si>
  <si>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</si>
  <si>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</si>
  <si>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</si>
  <si>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</si>
  <si>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</si>
  <si>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</si>
  <si>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</si>
  <si>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</si>
  <si>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</si>
  <si>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</si>
  <si>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</si>
  <si>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</si>
  <si>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</si>
  <si>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</si>
  <si>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</si>
  <si>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</si>
  <si>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</si>
  <si>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</si>
  <si>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</si>
  <si>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</si>
  <si>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</si>
  <si>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</si>
  <si>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</si>
  <si>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</si>
  <si>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</si>
  <si>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</si>
  <si>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</si>
  <si>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</si>
  <si>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</si>
  <si>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</si>
  <si>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</si>
  <si>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</si>
  <si>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</si>
  <si>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</si>
  <si>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</si>
  <si>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</si>
  <si>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</si>
  <si>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</si>
  <si>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</si>
  <si>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</si>
  <si>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</si>
  <si>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</si>
  <si>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</si>
  <si>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</si>
  <si>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</si>
  <si>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</si>
  <si>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</si>
  <si>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</si>
  <si>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</si>
  <si>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</si>
  <si>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</si>
  <si>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</si>
  <si>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</si>
  <si>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</si>
  <si>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</si>
  <si>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</si>
  <si>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</si>
  <si>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</si>
  <si>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</si>
  <si>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</si>
  <si>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</si>
  <si>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</si>
  <si>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</si>
  <si>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</si>
  <si>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</si>
  <si>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</si>
  <si>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</si>
  <si>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</si>
  <si>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</si>
  <si>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</si>
  <si>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</si>
  <si>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</si>
  <si>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</si>
  <si>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</si>
  <si>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</si>
  <si>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</si>
  <si>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</si>
  <si>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</si>
  <si>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</si>
  <si>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</si>
  <si>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</si>
  <si>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</si>
  <si>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</si>
  <si>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</si>
  <si>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</si>
  <si>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</si>
  <si>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</si>
  <si>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</si>
  <si>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</si>
  <si>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</si>
  <si>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</si>
  <si>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</si>
  <si>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</si>
  <si>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</si>
  <si>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</si>
  <si>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</si>
  <si>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</si>
  <si>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</si>
  <si>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</si>
  <si>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</si>
  <si>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</si>
  <si>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</si>
  <si>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</si>
  <si>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</si>
  <si>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</si>
  <si>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</si>
  <si>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</si>
  <si>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</si>
  <si>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</si>
  <si>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</si>
  <si>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</si>
  <si>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</si>
  <si>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</si>
  <si>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</si>
  <si>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</si>
  <si>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</si>
  <si>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</si>
  <si>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</si>
  <si>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</si>
  <si>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</si>
  <si>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</si>
  <si>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</si>
  <si>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</si>
  <si>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</si>
  <si>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</si>
  <si>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</si>
  <si>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</si>
  <si>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</si>
  <si>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</si>
  <si>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</si>
  <si>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</si>
  <si>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</si>
  <si>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</si>
  <si>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</si>
  <si>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</si>
  <si>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</si>
  <si>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</si>
  <si>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</si>
  <si>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</si>
  <si>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</si>
  <si>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</si>
  <si>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</si>
  <si>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</si>
  <si>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</si>
  <si>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</si>
  <si>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</si>
  <si>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</si>
  <si>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</si>
  <si>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</si>
  <si>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</si>
  <si>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</si>
  <si>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</si>
  <si>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</si>
  <si>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</si>
  <si>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</si>
  <si>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</si>
  <si>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</si>
  <si>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</si>
  <si>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</si>
  <si>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</si>
  <si>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</si>
  <si>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</si>
  <si>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</si>
  <si>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</si>
  <si>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</si>
  <si>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</si>
  <si>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</si>
  <si>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</si>
  <si>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</si>
  <si>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</si>
  <si>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</si>
  <si>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</si>
  <si>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</si>
  <si>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</si>
  <si>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</si>
  <si>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</si>
  <si>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</si>
  <si>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</si>
  <si>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</si>
  <si>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</si>
  <si>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</si>
  <si>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</si>
  <si>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</si>
  <si>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</si>
  <si>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</si>
  <si>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</si>
  <si>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</si>
  <si>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</si>
  <si>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</si>
  <si>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</si>
  <si>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</si>
  <si>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</si>
  <si>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</si>
  <si>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</si>
  <si>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</si>
  <si>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</si>
  <si>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</si>
  <si>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</si>
  <si>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</si>
  <si>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</si>
  <si>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</si>
  <si>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</si>
  <si>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</si>
  <si>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</si>
  <si>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</si>
  <si>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</si>
  <si>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</si>
  <si>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</si>
  <si>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</si>
  <si>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</si>
  <si>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</si>
  <si>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</si>
  <si>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</si>
  <si>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</si>
  <si>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</si>
  <si>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</si>
  <si>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</si>
  <si>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</si>
  <si>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</si>
  <si>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</si>
  <si>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</si>
  <si>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</si>
  <si>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</si>
  <si>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</si>
  <si>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</si>
  <si>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</si>
  <si>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</si>
  <si>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</si>
  <si>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</si>
  <si>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</si>
  <si>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</si>
  <si>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</si>
  <si>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</si>
  <si>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</si>
  <si>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</si>
  <si>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</si>
  <si>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</si>
  <si>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</si>
  <si>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</si>
  <si>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</si>
  <si>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</si>
  <si>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</si>
  <si>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</si>
  <si>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</si>
  <si>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</si>
  <si>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</si>
  <si>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</si>
  <si>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</si>
  <si>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</si>
  <si>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</si>
  <si>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</si>
  <si>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</si>
  <si>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</si>
  <si>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</si>
  <si>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</si>
  <si>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</si>
  <si>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</si>
  <si>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</si>
  <si>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</si>
  <si>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</si>
  <si>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</si>
  <si>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</si>
  <si>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</si>
  <si>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</si>
  <si>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</si>
  <si>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</si>
  <si>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</si>
  <si>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</si>
  <si>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</si>
  <si>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</si>
  <si>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</si>
  <si>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</si>
  <si>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</si>
  <si>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</si>
  <si>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</si>
  <si>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</si>
  <si>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</si>
  <si>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</si>
  <si>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</si>
  <si>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</si>
  <si>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</si>
  <si>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</si>
  <si>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</si>
  <si>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</si>
  <si>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</si>
  <si>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</si>
  <si>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</si>
  <si>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</si>
  <si>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</si>
  <si>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</si>
  <si>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</si>
  <si>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</si>
  <si>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</si>
  <si>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</si>
  <si>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</si>
  <si>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</si>
  <si>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</si>
  <si>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</si>
  <si>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</si>
  <si>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</si>
  <si>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</si>
  <si>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</si>
  <si>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</si>
  <si>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</si>
  <si>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</si>
  <si>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</si>
  <si>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</si>
  <si>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</si>
  <si>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</si>
  <si>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</si>
  <si>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</si>
  <si>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</si>
  <si>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</si>
  <si>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</si>
  <si>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</si>
  <si>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</si>
  <si>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</si>
  <si>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</si>
  <si>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</si>
  <si>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</si>
  <si>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</si>
  <si>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</si>
  <si>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</si>
  <si>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</si>
  <si>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</si>
  <si>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</si>
  <si>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</si>
  <si>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</si>
  <si>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</si>
  <si>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</si>
  <si>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</si>
  <si>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</si>
  <si>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</si>
  <si>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</si>
  <si>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</si>
  <si>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</si>
  <si>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</si>
  <si>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</si>
  <si>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</si>
  <si>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</si>
  <si>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</si>
  <si>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</si>
  <si>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</si>
  <si>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</si>
  <si>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</si>
  <si>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</si>
  <si>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</si>
  <si>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</si>
  <si>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</si>
  <si>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</si>
  <si>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</si>
  <si>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</si>
  <si>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</si>
  <si>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</si>
  <si>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</si>
  <si>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</si>
  <si>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</si>
  <si>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</si>
  <si>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</si>
  <si>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</si>
  <si>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</si>
  <si>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</si>
  <si>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</si>
  <si>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</si>
  <si>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</si>
  <si>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</si>
  <si>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</si>
  <si>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</si>
  <si>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</si>
  <si>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</si>
  <si>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</si>
  <si>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</si>
  <si>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</si>
  <si>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</si>
  <si>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</si>
  <si>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</si>
  <si>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</si>
  <si>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</si>
  <si>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</si>
  <si>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</si>
  <si>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</si>
  <si>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</si>
  <si>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</si>
  <si>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</si>
  <si>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</si>
  <si>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</si>
  <si>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</si>
  <si>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</si>
  <si>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</si>
  <si>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</si>
  <si>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</si>
  <si>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</si>
  <si>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</si>
  <si>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</si>
  <si>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</si>
  <si>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</si>
  <si>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</si>
  <si>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</si>
  <si>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</si>
  <si>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</si>
  <si>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</si>
  <si>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</si>
  <si>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</si>
  <si>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</si>
  <si>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</si>
  <si>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</si>
  <si>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</si>
  <si>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</si>
  <si>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</si>
  <si>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</si>
  <si>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</si>
  <si>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</si>
  <si>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</si>
  <si>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</si>
  <si>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</si>
  <si>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</si>
  <si>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</si>
  <si>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</si>
  <si>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</si>
  <si>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</si>
  <si>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</si>
  <si>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</si>
  <si>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</si>
  <si>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</si>
  <si>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</si>
  <si>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</si>
  <si>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</si>
  <si>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</si>
  <si>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</si>
  <si>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</si>
  <si>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</si>
  <si>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</si>
  <si>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</si>
  <si>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</si>
  <si>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</si>
  <si>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</si>
  <si>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</si>
  <si>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</si>
  <si>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</si>
  <si>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</si>
  <si>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</si>
  <si>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</si>
  <si>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</si>
  <si>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</si>
  <si>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</si>
  <si>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</si>
  <si>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</si>
  <si>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</si>
  <si>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</si>
  <si>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</si>
  <si>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</si>
  <si>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</si>
  <si>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</si>
  <si>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</si>
  <si>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</si>
  <si>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</si>
  <si>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</si>
  <si>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</si>
  <si>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</si>
  <si>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</si>
  <si>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</si>
  <si>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</si>
  <si>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</si>
  <si>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</si>
  <si>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</si>
  <si>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</si>
  <si>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</si>
  <si>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</si>
  <si>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</si>
  <si>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</si>
  <si>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</si>
  <si>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</si>
  <si>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</si>
  <si>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</si>
  <si>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</si>
  <si>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</si>
  <si>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</si>
  <si>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</si>
  <si>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</si>
  <si>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</si>
  <si>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</si>
  <si>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</si>
  <si>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</si>
  <si>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</si>
  <si>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</si>
  <si>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</si>
  <si>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</si>
  <si>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</si>
  <si>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</si>
  <si>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</si>
  <si>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</si>
  <si>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</si>
  <si>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</si>
  <si>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</si>
  <si>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</si>
  <si>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</si>
  <si>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</si>
  <si>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</si>
  <si>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</si>
  <si>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</si>
  <si>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</si>
  <si>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</si>
  <si>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</si>
  <si>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</si>
  <si>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</si>
  <si>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</si>
  <si>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</si>
  <si>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</si>
  <si>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</si>
  <si>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</si>
  <si>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</si>
  <si>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</si>
  <si>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</si>
  <si>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</si>
  <si>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</si>
  <si>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</si>
  <si>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</si>
  <si>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</si>
  <si>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</si>
  <si>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</si>
  <si>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</si>
  <si>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</si>
  <si>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</si>
  <si>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</si>
  <si>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</si>
  <si>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</si>
  <si>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</si>
  <si>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</si>
  <si>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</si>
  <si>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</si>
  <si>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</si>
  <si>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</si>
  <si>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</si>
  <si>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</si>
  <si>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</si>
  <si>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</si>
  <si>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</si>
  <si>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</si>
  <si>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</si>
  <si>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</si>
  <si>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</si>
  <si>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</si>
  <si>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</si>
  <si>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</si>
  <si>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</si>
  <si>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</si>
  <si>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</si>
  <si>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</si>
  <si>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</si>
  <si>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</si>
  <si>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</si>
  <si>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</si>
  <si>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</si>
  <si>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</si>
  <si>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</si>
  <si>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</si>
  <si>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</si>
  <si>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</si>
  <si>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</si>
  <si>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</si>
  <si>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</si>
  <si>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</si>
  <si>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</si>
  <si>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</si>
  <si>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</si>
  <si>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</si>
  <si>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</si>
  <si>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</si>
  <si>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</si>
  <si>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</si>
  <si>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</si>
  <si>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</si>
  <si>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</si>
  <si>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</si>
  <si>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</si>
  <si>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</si>
  <si>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</si>
  <si>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</si>
  <si>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</si>
  <si>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</si>
  <si>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</si>
  <si>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</si>
  <si>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</si>
  <si>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</si>
  <si>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</si>
  <si>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</si>
  <si>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</si>
  <si>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</si>
  <si>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</si>
  <si>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</si>
  <si>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</si>
  <si>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</si>
  <si>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</si>
  <si>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</si>
  <si>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</si>
  <si>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</si>
  <si>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</si>
  <si>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</si>
  <si>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</si>
  <si>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</si>
  <si>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</si>
  <si>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</si>
  <si>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</si>
  <si>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</si>
  <si>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</si>
  <si>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</si>
  <si>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</si>
  <si>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</si>
  <si>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</si>
  <si>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</si>
  <si>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</si>
  <si>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</si>
  <si>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</si>
  <si>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</si>
  <si>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</si>
  <si>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</si>
  <si>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</si>
  <si>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</si>
  <si>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</si>
  <si>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</si>
  <si>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</si>
  <si>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</si>
  <si>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</si>
  <si>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</si>
  <si>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</si>
  <si>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</si>
  <si>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</si>
  <si>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</si>
  <si>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</si>
  <si>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</si>
  <si>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</si>
  <si>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</si>
  <si>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</si>
  <si>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</si>
  <si>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</si>
  <si>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</si>
  <si>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</si>
  <si>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</si>
  <si>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</si>
  <si>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</si>
  <si>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</si>
  <si>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</si>
  <si>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</si>
  <si>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</si>
  <si>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</si>
  <si>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</si>
  <si>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</si>
  <si>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</si>
  <si>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</si>
  <si>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</si>
  <si>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</si>
  <si>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</si>
  <si>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</si>
  <si>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</si>
  <si>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</si>
  <si>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</si>
  <si>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</si>
  <si>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</si>
  <si>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</si>
  <si>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</si>
  <si>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</si>
  <si>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</si>
  <si>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</si>
  <si>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</si>
  <si>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</si>
  <si>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</si>
  <si>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</si>
  <si>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</si>
  <si>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</si>
  <si>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</si>
  <si>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</si>
  <si>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</si>
  <si>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</si>
  <si>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</si>
  <si>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</si>
  <si>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</si>
  <si>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</si>
  <si>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</si>
  <si>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</si>
  <si>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</si>
  <si>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</si>
  <si>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</si>
  <si>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</si>
  <si>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</si>
  <si>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</si>
  <si>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</si>
  <si>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</si>
  <si>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</si>
  <si>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</si>
  <si>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</si>
  <si>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</si>
  <si>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</si>
  <si>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</si>
  <si>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</si>
  <si>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</si>
  <si>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</si>
  <si>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</si>
  <si>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</si>
  <si>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</si>
  <si>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</si>
  <si>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</si>
  <si>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</si>
  <si>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</si>
  <si>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</si>
  <si>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</si>
  <si>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</si>
  <si>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</si>
  <si>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</si>
  <si>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</si>
  <si>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</si>
  <si>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</si>
  <si>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</si>
  <si>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</si>
  <si>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</si>
  <si>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</si>
  <si>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</si>
  <si>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</si>
  <si>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</si>
  <si>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</si>
  <si>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</si>
  <si>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</si>
  <si>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</si>
  <si>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</si>
  <si>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</si>
  <si>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</si>
  <si>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</si>
  <si>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</si>
  <si>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</si>
  <si>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</si>
  <si>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</si>
  <si>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</si>
  <si>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</si>
  <si>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</si>
  <si>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</si>
  <si>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</si>
  <si>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</si>
  <si>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</si>
  <si>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</si>
  <si>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</si>
  <si>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</si>
  <si>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</si>
  <si>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</si>
  <si>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</si>
  <si>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</si>
  <si>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</si>
  <si>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</si>
  <si>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</si>
  <si>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</si>
  <si>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</si>
  <si>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</si>
  <si>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</si>
  <si>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</si>
  <si>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</si>
  <si>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</si>
  <si>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</si>
  <si>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</si>
  <si>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</si>
  <si>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</si>
  <si>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</si>
  <si>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</si>
  <si>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</si>
  <si>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</si>
  <si>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</si>
  <si>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</si>
  <si>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</si>
  <si>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</si>
  <si>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</si>
  <si>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</si>
  <si>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</si>
  <si>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</si>
  <si>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</si>
  <si>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</si>
  <si>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</si>
  <si>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</si>
  <si>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</si>
  <si>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</si>
  <si>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</si>
  <si>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</si>
  <si>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</si>
  <si>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</si>
  <si>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</si>
  <si>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</si>
  <si>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</si>
  <si>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</si>
  <si>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</si>
  <si>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</si>
  <si>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</si>
  <si>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</si>
  <si>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</si>
  <si>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</si>
  <si>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</si>
  <si>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</si>
  <si>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</si>
  <si>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</si>
  <si>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</si>
  <si>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</si>
  <si>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</si>
  <si>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</si>
  <si>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</si>
  <si>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</si>
  <si>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</si>
  <si>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</si>
  <si>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</si>
  <si>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</si>
  <si>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</si>
  <si>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</si>
  <si>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</si>
  <si>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</si>
  <si>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</si>
  <si>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</si>
  <si>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</si>
  <si>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</si>
  <si>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</si>
  <si>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</si>
  <si>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</si>
  <si>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</si>
  <si>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</si>
  <si>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</si>
  <si>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</si>
  <si>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</si>
  <si>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</si>
  <si>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</si>
  <si>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</si>
  <si>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</si>
  <si>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</si>
  <si>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</si>
  <si>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</si>
  <si>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</si>
  <si>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</si>
  <si>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</si>
  <si>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</si>
  <si>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</si>
  <si>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</si>
  <si>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</si>
  <si>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</si>
  <si>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</si>
  <si>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</si>
  <si>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</si>
  <si>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</si>
  <si>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</si>
  <si>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</si>
  <si>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</si>
  <si>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</si>
  <si>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</si>
  <si>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</si>
  <si>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</si>
  <si>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</si>
  <si>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</si>
  <si>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</si>
  <si>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</si>
  <si>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</si>
  <si>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</si>
  <si>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</si>
  <si>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</si>
  <si>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</si>
  <si>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</si>
  <si>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</si>
  <si>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</si>
  <si>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</si>
  <si>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</si>
  <si>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</si>
  <si>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</si>
  <si>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</si>
  <si>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</si>
  <si>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</si>
  <si>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</si>
  <si>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</si>
  <si>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</si>
  <si>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</si>
  <si>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</si>
  <si>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</si>
  <si>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</si>
  <si>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</si>
  <si>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</si>
  <si>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</si>
  <si>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</si>
  <si>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</si>
  <si>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</si>
  <si>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</si>
  <si>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</si>
  <si>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</si>
  <si>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</si>
  <si>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</si>
  <si>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</si>
  <si>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</si>
  <si>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</si>
  <si>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</si>
  <si>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</si>
  <si>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</si>
  <si>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</si>
  <si>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</si>
  <si>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</si>
  <si>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</si>
  <si>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</si>
  <si>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</si>
  <si>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</si>
  <si>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</si>
  <si>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</si>
  <si>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</si>
  <si>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</si>
  <si>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</si>
  <si>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</si>
  <si>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</si>
  <si>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</si>
  <si>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</si>
  <si>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</si>
  <si>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</si>
  <si>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</si>
  <si>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</si>
  <si>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</si>
  <si>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</si>
  <si>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</si>
  <si>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</si>
  <si>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</si>
  <si>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</si>
  <si>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</si>
  <si>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</si>
  <si>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</si>
  <si>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</si>
  <si>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</si>
  <si>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</si>
  <si>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</si>
  <si>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</si>
  <si>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</si>
  <si>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</si>
  <si>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</si>
  <si>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</si>
  <si>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</si>
  <si>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</si>
  <si>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</si>
  <si>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</si>
  <si>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</si>
  <si>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</si>
  <si>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</si>
  <si>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</si>
  <si>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</si>
  <si>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</si>
  <si>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</si>
  <si>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</si>
  <si>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</si>
  <si>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</si>
  <si>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</si>
  <si>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</si>
  <si>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</si>
  <si>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</si>
  <si>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</si>
  <si>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</si>
  <si>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</si>
  <si>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</si>
  <si>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</si>
  <si>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</si>
  <si>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</si>
  <si>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</si>
  <si>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</si>
  <si>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</si>
  <si>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</si>
  <si>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</si>
  <si>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</si>
  <si>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</si>
  <si>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</si>
  <si>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</si>
  <si>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</si>
  <si>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</si>
  <si>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</si>
  <si>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</si>
  <si>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</si>
  <si>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</si>
  <si>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</si>
  <si>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</si>
  <si>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</si>
  <si>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</si>
  <si>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</si>
  <si>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</si>
  <si>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</si>
  <si>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</si>
  <si>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</si>
  <si>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</si>
  <si>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</si>
  <si>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</si>
  <si>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</si>
  <si>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</si>
  <si>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</si>
  <si>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</si>
  <si>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</si>
  <si>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</si>
  <si>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</si>
  <si>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</si>
  <si>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</si>
  <si>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</si>
  <si>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</si>
  <si>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</si>
  <si>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</si>
  <si>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</si>
  <si>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</si>
  <si>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</si>
  <si>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</si>
  <si>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</si>
  <si>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</si>
  <si>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</si>
  <si>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</si>
  <si>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</si>
  <si>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</si>
  <si>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</si>
  <si>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</si>
  <si>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</si>
  <si>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</si>
  <si>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</si>
  <si>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</si>
  <si>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</si>
  <si>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</si>
  <si>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</si>
  <si>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</si>
  <si>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</si>
  <si>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</si>
  <si>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</si>
  <si>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</si>
  <si>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</si>
  <si>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</si>
  <si>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</si>
  <si>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</si>
  <si>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</si>
  <si>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</si>
  <si>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</si>
  <si>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</si>
  <si>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</si>
  <si>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</si>
  <si>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</si>
  <si>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</si>
  <si>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</si>
  <si>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</si>
  <si>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</si>
  <si>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</si>
  <si>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</si>
  <si>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</si>
  <si>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</si>
  <si>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</si>
  <si>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</si>
  <si>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</si>
  <si>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</si>
  <si>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</si>
  <si>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</si>
  <si>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</si>
  <si>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</si>
  <si>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</si>
  <si>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</si>
  <si>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</si>
  <si>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</si>
  <si>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</si>
  <si>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</si>
  <si>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</si>
  <si>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</si>
  <si>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</si>
  <si>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</si>
  <si>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</si>
  <si>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</si>
  <si>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</si>
  <si>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</si>
  <si>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</si>
  <si>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</si>
  <si>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</si>
  <si>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</si>
  <si>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</si>
  <si>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</si>
  <si>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</si>
  <si>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</si>
  <si>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</si>
  <si>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</si>
  <si>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</si>
  <si>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</si>
  <si>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</si>
  <si>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</si>
  <si>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</si>
  <si>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</si>
  <si>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</si>
  <si>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</si>
  <si>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</si>
  <si>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</si>
  <si>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</si>
  <si>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</si>
  <si>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</si>
  <si>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</si>
  <si>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</si>
  <si>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</si>
  <si>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</si>
  <si>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</si>
  <si>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</si>
  <si>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</si>
  <si>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</si>
  <si>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</si>
  <si>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</si>
  <si>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</si>
  <si>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</si>
  <si>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</si>
  <si>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</si>
  <si>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</si>
  <si>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</si>
  <si>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</si>
  <si>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</si>
  <si>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</si>
  <si>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</si>
  <si>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</si>
  <si>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</si>
  <si>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</si>
  <si>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</si>
  <si>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</si>
  <si>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</si>
  <si>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</si>
  <si>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</si>
  <si>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</si>
  <si>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</si>
  <si>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</si>
  <si>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</si>
  <si>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</si>
  <si>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</si>
  <si>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</si>
  <si>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</si>
  <si>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</si>
  <si>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</si>
  <si>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</si>
  <si>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</si>
  <si>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</si>
  <si>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</si>
  <si>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</si>
  <si>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</si>
  <si>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</si>
  <si>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</si>
  <si>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</si>
  <si>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</si>
  <si>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</si>
  <si>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</si>
  <si>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</si>
  <si>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</si>
  <si>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</si>
  <si>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</si>
  <si>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</si>
  <si>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</si>
  <si>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</si>
  <si>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</si>
  <si>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</si>
  <si>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</si>
  <si>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</si>
  <si>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</si>
  <si>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</si>
  <si>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</si>
  <si>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</si>
  <si>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</si>
  <si>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</si>
  <si>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</si>
  <si>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</si>
  <si>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</si>
  <si>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</si>
  <si>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</si>
  <si>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</si>
  <si>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</si>
  <si>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</si>
  <si>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</si>
  <si>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</si>
  <si>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</si>
  <si>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</si>
  <si>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</si>
  <si>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</si>
  <si>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</si>
  <si>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</si>
  <si>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</si>
  <si>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</si>
  <si>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</si>
  <si>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</si>
  <si>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</si>
  <si>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</si>
  <si>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</si>
  <si>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</si>
  <si>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</si>
  <si>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</si>
  <si>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</si>
  <si>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</si>
  <si>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</si>
  <si>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</si>
  <si>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</si>
  <si>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</si>
  <si>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</si>
  <si>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</si>
  <si>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</si>
  <si>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</si>
  <si>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</si>
  <si>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</si>
  <si>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</si>
  <si>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</si>
  <si>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</si>
  <si>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</si>
  <si>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</si>
  <si>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</si>
  <si>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</si>
  <si>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</si>
  <si>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</si>
  <si>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</si>
  <si>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</si>
  <si>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</si>
  <si>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</si>
  <si>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</si>
  <si>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</si>
  <si>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</si>
  <si>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</si>
  <si>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</si>
  <si>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</si>
  <si>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</si>
  <si>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</si>
  <si>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</si>
  <si>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</si>
  <si>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</si>
  <si>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</si>
  <si>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</si>
  <si>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</si>
  <si>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</si>
  <si>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</si>
  <si>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</si>
  <si>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</si>
  <si>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</si>
  <si>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</si>
  <si>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</si>
  <si>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</si>
  <si>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</si>
  <si>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</si>
  <si>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</si>
  <si>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</si>
  <si>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</si>
  <si>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</si>
  <si>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</si>
  <si>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</si>
  <si>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</si>
  <si>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</si>
  <si>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</si>
  <si>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</si>
  <si>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</si>
  <si>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</si>
  <si>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</si>
  <si>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</si>
  <si>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</si>
  <si>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</si>
  <si>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</si>
  <si>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</si>
  <si>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</si>
  <si>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</si>
  <si>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</si>
  <si>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</si>
  <si>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</si>
  <si>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</si>
  <si>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</si>
  <si>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</si>
  <si>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</si>
  <si>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</si>
  <si>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</si>
  <si>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</si>
  <si>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</si>
  <si>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</si>
  <si>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</si>
  <si>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</si>
  <si>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</si>
  <si>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</si>
  <si>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</si>
  <si>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</si>
  <si>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</si>
  <si>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</si>
  <si>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</si>
  <si>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</si>
  <si>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</si>
  <si>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</si>
  <si>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</si>
  <si>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</si>
  <si>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</si>
  <si>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</si>
  <si>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</si>
  <si>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</si>
  <si>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</si>
  <si>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</si>
  <si>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</si>
  <si>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</si>
  <si>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</si>
  <si>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</si>
  <si>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</si>
  <si>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</si>
  <si>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</si>
  <si>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</si>
  <si>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</si>
  <si>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</si>
  <si>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</si>
  <si>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</si>
  <si>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</si>
  <si>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</si>
  <si>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</si>
  <si>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</si>
  <si>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</si>
  <si>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</si>
  <si>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</si>
  <si>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</si>
  <si>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</si>
  <si>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</si>
  <si>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</si>
  <si>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</si>
  <si>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</si>
  <si>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</si>
  <si>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</si>
  <si>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</si>
  <si>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</si>
  <si>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</si>
  <si>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</si>
  <si>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</si>
  <si>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</si>
  <si>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</si>
  <si>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</si>
  <si>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</si>
  <si>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</si>
  <si>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</si>
  <si>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</si>
  <si>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</si>
  <si>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</si>
  <si>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</si>
  <si>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</si>
  <si>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</si>
  <si>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</si>
  <si>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</si>
  <si>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</si>
  <si>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</si>
  <si>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</si>
  <si>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</si>
  <si>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</si>
  <si>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</si>
  <si>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</si>
  <si>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</si>
  <si>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</si>
  <si>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</si>
  <si>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</si>
  <si>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</si>
  <si>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</si>
  <si>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</si>
  <si>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</si>
  <si>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</si>
  <si>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</si>
  <si>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</si>
  <si>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</si>
  <si>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</si>
  <si>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</si>
  <si>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</si>
  <si>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</si>
  <si>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</si>
  <si>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</si>
  <si>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</si>
  <si>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</si>
  <si>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</si>
  <si>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</si>
  <si>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</si>
  <si>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</si>
  <si>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</si>
  <si>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</si>
  <si>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</si>
  <si>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</si>
  <si>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</si>
  <si>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</si>
  <si>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</si>
  <si>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</si>
  <si>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</si>
  <si>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</si>
  <si>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</si>
  <si>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</si>
  <si>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</si>
  <si>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</si>
  <si>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</si>
  <si>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</si>
  <si>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</si>
  <si>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</si>
  <si>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</si>
  <si>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</si>
  <si>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</si>
  <si>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</si>
  <si>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</si>
  <si>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</si>
  <si>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</si>
  <si>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</si>
  <si>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</si>
  <si>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</si>
  <si>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</si>
  <si>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</si>
  <si>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</si>
  <si>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</si>
  <si>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</si>
  <si>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</si>
  <si>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</si>
  <si>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</si>
  <si>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</si>
  <si>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</si>
  <si>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</si>
  <si>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</si>
  <si>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</si>
  <si>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</si>
  <si>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</si>
  <si>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</si>
  <si>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</si>
  <si>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</si>
  <si>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</si>
  <si>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</si>
  <si>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</si>
  <si>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</si>
  <si>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</si>
  <si>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</si>
  <si>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</si>
  <si>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</si>
  <si>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</si>
  <si>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</si>
  <si>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</si>
  <si>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</si>
  <si>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</si>
  <si>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</si>
  <si>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</si>
  <si>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</si>
  <si>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</si>
  <si>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</si>
  <si>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</si>
  <si>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</si>
  <si>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</si>
  <si>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</si>
  <si>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</si>
  <si>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</si>
  <si>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</si>
  <si>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</si>
  <si>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</si>
  <si>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</si>
  <si>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</si>
  <si>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</si>
  <si>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</si>
  <si>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</si>
  <si>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</si>
  <si>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</si>
  <si>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</si>
  <si>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</si>
  <si>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</si>
  <si>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</si>
  <si>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</si>
  <si>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</si>
  <si>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</si>
  <si>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</si>
  <si>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</si>
  <si>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</si>
  <si>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</si>
  <si>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</si>
  <si>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</si>
  <si>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</si>
  <si>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</si>
  <si>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</si>
  <si>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</si>
  <si>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</si>
  <si>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</si>
  <si>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</si>
  <si>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</si>
  <si>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</si>
  <si>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</si>
  <si>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</si>
  <si>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</si>
  <si>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</si>
  <si>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</si>
  <si>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</si>
  <si>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</si>
  <si>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</si>
  <si>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</si>
  <si>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</si>
  <si>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</si>
  <si>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</si>
  <si>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</si>
  <si>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</si>
  <si>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</si>
  <si>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</si>
  <si>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</si>
  <si>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</si>
  <si>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</si>
  <si>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</si>
  <si>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</si>
  <si>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</si>
  <si>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</si>
  <si>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</si>
  <si>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</si>
  <si>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</si>
  <si>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</si>
  <si>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</si>
  <si>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</si>
  <si>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</si>
  <si>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</si>
  <si>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</si>
  <si>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</si>
  <si>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</si>
  <si>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</si>
  <si>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</si>
  <si>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</si>
  <si>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</si>
  <si>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</si>
  <si>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</si>
  <si>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</si>
  <si>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</si>
  <si>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</si>
  <si>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</si>
  <si>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</si>
  <si>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</si>
  <si>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</si>
  <si>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</si>
  <si>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</si>
  <si>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</si>
  <si>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</si>
  <si>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</si>
  <si>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</si>
  <si>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</si>
  <si>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</si>
  <si>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</si>
  <si>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</si>
  <si>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</si>
  <si>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</si>
  <si>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</si>
  <si>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</si>
  <si>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</si>
  <si>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</si>
  <si>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</si>
  <si>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</si>
  <si>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</si>
  <si>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</si>
  <si>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</si>
  <si>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</si>
  <si>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</si>
  <si>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</si>
  <si>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</si>
  <si>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</si>
  <si>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</si>
  <si>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</si>
  <si>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</si>
  <si>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</si>
  <si>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</si>
  <si>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</si>
  <si>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</si>
  <si>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</si>
  <si>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</si>
  <si>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</si>
  <si>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</si>
  <si>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</si>
  <si>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</si>
  <si>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</si>
  <si>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</si>
  <si>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</si>
  <si>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</si>
  <si>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</si>
  <si>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</si>
  <si>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</si>
  <si>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</si>
  <si>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</si>
  <si>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</si>
  <si>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</si>
  <si>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</si>
  <si>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</si>
  <si>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</si>
  <si>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</si>
  <si>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</si>
  <si>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</si>
  <si>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</si>
  <si>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</si>
  <si>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</si>
  <si>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</si>
  <si>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</si>
  <si>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</si>
  <si>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</si>
  <si>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</si>
  <si>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</si>
  <si>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</si>
  <si>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</si>
  <si>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</si>
  <si>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</si>
  <si>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</si>
  <si>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</si>
  <si>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</si>
  <si>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</si>
  <si>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</si>
  <si>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</si>
  <si>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</si>
  <si>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</si>
  <si>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</si>
  <si>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</si>
  <si>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</si>
  <si>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</si>
  <si>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</si>
  <si>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</si>
  <si>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</si>
  <si>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</si>
  <si>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</si>
  <si>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</si>
  <si>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</si>
  <si>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</si>
  <si>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</si>
  <si>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</si>
  <si>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</si>
  <si>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</si>
  <si>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</si>
  <si>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</si>
  <si>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</si>
  <si>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</si>
  <si>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</si>
  <si>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</si>
  <si>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</si>
  <si>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</si>
  <si>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</si>
  <si>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</si>
  <si>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</si>
  <si>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</si>
  <si>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</si>
  <si>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</si>
  <si>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</si>
  <si>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</si>
  <si>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</si>
  <si>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</si>
  <si>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</si>
  <si>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</si>
  <si>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</si>
  <si>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</si>
  <si>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</si>
  <si>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</si>
  <si>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</si>
  <si>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</si>
  <si>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</si>
  <si>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</si>
  <si>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</si>
  <si>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</si>
  <si>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</si>
  <si>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</si>
  <si>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</si>
  <si>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</si>
  <si>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</si>
  <si>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</si>
  <si>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</si>
  <si>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</si>
  <si>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</si>
  <si>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</si>
  <si>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</si>
  <si>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</si>
  <si>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</si>
  <si>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</si>
  <si>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</si>
  <si>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</si>
  <si>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</si>
  <si>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</si>
  <si>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</si>
  <si>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</si>
  <si>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</si>
  <si>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</si>
  <si>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</si>
  <si>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</si>
  <si>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</si>
  <si>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</si>
  <si>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</si>
  <si>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</si>
  <si>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</si>
  <si>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</si>
  <si>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</si>
  <si>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</si>
  <si>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</si>
  <si>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</si>
  <si>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</si>
  <si>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</si>
  <si>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</si>
  <si>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</si>
  <si>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</si>
  <si>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</si>
  <si>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</si>
  <si>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</si>
  <si>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</si>
  <si>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</si>
  <si>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</si>
  <si>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</si>
  <si>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</si>
  <si>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</si>
  <si>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</si>
  <si>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</si>
  <si>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</si>
  <si>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</si>
  <si>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</si>
  <si>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</si>
  <si>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</si>
  <si>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</si>
  <si>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</si>
  <si>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</si>
  <si>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</si>
  <si>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</si>
  <si>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</si>
  <si>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</si>
  <si>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</si>
  <si>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</si>
  <si>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</si>
  <si>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</si>
  <si>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</si>
  <si>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</si>
  <si>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</si>
  <si>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</si>
  <si>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</si>
  <si>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</si>
  <si>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</si>
  <si>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</si>
  <si>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</si>
  <si>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</si>
  <si>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</si>
  <si>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</si>
  <si>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</si>
  <si>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</si>
  <si>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</si>
  <si>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</si>
  <si>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</si>
  <si>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</si>
  <si>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</si>
  <si>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</si>
  <si>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</si>
  <si>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</si>
  <si>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</si>
  <si>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</si>
  <si>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</si>
  <si>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</si>
  <si>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</si>
  <si>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</si>
  <si>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</si>
  <si>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</si>
  <si>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</si>
  <si>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</si>
  <si>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</si>
  <si>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</si>
  <si>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</si>
  <si>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</si>
  <si>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</si>
  <si>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</si>
  <si>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</si>
  <si>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</si>
  <si>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</si>
  <si>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</si>
  <si>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</si>
  <si>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</si>
  <si>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</si>
  <si>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</si>
  <si>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</si>
  <si>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</si>
  <si>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</si>
  <si>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</si>
  <si>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</si>
  <si>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</si>
  <si>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</si>
  <si>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</si>
  <si>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</si>
  <si>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</si>
  <si>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</si>
  <si>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</si>
  <si>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</si>
  <si>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</si>
  <si>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</si>
  <si>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</si>
  <si>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</si>
  <si>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</si>
  <si>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</si>
  <si>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</si>
  <si>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</si>
  <si>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</si>
  <si>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</si>
  <si>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</si>
  <si>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</si>
  <si>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</si>
  <si>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</si>
  <si>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</si>
  <si>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</si>
  <si>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</si>
  <si>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</si>
  <si>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</si>
  <si>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</si>
  <si>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</si>
  <si>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</si>
  <si>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</si>
  <si>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</si>
  <si>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</si>
  <si>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</si>
  <si>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</si>
  <si>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</si>
  <si>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</si>
  <si>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</si>
  <si>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</si>
  <si>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</si>
  <si>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</si>
  <si>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</si>
  <si>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</si>
  <si>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</si>
  <si>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</si>
  <si>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</si>
  <si>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</si>
  <si>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</si>
  <si>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</si>
  <si>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</si>
  <si>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</si>
  <si>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</si>
  <si>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</si>
  <si>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</si>
  <si>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</si>
  <si>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</si>
  <si>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</si>
  <si>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</si>
  <si>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</si>
  <si>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</si>
  <si>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</si>
  <si>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</si>
  <si>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</si>
  <si>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</si>
  <si>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</si>
  <si>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</si>
  <si>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</si>
  <si>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</si>
  <si>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</si>
  <si>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</si>
  <si>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</si>
  <si>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</si>
  <si>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</si>
  <si>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</si>
  <si>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</si>
  <si>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</si>
  <si>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</si>
  <si>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</si>
  <si>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</si>
  <si>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</si>
  <si>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</si>
  <si>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</si>
  <si>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</si>
  <si>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</si>
  <si>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</si>
  <si>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</si>
  <si>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</si>
  <si>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</si>
  <si>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</si>
  <si>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</si>
  <si>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</si>
  <si>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</si>
  <si>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</si>
  <si>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</si>
  <si>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</si>
  <si>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</si>
  <si>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</si>
  <si>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</si>
  <si>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</si>
  <si>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</si>
  <si>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</si>
  <si>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</si>
  <si>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</si>
  <si>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</si>
  <si>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</si>
  <si>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</si>
  <si>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</si>
  <si>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</si>
  <si>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</si>
  <si>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</si>
  <si>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</si>
  <si>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</si>
  <si>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</si>
  <si>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</si>
  <si>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</si>
  <si>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</si>
  <si>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</si>
  <si>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</si>
  <si>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</si>
  <si>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</si>
  <si>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</si>
  <si>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</si>
  <si>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</si>
  <si>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</si>
  <si>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</si>
  <si>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</si>
  <si>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</si>
  <si>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</si>
  <si>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</si>
  <si>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</si>
  <si>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</si>
  <si>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</si>
  <si>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</si>
  <si>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</si>
  <si>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</si>
  <si>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</si>
  <si>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</si>
  <si>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</si>
  <si>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</si>
  <si>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</si>
  <si>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</si>
  <si>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</si>
  <si>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</si>
  <si>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</si>
  <si>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</si>
  <si>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</si>
  <si>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</si>
  <si>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</si>
  <si>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</si>
  <si>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</si>
  <si>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</si>
  <si>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</si>
  <si>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</si>
  <si>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</si>
  <si>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</si>
  <si>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</si>
  <si>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</si>
  <si>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</si>
  <si>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</si>
  <si>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</si>
  <si>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</si>
  <si>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</si>
  <si>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</si>
  <si>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</si>
  <si>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</si>
  <si>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</si>
  <si>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</si>
  <si>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</si>
  <si>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</si>
  <si>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</si>
  <si>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</si>
  <si>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</si>
  <si>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</si>
  <si>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</si>
  <si>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</si>
  <si>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</si>
  <si>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</si>
  <si>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</si>
  <si>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</si>
  <si>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</si>
  <si>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</si>
  <si>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</si>
  <si>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</si>
  <si>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</si>
  <si>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</si>
  <si>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</si>
  <si>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</si>
  <si>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</si>
  <si>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</si>
  <si>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</si>
  <si>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</si>
  <si>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</si>
  <si>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</si>
  <si>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</si>
  <si>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</si>
  <si>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</si>
  <si>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</si>
  <si>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</si>
  <si>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</si>
  <si>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</si>
  <si>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</si>
  <si>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</si>
  <si>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</si>
  <si>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</si>
  <si>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</si>
  <si>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</si>
  <si>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</si>
  <si>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</si>
  <si>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</si>
  <si>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</si>
  <si>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</si>
  <si>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</si>
  <si>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</si>
  <si>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</si>
  <si>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</si>
  <si>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</si>
  <si>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</si>
  <si>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</si>
  <si>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</si>
  <si>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</si>
  <si>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</si>
  <si>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</si>
  <si>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</si>
  <si>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</si>
  <si>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</si>
  <si>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</si>
  <si>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</si>
  <si>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</si>
  <si>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</si>
  <si>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</si>
  <si>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</si>
  <si>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</si>
  <si>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</si>
  <si>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</si>
  <si>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</si>
  <si>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</si>
  <si>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</si>
  <si>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</si>
  <si>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</si>
  <si>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</si>
  <si>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</si>
  <si>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</si>
  <si>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</si>
  <si>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</si>
  <si>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</si>
  <si>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</si>
  <si>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</si>
  <si>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</si>
  <si>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</si>
  <si>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</si>
  <si>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</si>
  <si>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</si>
  <si>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</si>
  <si>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</si>
  <si>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</si>
  <si>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</si>
  <si>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</si>
  <si>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</si>
  <si>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</si>
  <si>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</si>
  <si>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</si>
  <si>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</si>
  <si>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</si>
  <si>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</si>
  <si>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</si>
  <si>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</si>
  <si>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</si>
  <si>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</si>
  <si>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</si>
  <si>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</si>
  <si>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</si>
  <si>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</si>
  <si>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</si>
  <si>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</si>
  <si>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</si>
  <si>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</si>
  <si>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</si>
  <si>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</si>
  <si>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</si>
  <si>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</si>
  <si>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</si>
  <si>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</si>
  <si>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</si>
  <si>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</si>
  <si>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</si>
  <si>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</si>
  <si>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</si>
  <si>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</si>
  <si>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</si>
  <si>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</si>
  <si>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</si>
  <si>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</si>
  <si>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</si>
  <si>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</si>
  <si>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</si>
  <si>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</si>
  <si>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</si>
  <si>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</si>
  <si>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</si>
  <si>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</si>
  <si>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</si>
  <si>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</si>
  <si>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</si>
  <si>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</si>
  <si>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</si>
  <si>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</si>
  <si>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</si>
  <si>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</si>
  <si>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</si>
  <si>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</si>
  <si>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</si>
  <si>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</si>
  <si>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</si>
  <si>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</si>
  <si>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</si>
  <si>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</si>
  <si>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</si>
  <si>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</si>
  <si>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</si>
  <si>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</si>
  <si>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</si>
  <si>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</si>
  <si>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</si>
  <si>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</si>
  <si>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</si>
  <si>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</si>
  <si>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</si>
  <si>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</si>
  <si>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</si>
  <si>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</si>
  <si>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</si>
  <si>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</si>
  <si>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</si>
  <si>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</si>
  <si>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</si>
  <si>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</si>
  <si>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</si>
  <si>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</si>
  <si>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</si>
  <si>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</si>
  <si>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</si>
  <si>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</si>
  <si>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</si>
  <si>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</si>
  <si>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</si>
  <si>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</si>
  <si>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</si>
  <si>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</si>
  <si>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</si>
  <si>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</si>
  <si>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</si>
  <si>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</si>
  <si>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</si>
  <si>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</si>
  <si>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</si>
  <si>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</si>
  <si>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</si>
  <si>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</si>
  <si>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</si>
  <si>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</si>
  <si>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</si>
  <si>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</si>
  <si>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</si>
  <si>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</si>
  <si>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</si>
  <si>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</si>
  <si>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</si>
  <si>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</si>
  <si>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</si>
  <si>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</si>
  <si>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</si>
  <si>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</si>
  <si>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</si>
  <si>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</si>
  <si>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</si>
  <si>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</si>
  <si>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</si>
  <si>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</si>
  <si>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</si>
  <si>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</si>
  <si>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</si>
  <si>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</si>
  <si>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</si>
  <si>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</si>
  <si>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</si>
  <si>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</si>
  <si>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</si>
  <si>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</si>
  <si>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</si>
  <si>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</si>
  <si>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</si>
  <si>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</si>
  <si>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</si>
  <si>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</si>
  <si>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</si>
  <si>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</si>
  <si>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</si>
  <si>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</si>
  <si>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</si>
  <si>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</si>
  <si>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</si>
  <si>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</si>
  <si>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</si>
  <si>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</si>
  <si>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</si>
  <si>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</si>
  <si>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</si>
  <si>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</si>
  <si>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</si>
  <si>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</si>
  <si>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</si>
  <si>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</si>
  <si>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</si>
  <si>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</si>
  <si>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</si>
  <si>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</si>
  <si>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</si>
  <si>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</si>
  <si>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</si>
  <si>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</si>
  <si>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</si>
  <si>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</si>
  <si>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</si>
  <si>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</si>
  <si>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</si>
  <si>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</si>
  <si>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</si>
  <si>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</si>
  <si>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</si>
  <si>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</si>
  <si>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</si>
  <si>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</si>
  <si>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</si>
  <si>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</si>
  <si>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</si>
  <si>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</si>
  <si>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</si>
  <si>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</si>
  <si>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</si>
  <si>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</si>
  <si>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</si>
  <si>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</si>
  <si>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</si>
  <si>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</si>
  <si>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</si>
  <si>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</si>
  <si>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</si>
  <si>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</si>
  <si>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</si>
  <si>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</si>
  <si>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</si>
  <si>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</si>
  <si>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</si>
  <si>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</si>
  <si>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</si>
  <si>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</si>
  <si>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</si>
  <si>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</si>
  <si>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</si>
  <si>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</si>
  <si>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</si>
  <si>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</si>
  <si>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</si>
  <si>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</si>
  <si>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</si>
  <si>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</si>
  <si>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</si>
  <si>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</si>
  <si>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</si>
  <si>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</si>
  <si>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</si>
  <si>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</si>
  <si>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</si>
  <si>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</si>
  <si>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</si>
  <si>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</si>
  <si>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</si>
  <si>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</si>
  <si>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</si>
  <si>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</si>
  <si>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</si>
  <si>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</si>
  <si>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</si>
  <si>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</si>
  <si>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</si>
  <si>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</si>
  <si>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</si>
  <si>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</si>
  <si>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</si>
  <si>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</si>
  <si>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</si>
  <si>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</si>
  <si>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</si>
  <si>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</si>
  <si>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</si>
  <si>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</si>
  <si>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</si>
  <si>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</si>
  <si>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</si>
  <si>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</si>
  <si>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</si>
  <si>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</si>
  <si>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</si>
  <si>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</si>
  <si>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</si>
  <si>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</si>
  <si>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</si>
  <si>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</si>
  <si>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</si>
  <si>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</si>
  <si>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</si>
  <si>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</si>
  <si>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</si>
  <si>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</si>
  <si>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</si>
  <si>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</si>
  <si>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</si>
  <si>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</si>
  <si>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</si>
  <si>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</si>
  <si>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</si>
  <si>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</si>
  <si>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</si>
  <si>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</si>
  <si>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</si>
  <si>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</si>
  <si>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</si>
  <si>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</si>
  <si>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</si>
  <si>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</si>
  <si>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</si>
  <si>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</si>
  <si>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</si>
  <si>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</si>
  <si>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</si>
  <si>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</si>
  <si>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</si>
  <si>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</si>
  <si>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</si>
  <si>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</si>
  <si>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</si>
  <si>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</si>
  <si>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</si>
  <si>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</si>
  <si>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</si>
  <si>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</si>
  <si>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</si>
  <si>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</si>
  <si>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</si>
  <si>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</si>
  <si>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</si>
  <si>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</si>
  <si>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</si>
  <si>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</si>
  <si>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</si>
  <si>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</si>
  <si>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</si>
  <si>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</si>
  <si>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</si>
  <si>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</si>
  <si>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</si>
  <si>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</si>
  <si>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</si>
  <si>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</si>
  <si>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</si>
  <si>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</si>
  <si>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</si>
  <si>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</si>
  <si>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</si>
  <si>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</si>
  <si>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</si>
  <si>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</si>
  <si>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</si>
  <si>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</si>
  <si>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</si>
  <si>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</si>
  <si>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</si>
  <si>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</si>
  <si>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</si>
  <si>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</si>
  <si>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</si>
  <si>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</si>
  <si>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</si>
  <si>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</si>
  <si>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</si>
  <si>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</si>
  <si>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</si>
  <si>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</si>
  <si>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</si>
  <si>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</si>
  <si>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</si>
  <si>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</si>
  <si>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</si>
  <si>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</si>
  <si>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</si>
  <si>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</si>
  <si>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</si>
  <si>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</si>
  <si>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</si>
  <si>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</si>
  <si>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</si>
  <si>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</si>
  <si>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</si>
  <si>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</si>
  <si>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</si>
  <si>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</si>
  <si>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</si>
  <si>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</si>
  <si>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</si>
  <si>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</si>
  <si>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</si>
  <si>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</si>
  <si>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</si>
  <si>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</si>
  <si>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</si>
  <si>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</si>
  <si>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</si>
  <si>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</si>
  <si>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</si>
  <si>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</si>
  <si>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</si>
  <si>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</si>
  <si>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</si>
  <si>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</si>
  <si>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</si>
  <si>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</si>
  <si>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</si>
  <si>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</si>
  <si>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</si>
  <si>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</si>
  <si>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</si>
  <si>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</si>
  <si>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</si>
  <si>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</si>
  <si>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</si>
  <si>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</si>
  <si>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</si>
  <si>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</si>
  <si>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</si>
  <si>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</si>
  <si>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</si>
  <si>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</si>
  <si>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</si>
  <si>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</si>
  <si>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</si>
  <si>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</si>
  <si>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</si>
  <si>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</si>
  <si>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</si>
  <si>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</si>
  <si>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</si>
  <si>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</si>
  <si>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</si>
  <si>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</si>
  <si>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</si>
  <si>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</si>
  <si>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</si>
  <si>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</si>
  <si>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</si>
  <si>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</si>
  <si>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</si>
  <si>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</si>
  <si>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</si>
  <si>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</si>
  <si>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</si>
  <si>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</si>
  <si>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</si>
  <si>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</si>
  <si>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</si>
  <si>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</si>
  <si>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</si>
  <si>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</si>
  <si>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</si>
  <si>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</si>
  <si>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</si>
  <si>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</si>
  <si>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</si>
  <si>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</si>
  <si>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</si>
  <si>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</si>
  <si>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</si>
  <si>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</si>
  <si>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</si>
  <si>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</si>
  <si>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</si>
  <si>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</si>
  <si>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</si>
  <si>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</si>
  <si>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</si>
  <si>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</si>
  <si>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</si>
  <si>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</si>
  <si>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</si>
  <si>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</si>
  <si>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</si>
  <si>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</si>
  <si>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</si>
  <si>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</si>
  <si>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</si>
  <si>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</si>
  <si>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</si>
  <si>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</si>
  <si>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</si>
  <si>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</si>
  <si>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</si>
  <si>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</si>
  <si>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</si>
  <si>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</si>
  <si>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</si>
  <si>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</si>
  <si>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</si>
  <si>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</si>
  <si>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</si>
  <si>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</si>
  <si>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</si>
  <si>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</si>
  <si>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</si>
  <si>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</si>
  <si>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</si>
  <si>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</si>
  <si>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</si>
  <si>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</si>
  <si>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</si>
  <si>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</si>
  <si>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</si>
  <si>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</si>
  <si>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</si>
  <si>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</si>
  <si>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</si>
  <si>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</si>
  <si>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</si>
  <si>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</si>
  <si>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</si>
  <si>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</si>
  <si>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</si>
  <si>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</si>
  <si>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</si>
  <si>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</si>
  <si>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</si>
  <si>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</si>
  <si>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</si>
  <si>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</si>
  <si>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</si>
  <si>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</si>
  <si>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</si>
  <si>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</si>
  <si>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</si>
  <si>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</si>
  <si>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</si>
  <si>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</si>
  <si>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</si>
  <si>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</si>
  <si>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</si>
  <si>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</si>
  <si>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</si>
  <si>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</si>
  <si>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</si>
  <si>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</si>
  <si>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</si>
  <si>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</si>
  <si>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</si>
  <si>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</si>
  <si>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</si>
  <si>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</si>
  <si>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</si>
  <si>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</si>
  <si>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</si>
  <si>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</si>
  <si>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</si>
  <si>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</si>
  <si>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</si>
  <si>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</si>
  <si>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</si>
  <si>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</si>
  <si>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</si>
  <si>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</si>
  <si>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</si>
  <si>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</si>
  <si>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</si>
  <si>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</si>
  <si>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</si>
  <si>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</si>
  <si>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</si>
  <si>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</si>
  <si>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</si>
  <si>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</si>
  <si>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</si>
  <si>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</si>
  <si>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</si>
  <si>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</si>
  <si>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</si>
  <si>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</si>
  <si>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</si>
  <si>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</si>
  <si>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</si>
  <si>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</si>
  <si>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</si>
  <si>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</si>
  <si>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</si>
  <si>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</si>
  <si>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</si>
  <si>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</si>
  <si>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</si>
  <si>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</si>
  <si>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</si>
  <si>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</si>
  <si>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</si>
  <si>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</si>
  <si>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</si>
  <si>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</si>
  <si>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</si>
  <si>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</si>
  <si>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</si>
  <si>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</si>
  <si>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</si>
  <si>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</si>
  <si>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</si>
  <si>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</si>
  <si>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</si>
  <si>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</si>
  <si>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</si>
  <si>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</si>
  <si>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</si>
  <si>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</si>
  <si>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</si>
  <si>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</si>
  <si>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</si>
  <si>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</si>
  <si>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</si>
  <si>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</si>
  <si>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</si>
  <si>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</si>
  <si>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</si>
  <si>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</si>
  <si>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</si>
  <si>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</si>
  <si>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</si>
  <si>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</si>
  <si>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</si>
  <si>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</si>
  <si>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</si>
  <si>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</si>
  <si>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</si>
  <si>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</si>
  <si>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</si>
  <si>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</si>
  <si>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</si>
  <si>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</si>
  <si>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</si>
  <si>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</si>
  <si>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</si>
  <si>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</si>
  <si>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</si>
  <si>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</si>
  <si>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</si>
  <si>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</si>
  <si>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</si>
  <si>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</si>
  <si>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</si>
  <si>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</si>
  <si>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</si>
  <si>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</si>
  <si>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</si>
  <si>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</si>
  <si>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</si>
  <si>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</si>
  <si>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</si>
  <si>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</si>
  <si>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</si>
  <si>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</si>
  <si>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</si>
  <si>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</si>
  <si>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</si>
  <si>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</si>
  <si>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</si>
  <si>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</si>
  <si>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</si>
  <si>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</si>
  <si>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</si>
  <si>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</si>
  <si>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</si>
  <si>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</si>
  <si>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</si>
  <si>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</si>
  <si>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</si>
  <si>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</si>
  <si>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</si>
  <si>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</si>
  <si>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</si>
  <si>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</si>
  <si>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</si>
  <si>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</si>
  <si>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</si>
  <si>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</si>
  <si>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</si>
  <si>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</si>
  <si>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</si>
  <si>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</si>
  <si>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</si>
  <si>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</si>
  <si>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</si>
  <si>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</si>
  <si>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</si>
  <si>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</si>
  <si>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</si>
  <si>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</si>
  <si>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</si>
  <si>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</si>
  <si>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</si>
  <si>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</si>
  <si>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</si>
  <si>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</si>
  <si>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</si>
  <si>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</si>
  <si>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</si>
  <si>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</si>
  <si>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</si>
  <si>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</si>
  <si>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</si>
  <si>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</si>
  <si>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</si>
  <si>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</si>
  <si>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</si>
  <si>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</si>
  <si>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</si>
  <si>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</si>
  <si>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</si>
  <si>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</si>
  <si>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</si>
  <si>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</si>
  <si>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</si>
  <si>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</si>
  <si>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</si>
  <si>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</si>
  <si>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</si>
  <si>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</si>
  <si>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</si>
  <si>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</si>
  <si>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</si>
  <si>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</si>
  <si>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</si>
  <si>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</si>
  <si>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</si>
  <si>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</si>
  <si>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</si>
  <si>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</si>
  <si>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</si>
  <si>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</si>
  <si>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</si>
  <si>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</si>
  <si>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</si>
  <si>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</si>
  <si>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</si>
  <si>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</si>
  <si>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</si>
  <si>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</si>
  <si>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</si>
  <si>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</si>
  <si>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</si>
  <si>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</si>
  <si>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</si>
  <si>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</si>
  <si>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</si>
  <si>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</si>
  <si>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</si>
  <si>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</si>
  <si>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</si>
  <si>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</si>
  <si>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</si>
  <si>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</si>
  <si>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</si>
  <si>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</si>
  <si>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</si>
  <si>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</si>
  <si>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</si>
  <si>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</si>
  <si>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</si>
  <si>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</si>
  <si>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</si>
  <si>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</si>
  <si>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</si>
  <si>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</si>
  <si>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</si>
  <si>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</si>
  <si>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</si>
  <si>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</si>
  <si>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</si>
  <si>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</si>
  <si>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</si>
  <si>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</si>
  <si>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</si>
  <si>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</si>
  <si>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</si>
  <si>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</si>
  <si>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</si>
  <si>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</si>
  <si>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</si>
  <si>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</si>
  <si>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</si>
  <si>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</si>
  <si>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</si>
  <si>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</si>
  <si>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</si>
  <si>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</si>
  <si>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</si>
  <si>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</si>
  <si>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</si>
  <si>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</si>
  <si>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</si>
  <si>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</si>
  <si>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</si>
  <si>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</si>
  <si>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</si>
  <si>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</si>
  <si>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</si>
  <si>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</si>
  <si>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</si>
  <si>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</si>
  <si>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</si>
  <si>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</si>
  <si>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</si>
  <si>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</si>
  <si>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</si>
  <si>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</si>
  <si>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</si>
  <si>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</si>
  <si>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</si>
  <si>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</si>
  <si>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</si>
  <si>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</si>
  <si>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</si>
  <si>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</si>
  <si>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</si>
  <si>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</si>
  <si>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</si>
  <si>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</si>
  <si>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</si>
  <si>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</si>
  <si>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</si>
  <si>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</si>
  <si>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</si>
  <si>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</si>
  <si>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</si>
  <si>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</si>
  <si>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</si>
  <si>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</si>
  <si>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</si>
  <si>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</si>
  <si>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</si>
  <si>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</si>
  <si>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</si>
  <si>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</si>
  <si>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</si>
  <si>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</si>
  <si>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</si>
  <si>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</si>
  <si>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</si>
  <si>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</si>
  <si>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</si>
  <si>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</si>
  <si>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</si>
  <si>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</si>
  <si>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</si>
  <si>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</si>
  <si>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</si>
  <si>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</si>
  <si>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</si>
  <si>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</si>
  <si>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</si>
  <si>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</si>
  <si>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</si>
  <si>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</si>
  <si>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</si>
  <si>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</si>
  <si>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</si>
  <si>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</si>
  <si>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</si>
  <si>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</si>
  <si>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</si>
  <si>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</si>
  <si>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</si>
  <si>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</si>
  <si>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</si>
  <si>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</si>
  <si>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</si>
  <si>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</si>
  <si>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</si>
  <si>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</si>
  <si>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</si>
  <si>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</si>
  <si>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</si>
  <si>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</si>
  <si>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</si>
  <si>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</si>
  <si>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</si>
  <si>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</si>
  <si>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</si>
  <si>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</si>
  <si>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</si>
  <si>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</si>
  <si>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</si>
  <si>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</si>
  <si>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</si>
  <si>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</si>
  <si>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</si>
  <si>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</si>
  <si>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</si>
  <si>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</si>
  <si>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</si>
  <si>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</si>
  <si>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</si>
  <si>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</si>
  <si>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</si>
  <si>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</si>
  <si>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</si>
  <si>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</si>
  <si>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</si>
  <si>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</si>
  <si>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</si>
  <si>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</si>
  <si>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</si>
  <si>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</si>
  <si>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</si>
  <si>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</si>
  <si>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</si>
  <si>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</si>
  <si>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</si>
  <si>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</si>
  <si>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</si>
  <si>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</si>
  <si>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</si>
  <si>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</si>
  <si>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</si>
  <si>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</si>
  <si>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</si>
  <si>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</si>
  <si>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</si>
  <si>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</si>
  <si>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</si>
  <si>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</si>
  <si>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</si>
  <si>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</si>
  <si>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</si>
  <si>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</si>
  <si>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</si>
  <si>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</si>
  <si>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</si>
  <si>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</si>
  <si>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</si>
  <si>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</si>
  <si>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</si>
  <si>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</si>
  <si>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</si>
  <si>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</si>
  <si>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</si>
  <si>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</si>
  <si>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</si>
  <si>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</si>
  <si>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</si>
  <si>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</si>
  <si>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</si>
  <si>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</si>
  <si>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</si>
  <si>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</si>
  <si>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</si>
  <si>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</si>
  <si>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</si>
  <si>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</si>
  <si>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</si>
  <si>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</si>
  <si>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</si>
  <si>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</si>
  <si>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</si>
  <si>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</si>
  <si>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</si>
  <si>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</si>
  <si>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</si>
  <si>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</si>
  <si>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</si>
  <si>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</si>
  <si>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</si>
  <si>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</si>
  <si>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</si>
  <si>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</si>
  <si>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</si>
  <si>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</si>
  <si>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</si>
  <si>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</si>
  <si>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</si>
  <si>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</si>
  <si>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</si>
  <si>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</si>
  <si>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</si>
  <si>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</si>
  <si>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</si>
  <si>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</si>
  <si>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</si>
  <si>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</si>
  <si>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</si>
  <si>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</si>
  <si>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</si>
  <si>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</si>
  <si>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</si>
  <si>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</si>
  <si>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</si>
  <si>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</si>
  <si>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</si>
  <si>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</si>
  <si>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</si>
  <si>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</si>
  <si>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</si>
  <si>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</si>
  <si>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</si>
  <si>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</si>
  <si>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</si>
  <si>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</si>
  <si>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</si>
  <si>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</si>
  <si>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</si>
  <si>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</si>
  <si>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</si>
  <si>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</si>
  <si>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</si>
  <si>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</si>
  <si>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</si>
  <si>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</si>
  <si>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</si>
  <si>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</si>
  <si>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</si>
  <si>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</si>
  <si>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</si>
  <si>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</si>
  <si>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</si>
  <si>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</si>
  <si>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</si>
  <si>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</si>
  <si>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</si>
  <si>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</si>
  <si>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</si>
  <si>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</si>
  <si>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</si>
  <si>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</si>
  <si>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</si>
  <si>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</si>
  <si>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</si>
  <si>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</si>
  <si>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</si>
  <si>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</si>
  <si>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</si>
  <si>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</si>
  <si>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</si>
  <si>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</si>
  <si>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</si>
  <si>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</si>
  <si>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</si>
  <si>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</si>
  <si>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</si>
  <si>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</si>
  <si>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</si>
  <si>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</si>
  <si>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</si>
  <si>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</si>
  <si>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</si>
  <si>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</si>
  <si>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</si>
  <si>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</si>
  <si>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</si>
  <si>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</si>
  <si>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</si>
  <si>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</si>
  <si>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</si>
  <si>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</si>
  <si>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</si>
  <si>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</si>
  <si>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</si>
  <si>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</si>
  <si>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</si>
  <si>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</si>
  <si>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</si>
  <si>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</si>
  <si>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</si>
  <si>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</si>
  <si>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</si>
  <si>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</si>
  <si>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</si>
  <si>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</si>
  <si>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</si>
  <si>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</si>
  <si>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</si>
  <si>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</si>
  <si>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</si>
  <si>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</si>
  <si>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</si>
  <si>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</si>
  <si>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</si>
  <si>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</si>
  <si>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</si>
  <si>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</si>
  <si>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</si>
  <si>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</si>
  <si>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</si>
  <si>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</si>
  <si>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</si>
  <si>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</si>
  <si>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</si>
  <si>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</si>
  <si>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</si>
  <si>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</si>
  <si>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</si>
  <si>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</si>
  <si>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</si>
  <si>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</si>
  <si>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</si>
  <si>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</si>
  <si>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</si>
  <si>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</si>
  <si>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</si>
  <si>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</si>
  <si>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</si>
  <si>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</si>
  <si>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</si>
  <si>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</si>
  <si>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</si>
  <si>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</si>
  <si>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</si>
  <si>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</si>
  <si>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</si>
  <si>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</si>
  <si>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</si>
  <si>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</si>
  <si>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</si>
  <si>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</si>
  <si>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</si>
  <si>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</si>
  <si>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</si>
  <si>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</si>
  <si>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</si>
  <si>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</si>
  <si>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</si>
  <si>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</si>
  <si>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</si>
  <si>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</si>
  <si>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</si>
  <si>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</si>
  <si>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</si>
  <si>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</si>
  <si>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</si>
  <si>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</si>
  <si>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</si>
  <si>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</si>
  <si>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</si>
  <si>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</si>
  <si>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</si>
  <si>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</si>
  <si>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</si>
  <si>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</si>
  <si>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</si>
  <si>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</si>
  <si>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</si>
  <si>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</si>
  <si>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</si>
  <si>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</si>
  <si>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</si>
  <si>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</si>
  <si>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</si>
  <si>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</si>
  <si>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</si>
  <si>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</si>
  <si>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</si>
  <si>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</si>
  <si>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</si>
  <si>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</si>
  <si>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</si>
  <si>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</si>
  <si>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</si>
  <si>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</si>
  <si>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</si>
  <si>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</si>
  <si>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</si>
  <si>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</si>
  <si>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</si>
  <si>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</si>
  <si>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</si>
  <si>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</si>
  <si>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</si>
  <si>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</si>
  <si>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</si>
  <si>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</si>
  <si>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</si>
  <si>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</si>
  <si>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</si>
  <si>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</si>
  <si>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</si>
  <si>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</si>
  <si>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</si>
  <si>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</si>
  <si>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</si>
  <si>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</si>
  <si>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</si>
  <si>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</si>
  <si>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</si>
  <si>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</si>
  <si>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</si>
  <si>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</si>
  <si>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</si>
  <si>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</si>
  <si>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</si>
  <si>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</si>
  <si>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</si>
  <si>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</si>
  <si>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</si>
  <si>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</si>
  <si>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</si>
  <si>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</si>
  <si>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</si>
  <si>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</si>
  <si>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</si>
  <si>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</si>
  <si>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</si>
  <si>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</si>
  <si>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</si>
  <si>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</si>
  <si>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</si>
  <si>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</si>
  <si>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</si>
  <si>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</si>
  <si>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</si>
  <si>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</si>
  <si>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</si>
  <si>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</si>
  <si>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</si>
  <si>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</si>
  <si>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</si>
  <si>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</si>
  <si>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</si>
  <si>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</si>
  <si>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</si>
  <si>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</si>
  <si>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</si>
  <si>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</si>
  <si>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</si>
  <si>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</si>
  <si>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</si>
  <si>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</si>
  <si>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</si>
  <si>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</si>
  <si>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</si>
  <si>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</si>
  <si>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</si>
  <si>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</si>
  <si>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</si>
  <si>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</si>
  <si>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</si>
  <si>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</si>
  <si>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</si>
  <si>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</si>
  <si>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</si>
  <si>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</si>
  <si>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</si>
  <si>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</si>
  <si>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</si>
  <si>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</si>
  <si>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</si>
  <si>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</si>
  <si>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</si>
  <si>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</si>
  <si>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</si>
  <si>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</si>
  <si>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</si>
  <si>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</si>
  <si>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</si>
  <si>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</si>
  <si>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</si>
  <si>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</si>
  <si>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</si>
  <si>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</si>
  <si>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</si>
  <si>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</si>
  <si>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</si>
  <si>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</si>
  <si>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</si>
  <si>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</si>
  <si>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</si>
  <si>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</si>
  <si>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</si>
  <si>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</si>
  <si>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</si>
  <si>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</si>
  <si>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</si>
  <si>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</si>
  <si>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</si>
  <si>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</si>
  <si>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</si>
  <si>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</si>
  <si>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</si>
  <si>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</si>
  <si>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</si>
  <si>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</si>
  <si>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</si>
  <si>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</si>
  <si>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</si>
  <si>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</si>
  <si>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</si>
  <si>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</si>
  <si>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</si>
  <si>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</si>
  <si>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</si>
  <si>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</si>
  <si>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</si>
  <si>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</si>
  <si>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</si>
  <si>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</si>
  <si>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</si>
  <si>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</si>
  <si>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</si>
  <si>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</si>
  <si>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</si>
  <si>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</si>
  <si>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</si>
  <si>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</si>
  <si>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</si>
  <si>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</si>
  <si>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</si>
  <si>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</si>
  <si>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</si>
  <si>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</si>
  <si>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</si>
  <si>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</si>
  <si>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</si>
  <si>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</si>
  <si>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</si>
  <si>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</si>
  <si>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</si>
  <si>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</si>
  <si>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</si>
  <si>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</si>
  <si>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</si>
  <si>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</si>
  <si>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</si>
  <si>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</si>
  <si>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</si>
  <si>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</si>
  <si>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</si>
  <si>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</si>
  <si>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</si>
  <si>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</si>
  <si>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</si>
  <si>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</si>
  <si>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</si>
  <si>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</si>
  <si>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</si>
  <si>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</si>
  <si>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</si>
  <si>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</si>
  <si>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</si>
  <si>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</si>
  <si>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</si>
  <si>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</si>
  <si>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</si>
  <si>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</si>
  <si>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</si>
  <si>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</si>
  <si>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</si>
  <si>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</si>
  <si>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</si>
  <si>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</si>
  <si>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</si>
  <si>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</si>
  <si>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</si>
  <si>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</si>
  <si>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</si>
  <si>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</si>
  <si>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</si>
  <si>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</si>
  <si>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</si>
  <si>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</si>
  <si>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</si>
  <si>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</si>
  <si>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</si>
  <si>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</si>
  <si>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</si>
  <si>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</si>
  <si>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</si>
  <si>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</si>
  <si>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</si>
  <si>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</si>
  <si>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</si>
  <si>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</si>
  <si>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</si>
  <si>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</si>
  <si>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</si>
  <si>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</si>
  <si>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</si>
  <si>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</si>
  <si>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</si>
  <si>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</si>
  <si>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</si>
  <si>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</si>
  <si>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</si>
  <si>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</si>
  <si>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</si>
  <si>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</si>
  <si>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</si>
  <si>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</si>
  <si>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</si>
  <si>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</si>
  <si>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</si>
  <si>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</si>
  <si>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</si>
  <si>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</si>
  <si>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</si>
  <si>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</si>
  <si>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</si>
  <si>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</si>
  <si>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</si>
  <si>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</si>
  <si>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</si>
  <si>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</si>
  <si>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</si>
  <si>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</si>
  <si>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</si>
  <si>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</si>
  <si>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</si>
  <si>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</si>
  <si>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</si>
  <si>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</si>
  <si>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</si>
  <si>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</si>
  <si>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</si>
  <si>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</si>
  <si>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</si>
  <si>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</si>
  <si>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</si>
  <si>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</si>
  <si>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</si>
  <si>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</si>
  <si>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</si>
  <si>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</si>
  <si>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</si>
  <si>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</si>
  <si>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</si>
  <si>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</si>
  <si>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</si>
  <si>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</si>
  <si>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</si>
  <si>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</si>
  <si>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</si>
  <si>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</si>
  <si>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</si>
  <si>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</si>
  <si>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</si>
  <si>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</si>
  <si>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</si>
  <si>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</si>
  <si>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</si>
  <si>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</si>
  <si>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</si>
  <si>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</si>
  <si>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</si>
  <si>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</si>
  <si>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</si>
  <si>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</si>
  <si>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</si>
  <si>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</si>
  <si>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</si>
  <si>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</si>
  <si>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</si>
  <si>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</si>
  <si>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</si>
  <si>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</si>
  <si>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</si>
  <si>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</si>
  <si>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</si>
  <si>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</si>
  <si>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</si>
  <si>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</si>
  <si>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</si>
  <si>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</si>
  <si>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</si>
  <si>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</si>
  <si>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</si>
  <si>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</si>
  <si>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</si>
  <si>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</si>
  <si>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</si>
  <si>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</si>
  <si>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</si>
  <si>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</si>
  <si>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</si>
  <si>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</si>
  <si>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</si>
  <si>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</si>
  <si>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</si>
  <si>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</si>
  <si>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</si>
  <si>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</si>
  <si>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</si>
  <si>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</si>
  <si>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</si>
  <si>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</si>
  <si>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</si>
  <si>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</si>
  <si>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</si>
  <si>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</si>
  <si>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</si>
  <si>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</si>
  <si>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</si>
  <si>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</si>
  <si>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</si>
  <si>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</si>
  <si>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</si>
  <si>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</si>
  <si>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</si>
  <si>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</si>
  <si>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</si>
  <si>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</si>
  <si>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</si>
  <si>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</si>
  <si>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</si>
  <si>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</si>
  <si>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</si>
  <si>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</si>
  <si>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</si>
  <si>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</si>
  <si>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</si>
  <si>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</si>
  <si>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</si>
  <si>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</si>
  <si>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</si>
  <si>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</si>
  <si>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</si>
  <si>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</si>
  <si>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</si>
  <si>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</si>
  <si>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</si>
  <si>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</si>
  <si>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</si>
  <si>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</si>
  <si>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</si>
  <si>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</si>
  <si>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</si>
  <si>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</si>
  <si>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</si>
  <si>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</si>
  <si>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</si>
  <si>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</si>
  <si>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</si>
  <si>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</si>
  <si>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</si>
  <si>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</si>
  <si>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</si>
  <si>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</si>
  <si>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</si>
  <si>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</si>
  <si>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</si>
  <si>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</si>
  <si>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</si>
  <si>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</si>
  <si>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</si>
  <si>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</si>
  <si>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</si>
  <si>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</si>
  <si>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</si>
  <si>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</si>
  <si>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</si>
  <si>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</si>
  <si>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</si>
  <si>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</si>
  <si>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</si>
  <si>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</si>
  <si>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</si>
  <si>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</si>
  <si>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</si>
  <si>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</si>
  <si>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</si>
  <si>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</si>
  <si>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</si>
  <si>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</si>
  <si>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</si>
  <si>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</si>
  <si>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</si>
  <si>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</si>
  <si>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</si>
  <si>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</si>
  <si>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</si>
  <si>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</si>
  <si>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</si>
  <si>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</si>
  <si>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</si>
  <si>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</si>
  <si>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</si>
  <si>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</si>
  <si>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</si>
  <si>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</si>
  <si>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</si>
  <si>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</si>
  <si>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</si>
  <si>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</si>
  <si>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</si>
  <si>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</si>
  <si>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</si>
  <si>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</si>
  <si>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</si>
  <si>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</si>
  <si>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</si>
  <si>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</si>
  <si>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</si>
  <si>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</si>
  <si>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</si>
  <si>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</si>
  <si>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</si>
  <si>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</si>
  <si>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</si>
  <si>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</si>
  <si>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</si>
  <si>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</si>
  <si>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</si>
  <si>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</si>
  <si>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</si>
  <si>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</si>
  <si>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</si>
  <si>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</si>
  <si>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</si>
  <si>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</si>
  <si>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</si>
  <si>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</si>
  <si>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</si>
  <si>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</si>
  <si>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</si>
  <si>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</si>
  <si>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</si>
  <si>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</si>
  <si>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</si>
  <si>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</si>
  <si>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</si>
  <si>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</si>
  <si>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</si>
  <si>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</si>
  <si>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</si>
  <si>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</si>
  <si>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</si>
  <si>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</si>
  <si>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</si>
  <si>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</si>
  <si>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</si>
  <si>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</si>
  <si>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</si>
  <si>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</si>
  <si>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</si>
  <si>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</si>
  <si>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</si>
  <si>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</si>
  <si>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</si>
  <si>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</si>
  <si>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</si>
  <si>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</si>
  <si>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</si>
  <si>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</si>
  <si>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</si>
  <si>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</si>
  <si>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</si>
  <si>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</si>
  <si>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</si>
  <si>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</si>
  <si>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</si>
  <si>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</si>
  <si>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</si>
  <si>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</si>
  <si>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</si>
  <si>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</si>
  <si>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</si>
  <si>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</si>
  <si>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</si>
  <si>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</si>
  <si>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</si>
  <si>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</si>
  <si>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</si>
  <si>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</si>
  <si>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</si>
  <si>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</si>
  <si>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</si>
  <si>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</si>
  <si>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</si>
  <si>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</si>
  <si>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</si>
  <si>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</si>
  <si>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</si>
  <si>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</si>
  <si>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</si>
  <si>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</si>
  <si>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</si>
  <si>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</si>
  <si>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</si>
  <si>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</si>
  <si>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</si>
  <si>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</si>
  <si>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</si>
  <si>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</si>
  <si>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</si>
  <si>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</si>
  <si>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</si>
  <si>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</si>
  <si>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</si>
  <si>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</si>
  <si>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</si>
  <si>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</si>
  <si>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</si>
  <si>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</si>
  <si>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</si>
  <si>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</si>
  <si>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</si>
  <si>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</si>
  <si>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</si>
  <si>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</si>
  <si>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</si>
  <si>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</si>
  <si>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</si>
  <si>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</si>
  <si>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</si>
  <si>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</si>
  <si>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</si>
  <si>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</si>
  <si>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</si>
  <si>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</si>
  <si>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</si>
  <si>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</si>
  <si>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</si>
  <si>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</si>
  <si>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</si>
  <si>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</si>
  <si>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</si>
  <si>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</si>
  <si>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</si>
  <si>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</si>
  <si>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</si>
  <si>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</si>
  <si>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</si>
  <si>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</si>
  <si>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</si>
  <si>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</si>
  <si>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</si>
  <si>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</si>
  <si>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</si>
  <si>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</si>
  <si>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</si>
  <si>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</si>
  <si>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</si>
  <si>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</si>
  <si>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</si>
  <si>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</si>
  <si>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</si>
  <si>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</si>
  <si>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</si>
  <si>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</si>
  <si>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</si>
  <si>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</si>
  <si>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</si>
  <si>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</si>
  <si>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</si>
  <si>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</si>
  <si>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</si>
  <si>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</si>
  <si>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</si>
  <si>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</si>
  <si>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</si>
  <si>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</si>
  <si>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</si>
  <si>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</si>
  <si>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</si>
  <si>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</si>
  <si>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</si>
  <si>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</si>
  <si>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</si>
  <si>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</si>
  <si>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</si>
  <si>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</si>
  <si>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</si>
  <si>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</si>
  <si>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</si>
  <si>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</si>
  <si>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</si>
  <si>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</si>
  <si>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</si>
  <si>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</si>
  <si>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</si>
  <si>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</si>
  <si>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</si>
  <si>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</si>
  <si>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</si>
  <si>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</si>
  <si>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</si>
  <si>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</si>
  <si>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</si>
  <si>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</si>
  <si>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</si>
  <si>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</si>
  <si>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</si>
  <si>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</si>
  <si>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</si>
  <si>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</si>
  <si>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</si>
  <si>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</si>
  <si>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</si>
  <si>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</si>
  <si>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</si>
  <si>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</si>
  <si>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</si>
  <si>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</si>
  <si>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</si>
  <si>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</si>
  <si>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</si>
  <si>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</si>
  <si>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</si>
  <si>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</si>
  <si>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</si>
  <si>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</si>
  <si>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</si>
  <si>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</si>
  <si>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</si>
  <si>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</si>
  <si>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</si>
  <si>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</si>
  <si>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</si>
  <si>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</si>
  <si>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</si>
  <si>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</si>
  <si>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</si>
  <si>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</si>
  <si>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</si>
  <si>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</si>
  <si>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</si>
  <si>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</si>
  <si>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</si>
  <si>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</si>
  <si>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</si>
  <si>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</si>
  <si>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</si>
  <si>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</si>
  <si>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</si>
  <si>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</si>
  <si>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</si>
  <si>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</si>
  <si>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</si>
  <si>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</si>
  <si>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</si>
  <si>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</si>
  <si>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</si>
  <si>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</si>
  <si>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</si>
  <si>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</si>
  <si>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</si>
  <si>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</si>
  <si>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</si>
  <si>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</si>
  <si>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</si>
  <si>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</si>
  <si>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</si>
  <si>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</si>
  <si>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</si>
  <si>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</si>
  <si>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</si>
  <si>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</si>
  <si>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</si>
  <si>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</si>
  <si>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</si>
  <si>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</si>
  <si>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</si>
  <si>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</si>
  <si>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</si>
  <si>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</si>
  <si>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</si>
  <si>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</si>
  <si>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</si>
  <si>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</si>
  <si>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</si>
  <si>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</si>
  <si>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</si>
  <si>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</si>
  <si>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</si>
  <si>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</si>
  <si>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</si>
  <si>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</si>
  <si>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</si>
  <si>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</si>
  <si>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</si>
  <si>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</si>
  <si>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</si>
  <si>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</si>
  <si>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</si>
  <si>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</si>
  <si>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</si>
  <si>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</si>
  <si>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</si>
  <si>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</si>
  <si>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</si>
  <si>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</si>
  <si>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</si>
  <si>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</si>
  <si>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</si>
  <si>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</si>
  <si>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</si>
  <si>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</si>
  <si>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</si>
  <si>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</si>
  <si>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</si>
  <si>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</si>
  <si>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</si>
  <si>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</si>
  <si>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</si>
  <si>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</si>
  <si>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</si>
  <si>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</si>
  <si>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</si>
  <si>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</si>
  <si>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</si>
  <si>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</si>
  <si>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</si>
  <si>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</si>
  <si>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</si>
  <si>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</si>
  <si>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</si>
  <si>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</si>
  <si>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</si>
  <si>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</si>
  <si>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</si>
  <si>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</si>
  <si>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</si>
  <si>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</si>
  <si>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</si>
  <si>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</si>
  <si>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</si>
  <si>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</si>
  <si>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</si>
  <si>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</si>
  <si>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</si>
  <si>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</si>
  <si>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</si>
  <si>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</si>
  <si>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</si>
  <si>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</si>
  <si>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</si>
  <si>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</si>
  <si>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</si>
  <si>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</si>
  <si>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</si>
  <si>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</si>
  <si>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</si>
  <si>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</si>
  <si>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</si>
  <si>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</si>
  <si>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</si>
  <si>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</si>
  <si>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</si>
  <si>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</si>
  <si>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</si>
  <si>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</si>
  <si>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</si>
  <si>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</si>
  <si>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</si>
  <si>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</si>
  <si>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</si>
  <si>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</si>
  <si>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</si>
  <si>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</si>
  <si>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</si>
  <si>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</si>
  <si>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</si>
  <si>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</si>
  <si>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</si>
  <si>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</si>
  <si>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</si>
  <si>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</si>
  <si>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</si>
  <si>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</si>
  <si>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</si>
  <si>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</si>
  <si>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</si>
  <si>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</si>
  <si>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</si>
  <si>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</si>
  <si>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</si>
  <si>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</si>
  <si>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</si>
  <si>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</si>
  <si>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</si>
  <si>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</si>
  <si>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</si>
  <si>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</si>
  <si>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</si>
  <si>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</si>
  <si>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</si>
  <si>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</si>
  <si>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</si>
  <si>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</si>
  <si>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</si>
  <si>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</si>
  <si>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</si>
  <si>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</si>
  <si>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</si>
  <si>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</si>
  <si>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</si>
  <si>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</si>
  <si>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</si>
  <si>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</si>
  <si>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</si>
  <si>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</si>
  <si>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</si>
  <si>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</si>
  <si>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</si>
  <si>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</si>
  <si>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</si>
  <si>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</si>
  <si>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</si>
  <si>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</si>
  <si>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</si>
  <si>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</si>
  <si>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</si>
  <si>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</si>
  <si>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</si>
  <si>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</si>
  <si>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</si>
  <si>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</si>
  <si>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</si>
  <si>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</si>
  <si>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</si>
  <si>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</si>
  <si>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</si>
  <si>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</si>
  <si>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</si>
  <si>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</si>
  <si>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</si>
  <si>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</si>
  <si>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</si>
  <si>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</si>
  <si>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</si>
  <si>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</si>
  <si>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</si>
  <si>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</si>
  <si>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</si>
  <si>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</si>
  <si>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</si>
  <si>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</si>
  <si>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</si>
  <si>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</si>
  <si>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</si>
  <si>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</si>
  <si>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</si>
  <si>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</si>
  <si>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</si>
  <si>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</si>
  <si>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</si>
  <si>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</si>
  <si>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</si>
  <si>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</si>
  <si>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</si>
  <si>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</si>
  <si>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</si>
  <si>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</si>
  <si>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</si>
  <si>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</si>
  <si>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</si>
  <si>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</si>
  <si>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</si>
  <si>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</si>
  <si>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</si>
  <si>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</si>
  <si>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</si>
  <si>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</si>
  <si>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</si>
  <si>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</si>
  <si>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</si>
  <si>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</si>
  <si>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</si>
  <si>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</si>
  <si>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</si>
  <si>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</si>
  <si>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</si>
  <si>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</si>
  <si>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</si>
  <si>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</si>
  <si>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</si>
  <si>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</si>
  <si>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</si>
  <si>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</si>
  <si>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</si>
  <si>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</si>
  <si>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</si>
  <si>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</si>
  <si>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</si>
  <si>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</si>
  <si>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</si>
  <si>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</si>
  <si>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</si>
  <si>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</si>
  <si>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</si>
  <si>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</si>
  <si>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</si>
  <si>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</si>
  <si>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</si>
  <si>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</si>
  <si>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</si>
  <si>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</si>
  <si>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</si>
  <si>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</si>
  <si>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</si>
  <si>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</si>
  <si>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</si>
  <si>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</si>
  <si>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</si>
  <si>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</si>
  <si>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</si>
  <si>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</si>
  <si>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</si>
  <si>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</si>
  <si>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</si>
  <si>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</si>
  <si>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</si>
  <si>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</si>
  <si>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</si>
  <si>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</si>
  <si>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</si>
  <si>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</si>
  <si>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</si>
  <si>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</si>
  <si>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</si>
  <si>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</si>
  <si>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</si>
  <si>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</si>
  <si>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</si>
  <si>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</si>
  <si>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</si>
  <si>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</si>
  <si>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</si>
  <si>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</si>
  <si>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</si>
  <si>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</si>
  <si>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</si>
  <si>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</si>
  <si>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</si>
  <si>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</si>
  <si>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</si>
  <si>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</si>
  <si>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</si>
  <si>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</si>
  <si>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</si>
  <si>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</si>
  <si>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</si>
  <si>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</si>
  <si>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</si>
  <si>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</si>
  <si>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</si>
  <si>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</si>
  <si>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</si>
  <si>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</si>
  <si>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</si>
  <si>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</si>
  <si>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</si>
  <si>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</si>
  <si>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</si>
  <si>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</si>
  <si>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</si>
  <si>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</si>
  <si>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</si>
  <si>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</si>
  <si>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</si>
  <si>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</si>
  <si>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</si>
  <si>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</si>
  <si>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</si>
  <si>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</si>
  <si>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</si>
  <si>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</si>
  <si>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</si>
  <si>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</si>
  <si>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</si>
  <si>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</si>
  <si>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</si>
  <si>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</si>
  <si>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</si>
  <si>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</si>
  <si>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</si>
  <si>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</si>
  <si>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</si>
  <si>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</si>
  <si>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</si>
  <si>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</si>
  <si>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</si>
  <si>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</si>
  <si>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</si>
  <si>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</si>
  <si>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</si>
  <si>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</si>
  <si>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</si>
  <si>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</si>
  <si>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</si>
  <si>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</si>
  <si>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</si>
  <si>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</si>
  <si>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</si>
  <si>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</si>
  <si>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</si>
  <si>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</si>
  <si>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</si>
  <si>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</si>
  <si>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</si>
  <si>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</si>
  <si>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</si>
  <si>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</si>
  <si>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</si>
  <si>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</si>
  <si>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</si>
  <si>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</si>
  <si>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</si>
  <si>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</si>
  <si>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</si>
  <si>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</si>
  <si>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</si>
  <si>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</si>
  <si>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</si>
  <si>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</si>
  <si>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</si>
  <si>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</si>
  <si>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</si>
  <si>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</si>
  <si>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</si>
  <si>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</si>
  <si>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</si>
  <si>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</si>
  <si>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</si>
  <si>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</si>
  <si>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</si>
  <si>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</si>
  <si>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</si>
  <si>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</si>
  <si>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</si>
  <si>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</si>
  <si>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</si>
  <si>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</si>
  <si>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</si>
  <si>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</si>
  <si>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</si>
  <si>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</si>
  <si>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</si>
  <si>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</si>
  <si>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</si>
  <si>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</si>
  <si>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</si>
  <si>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</si>
  <si>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</si>
  <si>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</si>
  <si>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</si>
  <si>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</si>
  <si>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</si>
  <si>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</si>
  <si>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</si>
  <si>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</si>
  <si>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</si>
  <si>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</si>
  <si>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</si>
  <si>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</si>
  <si>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</si>
  <si>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</si>
  <si>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</si>
  <si>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</si>
  <si>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</si>
  <si>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</si>
  <si>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</si>
  <si>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</si>
  <si>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</si>
  <si>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</si>
  <si>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</si>
  <si>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</si>
  <si>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</si>
  <si>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</si>
  <si>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</si>
  <si>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</si>
  <si>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</si>
  <si>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</si>
  <si>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</si>
  <si>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</si>
  <si>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</si>
  <si>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</si>
  <si>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</si>
  <si>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</si>
  <si>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</si>
  <si>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</si>
  <si>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</si>
  <si>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</si>
  <si>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</si>
  <si>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</si>
  <si>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</si>
  <si>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</si>
  <si>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</si>
  <si>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</si>
  <si>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</si>
  <si>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</si>
  <si>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</si>
  <si>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</si>
  <si>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</si>
  <si>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</si>
  <si>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</si>
  <si>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</si>
  <si>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</si>
  <si>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</si>
  <si>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</si>
  <si>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</si>
  <si>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</si>
  <si>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</si>
  <si>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</si>
  <si>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</si>
  <si>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</si>
  <si>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</si>
  <si>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</si>
  <si>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</si>
  <si>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</si>
  <si>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</si>
  <si>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</si>
  <si>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</si>
  <si>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</si>
  <si>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</si>
  <si>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</si>
  <si>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</si>
  <si>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</si>
  <si>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</si>
  <si>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</si>
  <si>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</si>
  <si>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</si>
  <si>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</si>
  <si>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</si>
  <si>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</si>
  <si>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</si>
  <si>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</si>
  <si>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</si>
  <si>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</si>
  <si>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</si>
  <si>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</si>
  <si>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</si>
  <si>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</si>
  <si>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</si>
  <si>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</si>
  <si>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</si>
  <si>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</si>
  <si>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</si>
  <si>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</si>
  <si>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</si>
  <si>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</si>
  <si>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</si>
  <si>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</si>
  <si>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</si>
  <si>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</si>
  <si>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</si>
  <si>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</si>
  <si>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</si>
  <si>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</si>
  <si>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</si>
  <si>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</si>
  <si>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</si>
  <si>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</si>
  <si>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</si>
  <si>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</si>
  <si>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</si>
  <si>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</si>
  <si>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</si>
  <si>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</si>
  <si>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</si>
  <si>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</si>
  <si>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</si>
  <si>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</si>
  <si>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</si>
  <si>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</si>
  <si>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</si>
  <si>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</si>
  <si>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</si>
  <si>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</si>
  <si>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</si>
  <si>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</si>
  <si>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</si>
  <si>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</si>
  <si>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</si>
  <si>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</si>
  <si>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</si>
  <si>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</si>
  <si>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</si>
  <si>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</si>
  <si>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</si>
  <si>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</si>
  <si>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</si>
  <si>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</si>
  <si>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</si>
  <si>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</si>
  <si>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</si>
  <si>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</si>
  <si>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</si>
  <si>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</si>
  <si>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</si>
  <si>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</si>
  <si>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</si>
  <si>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</si>
  <si>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</si>
  <si>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</si>
  <si>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</si>
  <si>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</si>
  <si>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</si>
  <si>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</si>
  <si>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</si>
  <si>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</si>
  <si>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</si>
  <si>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</si>
  <si>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</si>
  <si>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</si>
  <si>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</si>
  <si>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</si>
  <si>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</si>
  <si>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</si>
  <si>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</si>
  <si>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</si>
  <si>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</si>
  <si>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</si>
  <si>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</si>
  <si>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</si>
  <si>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</si>
  <si>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</si>
  <si>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</si>
  <si>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</si>
  <si>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</si>
  <si>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</si>
  <si>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</si>
  <si>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</si>
  <si>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</si>
  <si>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</si>
  <si>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</si>
  <si>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</si>
  <si>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</si>
  <si>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</si>
  <si>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</si>
  <si>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</si>
  <si>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</si>
  <si>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</si>
  <si>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</si>
  <si>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</si>
  <si>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</si>
  <si>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</si>
  <si>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</si>
  <si>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</si>
  <si>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</si>
  <si>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</si>
  <si>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</si>
  <si>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</si>
  <si>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</si>
  <si>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</si>
  <si>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</si>
  <si>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</si>
  <si>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</si>
  <si>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</si>
  <si>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</si>
  <si>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</si>
  <si>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</si>
  <si>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</si>
  <si>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</si>
  <si>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</si>
  <si>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</si>
  <si>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</si>
  <si>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</si>
  <si>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</si>
  <si>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</si>
  <si>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</si>
  <si>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</si>
  <si>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</si>
  <si>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</si>
  <si>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</si>
  <si>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</si>
  <si>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</si>
  <si>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</si>
  <si>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</si>
  <si>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</si>
  <si>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</si>
  <si>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</si>
  <si>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</si>
  <si>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</si>
  <si>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</si>
  <si>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</si>
  <si>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</si>
  <si>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</si>
  <si>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</si>
  <si>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</si>
  <si>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</si>
  <si>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</si>
  <si>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</si>
  <si>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</si>
  <si>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</si>
  <si>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</si>
  <si>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</si>
  <si>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</si>
  <si>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</si>
  <si>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</si>
  <si>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</si>
  <si>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</si>
  <si>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</si>
  <si>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</si>
  <si>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</si>
  <si>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</si>
  <si>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</si>
  <si>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</si>
  <si>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</si>
  <si>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</si>
  <si>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</si>
  <si>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</si>
  <si>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</si>
  <si>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</si>
  <si>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</si>
  <si>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</si>
  <si>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</si>
  <si>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</si>
  <si>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</si>
  <si>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</si>
  <si>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</si>
  <si>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</si>
  <si>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</si>
  <si>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</si>
  <si>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</si>
  <si>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</si>
  <si>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</si>
  <si>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</si>
  <si>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</si>
  <si>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</si>
  <si>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</si>
  <si>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</si>
  <si>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</si>
  <si>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</si>
  <si>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</si>
  <si>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</si>
  <si>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</si>
  <si>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</si>
  <si>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</si>
  <si>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</si>
  <si>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</si>
  <si>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</si>
  <si>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</si>
  <si>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</si>
  <si>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</si>
  <si>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</si>
  <si>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</si>
  <si>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</si>
  <si>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</si>
  <si>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</si>
  <si>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</si>
  <si>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</si>
  <si>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</si>
  <si>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</si>
  <si>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</si>
  <si>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</si>
  <si>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</si>
  <si>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</si>
  <si>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</si>
  <si>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</si>
  <si>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</si>
  <si>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</si>
  <si>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</si>
  <si>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</si>
  <si>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</si>
  <si>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</si>
  <si>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</si>
  <si>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</si>
  <si>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</si>
  <si>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</si>
  <si>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</si>
  <si>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</si>
  <si>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</si>
  <si>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</si>
  <si>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</si>
  <si>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</si>
  <si>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</si>
  <si>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</si>
  <si>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</si>
  <si>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</si>
  <si>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</si>
  <si>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</si>
  <si>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</si>
  <si>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</si>
  <si>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</si>
  <si>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</si>
  <si>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</si>
  <si>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</si>
  <si>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</si>
  <si>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</si>
  <si>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</si>
  <si>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</si>
  <si>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</si>
  <si>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</si>
  <si>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</si>
  <si>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</si>
  <si>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</si>
  <si>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</si>
  <si>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</si>
  <si>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</si>
  <si>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</si>
  <si>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</si>
  <si>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</si>
  <si>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</si>
  <si>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</si>
  <si>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</si>
  <si>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</si>
  <si>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</si>
  <si>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</si>
  <si>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</si>
  <si>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</si>
  <si>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</si>
  <si>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</si>
  <si>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</si>
  <si>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</si>
  <si>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</si>
  <si>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</si>
  <si>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</si>
  <si>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</si>
  <si>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</si>
  <si>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</si>
  <si>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</si>
  <si>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</si>
  <si>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</si>
  <si>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</si>
  <si>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</si>
  <si>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</si>
  <si>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</si>
  <si>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</si>
  <si>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</si>
  <si>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</si>
  <si>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</si>
  <si>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</si>
  <si>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</si>
  <si>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</si>
  <si>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</si>
  <si>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</si>
  <si>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</si>
  <si>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</si>
  <si>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</si>
  <si>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</si>
  <si>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</si>
  <si>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</si>
  <si>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</si>
  <si>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</si>
  <si>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</si>
  <si>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</si>
  <si>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</si>
  <si>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</si>
  <si>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</si>
  <si>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</si>
  <si>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</si>
  <si>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</si>
  <si>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</si>
  <si>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</si>
  <si>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</si>
  <si>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</si>
  <si>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</si>
  <si>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</si>
  <si>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</si>
  <si>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</si>
  <si>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</si>
  <si>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</si>
  <si>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</si>
  <si>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</si>
  <si>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</si>
  <si>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</si>
  <si>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</si>
  <si>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</si>
  <si>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</si>
  <si>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</si>
  <si>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</si>
  <si>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</si>
  <si>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</si>
  <si>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</si>
  <si>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</si>
  <si>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</si>
  <si>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</si>
  <si>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</si>
  <si>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</si>
  <si>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</si>
  <si>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</si>
  <si>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</si>
  <si>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</si>
  <si>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</si>
  <si>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</si>
  <si>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</si>
  <si>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</si>
  <si>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</si>
  <si>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</si>
  <si>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</si>
  <si>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</si>
  <si>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</si>
  <si>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</si>
  <si>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</si>
  <si>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</si>
  <si>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</si>
  <si>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</si>
  <si>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</si>
  <si>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</si>
  <si>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</si>
  <si>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</si>
  <si>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</si>
  <si>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</si>
  <si>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</si>
  <si>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</si>
  <si>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</si>
  <si>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</si>
  <si>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</si>
  <si>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</si>
  <si>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</si>
  <si>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</si>
  <si>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</si>
  <si>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</si>
  <si>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</si>
  <si>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</si>
  <si>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</si>
  <si>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</si>
  <si>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</si>
  <si>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</si>
  <si>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</si>
  <si>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</si>
  <si>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</si>
  <si>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</si>
  <si>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</si>
  <si>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</si>
  <si>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</si>
  <si>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</si>
  <si>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</si>
  <si>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</si>
  <si>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</si>
  <si>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</si>
  <si>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</si>
  <si>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</si>
  <si>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</si>
  <si>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</si>
  <si>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</si>
  <si>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</si>
  <si>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</si>
  <si>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</si>
  <si>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</si>
  <si>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</si>
  <si>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</si>
  <si>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</si>
  <si>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</si>
  <si>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</si>
  <si>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</si>
  <si>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</si>
  <si>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</si>
  <si>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</si>
  <si>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</si>
  <si>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</si>
  <si>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</si>
  <si>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</si>
  <si>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</si>
  <si>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</si>
  <si>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</si>
  <si>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</si>
  <si>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</si>
  <si>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</si>
  <si>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</si>
  <si>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</si>
  <si>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</si>
  <si>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</si>
  <si>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</si>
  <si>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</si>
  <si>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</si>
  <si>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</si>
  <si>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</si>
  <si>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</si>
  <si>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</si>
  <si>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</si>
  <si>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</si>
  <si>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</si>
  <si>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</si>
  <si>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</si>
  <si>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</si>
  <si>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</si>
  <si>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</si>
  <si>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</si>
  <si>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</si>
  <si>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</si>
  <si>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</si>
  <si>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</si>
  <si>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</si>
  <si>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</si>
  <si>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</si>
  <si>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</si>
  <si>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</si>
  <si>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</si>
  <si>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</si>
  <si>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</si>
  <si>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</si>
  <si>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</si>
  <si>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</si>
  <si>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</si>
  <si>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</si>
  <si>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</si>
  <si>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</si>
  <si>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</si>
  <si>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</si>
  <si>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</si>
  <si>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</si>
  <si>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</si>
  <si>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</si>
  <si>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</si>
  <si>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</si>
  <si>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</si>
  <si>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</si>
  <si>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</si>
  <si>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</si>
  <si>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</si>
  <si>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</si>
  <si>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</si>
  <si>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</si>
  <si>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</si>
  <si>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</si>
  <si>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</si>
  <si>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</si>
  <si>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</si>
  <si>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</si>
  <si>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</si>
  <si>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</si>
  <si>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</si>
  <si>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</si>
  <si>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</si>
  <si>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</si>
  <si>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</si>
  <si>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</si>
  <si>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</si>
  <si>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</si>
  <si>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</si>
  <si>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</si>
  <si>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</si>
  <si>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</si>
  <si>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</si>
  <si>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</si>
  <si>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</si>
  <si>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</si>
  <si>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</si>
  <si>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</si>
  <si>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</si>
  <si>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</si>
  <si>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</si>
  <si>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</si>
  <si>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</si>
  <si>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</si>
  <si>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</si>
  <si>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</si>
  <si>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</si>
  <si>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</si>
  <si>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</si>
  <si>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</si>
  <si>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</si>
  <si>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</si>
  <si>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</si>
  <si>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</si>
  <si>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</si>
  <si>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</si>
  <si>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</si>
  <si>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</si>
  <si>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</si>
  <si>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</si>
  <si>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</si>
  <si>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</si>
  <si>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</si>
  <si>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</si>
  <si>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</si>
  <si>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</si>
  <si>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</si>
  <si>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</si>
  <si>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</si>
  <si>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</si>
  <si>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</si>
  <si>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</si>
  <si>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</si>
  <si>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</si>
  <si>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</si>
  <si>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</si>
  <si>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</si>
  <si>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</si>
  <si>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</si>
  <si>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</si>
  <si>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</si>
  <si>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</si>
  <si>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</si>
  <si>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</si>
  <si>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</si>
  <si>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</si>
  <si>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</si>
  <si>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</si>
  <si>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</si>
  <si>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</si>
  <si>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</si>
  <si>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</si>
  <si>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</si>
  <si>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</si>
  <si>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</si>
  <si>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</si>
  <si>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</si>
  <si>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</si>
  <si>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</si>
  <si>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</si>
  <si>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</si>
  <si>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</si>
  <si>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</si>
  <si>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</si>
  <si>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</si>
  <si>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</si>
  <si>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</si>
  <si>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</si>
  <si>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</si>
  <si>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</si>
  <si>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</si>
  <si>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</si>
  <si>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</si>
  <si>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</si>
  <si>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</si>
  <si>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</si>
  <si>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</si>
  <si>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</si>
  <si>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</si>
  <si>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</si>
  <si>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</si>
  <si>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</si>
  <si>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</si>
  <si>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</si>
  <si>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</si>
  <si>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</si>
  <si>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</si>
  <si>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</si>
  <si>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</si>
  <si>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</si>
  <si>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</si>
  <si>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</si>
  <si>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</si>
  <si>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</si>
  <si>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</si>
  <si>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</si>
  <si>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</si>
  <si>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</si>
  <si>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</si>
  <si>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</si>
  <si>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</si>
  <si>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</si>
  <si>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</si>
  <si>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</si>
  <si>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</si>
  <si>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</si>
  <si>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</si>
  <si>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</si>
  <si>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</si>
  <si>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</si>
  <si>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</si>
  <si>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</si>
  <si>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</si>
  <si>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</si>
  <si>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</si>
  <si>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</si>
  <si>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</si>
  <si>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</si>
  <si>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</si>
  <si>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</si>
  <si>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</si>
  <si>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</si>
  <si>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</si>
  <si>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</si>
  <si>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</si>
  <si>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</si>
  <si>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</si>
  <si>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</si>
  <si>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</si>
  <si>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</si>
  <si>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</si>
  <si>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</si>
  <si>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</si>
  <si>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</si>
  <si>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</si>
  <si>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</si>
  <si>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</si>
  <si>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</si>
  <si>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</si>
  <si>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</si>
  <si>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</si>
  <si>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</si>
  <si>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</si>
  <si>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</si>
  <si>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</si>
  <si>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</si>
  <si>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</si>
  <si>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</si>
  <si>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</si>
  <si>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</si>
  <si>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</si>
  <si>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</si>
  <si>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</si>
  <si>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</si>
  <si>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</si>
  <si>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</si>
  <si>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</si>
  <si>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</si>
  <si>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</si>
  <si>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</si>
  <si>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</si>
  <si>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</si>
  <si>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</si>
  <si>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</si>
  <si>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</si>
  <si>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</si>
  <si>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</si>
  <si>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</si>
  <si>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</si>
  <si>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</si>
  <si>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</si>
  <si>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</si>
  <si>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</si>
  <si>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</si>
  <si>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</si>
  <si>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</si>
  <si>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</si>
  <si>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</si>
  <si>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</si>
  <si>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</si>
  <si>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</si>
  <si>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</si>
  <si>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</si>
  <si>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</si>
  <si>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</si>
  <si>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</si>
  <si>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</si>
  <si>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</si>
  <si>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</si>
  <si>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</si>
  <si>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</si>
  <si>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</si>
  <si>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</si>
  <si>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</si>
  <si>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</si>
  <si>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</si>
  <si>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</si>
  <si>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</si>
  <si>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</si>
  <si>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</si>
  <si>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</si>
  <si>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</si>
  <si>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</si>
  <si>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</si>
  <si>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</si>
  <si>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</si>
  <si>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</si>
  <si>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</si>
  <si>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</si>
  <si>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</si>
  <si>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</si>
  <si>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</si>
  <si>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</si>
  <si>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</si>
  <si>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</si>
  <si>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</si>
  <si>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</si>
  <si>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</si>
  <si>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</si>
  <si>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</si>
  <si>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</si>
  <si>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</si>
  <si>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</si>
  <si>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</si>
  <si>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</si>
  <si>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</si>
  <si>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</si>
  <si>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</si>
  <si>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</si>
  <si>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</si>
  <si>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</si>
  <si>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</si>
  <si>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</si>
  <si>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</si>
  <si>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</si>
  <si>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</si>
  <si>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</si>
  <si>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</si>
  <si>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</si>
  <si>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</si>
  <si>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</si>
  <si>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</si>
  <si>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</si>
  <si>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</si>
  <si>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</si>
  <si>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</si>
  <si>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</si>
  <si>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</si>
  <si>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</si>
  <si>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</si>
  <si>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</si>
  <si>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</si>
  <si>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</si>
  <si>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</si>
  <si>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</si>
  <si>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</si>
  <si>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</si>
  <si>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</si>
  <si>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</si>
  <si>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</si>
  <si>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</si>
  <si>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</si>
  <si>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</si>
  <si>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</si>
  <si>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</si>
  <si>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</si>
  <si>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</si>
  <si>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</si>
  <si>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</si>
  <si>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</si>
  <si>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</si>
  <si>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</si>
  <si>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</si>
  <si>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</si>
  <si>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</si>
  <si>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</si>
  <si>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</si>
  <si>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</si>
  <si>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</si>
  <si>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</si>
  <si>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</si>
  <si>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</si>
  <si>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</si>
  <si>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</si>
  <si>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</si>
  <si>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</si>
  <si>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</si>
  <si>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</si>
  <si>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</si>
  <si>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</si>
  <si>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</si>
  <si>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</si>
  <si>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</si>
  <si>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</si>
  <si>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</si>
  <si>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</si>
  <si>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</si>
  <si>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</si>
  <si>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</si>
  <si>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</si>
  <si>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</si>
  <si>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</si>
  <si>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</si>
  <si>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</si>
  <si>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</si>
  <si>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</si>
  <si>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</si>
  <si>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</si>
  <si>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</si>
  <si>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</si>
  <si>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</si>
  <si>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</si>
  <si>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</si>
  <si>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</si>
  <si>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</si>
  <si>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</si>
  <si>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</si>
  <si>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</si>
  <si>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</si>
  <si>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</si>
  <si>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</si>
  <si>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</si>
  <si>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</si>
  <si>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</si>
  <si>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</si>
  <si>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</si>
  <si>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</si>
  <si>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</si>
  <si>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</si>
  <si>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</si>
  <si>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</si>
  <si>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</si>
  <si>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</si>
  <si>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</si>
  <si>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</si>
  <si>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</si>
  <si>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</si>
  <si>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</si>
  <si>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</si>
  <si>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</si>
  <si>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</si>
  <si>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</si>
  <si>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</si>
  <si>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</si>
  <si>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</si>
  <si>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</si>
  <si>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</si>
  <si>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</si>
  <si>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</si>
  <si>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</si>
  <si>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</si>
  <si>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</si>
  <si>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</si>
  <si>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</si>
  <si>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</si>
  <si>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</si>
  <si>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</si>
  <si>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</si>
  <si>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</si>
  <si>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</si>
  <si>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</si>
  <si>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</si>
  <si>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</si>
  <si>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</si>
  <si>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</si>
  <si>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</si>
  <si>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</si>
  <si>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</si>
  <si>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</si>
  <si>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</si>
  <si>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</si>
  <si>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</si>
  <si>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</si>
  <si>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</si>
  <si>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</si>
  <si>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</si>
  <si>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</si>
  <si>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</si>
  <si>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</si>
  <si>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</si>
  <si>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</si>
  <si>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</si>
  <si>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</si>
  <si>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</si>
  <si>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</si>
  <si>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</si>
  <si>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</si>
  <si>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</si>
  <si>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</si>
  <si>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</si>
  <si>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</si>
  <si>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</si>
  <si>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</si>
  <si>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</si>
  <si>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</si>
  <si>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</si>
  <si>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</si>
  <si>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</si>
  <si>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</si>
  <si>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</si>
  <si>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</si>
  <si>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</si>
  <si>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</si>
  <si>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</si>
  <si>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</si>
  <si>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</si>
  <si>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</si>
  <si>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</si>
  <si>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</si>
  <si>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</si>
  <si>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</si>
  <si>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</si>
  <si>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</si>
  <si>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</si>
  <si>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</si>
  <si>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</si>
  <si>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</si>
  <si>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</si>
  <si>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</si>
  <si>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</si>
  <si>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</si>
  <si>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</si>
  <si>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</si>
  <si>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</si>
  <si>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</si>
  <si>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</si>
  <si>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</si>
  <si>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</si>
  <si>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</si>
  <si>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</si>
  <si>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</si>
  <si>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</si>
  <si>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</si>
  <si>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</si>
  <si>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</si>
  <si>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</si>
  <si>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</si>
  <si>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</si>
  <si>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</si>
  <si>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</si>
  <si>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</si>
  <si>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</si>
  <si>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</si>
  <si>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</si>
  <si>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</si>
  <si>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</si>
  <si>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</si>
  <si>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</si>
  <si>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</si>
  <si>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</si>
  <si>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</si>
  <si>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</si>
  <si>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</si>
  <si>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</si>
  <si>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</si>
  <si>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</si>
  <si>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</si>
  <si>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</si>
  <si>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</si>
  <si>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</si>
  <si>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</si>
  <si>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</si>
  <si>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</si>
  <si>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</si>
  <si>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</si>
  <si>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</si>
  <si>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</si>
  <si>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</si>
  <si>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</si>
  <si>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</si>
  <si>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</si>
  <si>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</si>
  <si>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</si>
  <si>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</si>
  <si>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</si>
  <si>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</si>
  <si>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</si>
  <si>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</si>
  <si>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</si>
  <si>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</si>
  <si>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</si>
  <si>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</si>
  <si>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</si>
  <si>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</si>
  <si>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</si>
  <si>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</si>
  <si>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</si>
  <si>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</si>
  <si>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</si>
  <si>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</si>
  <si>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</si>
  <si>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</si>
  <si>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</si>
  <si>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</si>
  <si>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</si>
  <si>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</si>
  <si>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</si>
  <si>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</si>
  <si>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</si>
  <si>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</si>
  <si>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</si>
  <si>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</si>
  <si>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</si>
  <si>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</si>
  <si>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</si>
  <si>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</si>
  <si>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</si>
  <si>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</si>
  <si>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</si>
  <si>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</si>
  <si>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</si>
  <si>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</si>
  <si>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</si>
  <si>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</si>
  <si>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</si>
  <si>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</si>
  <si>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</si>
  <si>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</si>
  <si>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</si>
  <si>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</si>
  <si>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</si>
  <si>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</si>
  <si>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</si>
  <si>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</si>
  <si>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</si>
  <si>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</si>
  <si>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</si>
  <si>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</si>
  <si>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</si>
  <si>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</si>
  <si>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</si>
  <si>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</si>
  <si>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</si>
  <si>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</si>
  <si>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</si>
  <si>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</si>
  <si>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</si>
  <si>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</si>
  <si>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</si>
  <si>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</si>
  <si>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</si>
  <si>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</si>
  <si>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</si>
  <si>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</si>
  <si>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</si>
  <si>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</si>
  <si>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</si>
  <si>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</si>
  <si>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</si>
  <si>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</si>
  <si>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</si>
  <si>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</si>
  <si>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</si>
  <si>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</si>
  <si>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</si>
  <si>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</si>
  <si>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</si>
  <si>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</si>
  <si>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</si>
  <si>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</si>
  <si>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</si>
  <si>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</si>
  <si>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</si>
  <si>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</si>
  <si>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</si>
  <si>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</si>
  <si>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</si>
  <si>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</si>
  <si>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</si>
  <si>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</si>
  <si>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</si>
  <si>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</si>
  <si>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</si>
  <si>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</si>
  <si>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</si>
  <si>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</si>
  <si>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</si>
  <si>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</si>
  <si>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</si>
  <si>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</si>
  <si>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</si>
  <si>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</si>
  <si>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</si>
  <si>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</si>
  <si>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</si>
  <si>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</si>
  <si>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</si>
  <si>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</si>
  <si>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</si>
  <si>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</si>
  <si>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</si>
  <si>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</si>
  <si>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</si>
  <si>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</si>
  <si>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</si>
  <si>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</si>
  <si>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</si>
  <si>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</si>
  <si>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</si>
  <si>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</si>
  <si>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</si>
  <si>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</si>
  <si>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</si>
  <si>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</si>
  <si>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</si>
  <si>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</si>
  <si>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</si>
  <si>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</si>
  <si>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</si>
  <si>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</si>
  <si>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</si>
  <si>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</si>
  <si>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</si>
  <si>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</si>
  <si>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</si>
  <si>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</si>
  <si>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</si>
  <si>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</si>
  <si>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</si>
  <si>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</si>
  <si>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</si>
  <si>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</si>
  <si>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</si>
  <si>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</si>
  <si>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</si>
  <si>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</si>
  <si>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</si>
  <si>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</si>
  <si>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</si>
  <si>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</si>
  <si>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</si>
  <si>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</si>
  <si>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</si>
  <si>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</si>
  <si>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</si>
  <si>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</si>
  <si>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</si>
  <si>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</si>
  <si>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</si>
  <si>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</si>
  <si>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</si>
  <si>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</si>
  <si>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</si>
  <si>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</si>
  <si>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</si>
  <si>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</si>
  <si>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</si>
  <si>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</si>
  <si>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</si>
  <si>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</si>
  <si>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</si>
  <si>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</si>
  <si>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</si>
  <si>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</si>
  <si>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</si>
  <si>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</si>
  <si>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</si>
  <si>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</si>
  <si>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</si>
  <si>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</si>
  <si>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</si>
  <si>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</si>
  <si>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</si>
  <si>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</si>
  <si>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</si>
  <si>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</si>
  <si>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</si>
  <si>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</si>
  <si>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</si>
  <si>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</si>
  <si>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</si>
  <si>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</si>
  <si>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</si>
  <si>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</si>
  <si>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</si>
  <si>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</si>
  <si>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</si>
  <si>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</si>
  <si>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</si>
  <si>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</si>
  <si>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</si>
  <si>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</si>
  <si>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</si>
  <si>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</si>
  <si>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</si>
  <si>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</si>
  <si>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</si>
  <si>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</si>
  <si>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</si>
  <si>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</si>
  <si>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</si>
  <si>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</si>
  <si>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</si>
  <si>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</si>
  <si>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</si>
  <si>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</si>
  <si>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</si>
  <si>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</si>
  <si>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</si>
  <si>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</si>
  <si>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</si>
  <si>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</si>
  <si>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</si>
  <si>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</si>
  <si>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</si>
  <si>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</si>
  <si>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</si>
  <si>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</si>
  <si>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</si>
  <si>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</si>
  <si>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</si>
  <si>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</si>
  <si>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</si>
  <si>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</si>
  <si>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</si>
  <si>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</si>
  <si>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</si>
  <si>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</si>
  <si>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</si>
  <si>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</si>
  <si>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</si>
  <si>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</si>
  <si>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</si>
  <si>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</si>
  <si>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</si>
  <si>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</si>
  <si>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</si>
  <si>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</si>
  <si>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</si>
  <si>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</si>
  <si>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</si>
  <si>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</si>
  <si>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</si>
  <si>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</si>
  <si>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</si>
  <si>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</si>
  <si>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</si>
  <si>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</si>
  <si>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</si>
  <si>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</si>
  <si>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</si>
  <si>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</si>
  <si>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</si>
  <si>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</si>
  <si>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</si>
  <si>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</si>
  <si>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</si>
  <si>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</si>
  <si>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</si>
  <si>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</si>
  <si>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</si>
  <si>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</si>
  <si>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</si>
  <si>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</si>
  <si>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</si>
  <si>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</si>
  <si>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</si>
  <si>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</si>
  <si>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</si>
  <si>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</si>
  <si>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</si>
  <si>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</si>
  <si>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</si>
  <si>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</si>
  <si>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</si>
  <si>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</si>
  <si>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</si>
  <si>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</si>
  <si>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</si>
  <si>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</si>
  <si>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</si>
  <si>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</si>
  <si>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</si>
  <si>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</si>
  <si>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</si>
  <si>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</si>
  <si>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</si>
  <si>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</si>
  <si>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</si>
  <si>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</si>
  <si>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</si>
  <si>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</si>
  <si>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</si>
  <si>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</si>
  <si>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</si>
  <si>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</si>
  <si>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</si>
  <si>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</si>
  <si>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</si>
  <si>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</si>
  <si>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</si>
  <si>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</si>
  <si>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</si>
  <si>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</si>
  <si>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</si>
  <si>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</si>
  <si>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</si>
  <si>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</si>
  <si>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</si>
  <si>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</si>
  <si>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</si>
  <si>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</si>
  <si>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</si>
  <si>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</si>
  <si>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</si>
  <si>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</si>
  <si>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</si>
  <si>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</si>
  <si>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</si>
  <si>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</si>
  <si>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</si>
  <si>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</si>
  <si>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</si>
  <si>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</si>
  <si>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</si>
  <si>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</si>
  <si>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</si>
  <si>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</si>
  <si>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</si>
  <si>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</si>
  <si>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</si>
  <si>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</si>
  <si>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</si>
  <si>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</si>
  <si>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</si>
  <si>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</si>
  <si>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</si>
  <si>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</si>
  <si>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</si>
  <si>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</si>
  <si>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</si>
  <si>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</si>
  <si>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</si>
  <si>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</si>
  <si>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</si>
  <si>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</si>
  <si>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</si>
  <si>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</si>
  <si>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</si>
  <si>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</si>
  <si>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</si>
  <si>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</si>
  <si>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</si>
  <si>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</si>
  <si>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</si>
  <si>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</si>
  <si>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</si>
  <si>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</si>
  <si>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</si>
  <si>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</si>
  <si>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</si>
  <si>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</si>
  <si>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</si>
  <si>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</si>
  <si>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</si>
  <si>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</si>
  <si>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</si>
  <si>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</si>
  <si>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</si>
  <si>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</si>
  <si>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</si>
  <si>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</si>
  <si>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</si>
  <si>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</si>
  <si>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</si>
  <si>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</si>
  <si>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</si>
  <si>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</si>
  <si>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</si>
  <si>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</si>
  <si>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</si>
  <si>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</si>
  <si>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</si>
  <si>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</si>
  <si>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</si>
  <si>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</si>
  <si>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</si>
  <si>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</si>
  <si>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</si>
  <si>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</si>
  <si>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</si>
  <si>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</si>
  <si>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</si>
  <si>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</si>
  <si>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</si>
  <si>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</si>
  <si>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</si>
  <si>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</si>
  <si>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</si>
  <si>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</si>
  <si>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</si>
  <si>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</si>
  <si>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</si>
  <si>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</si>
  <si>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</si>
  <si>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</si>
  <si>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</si>
  <si>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</si>
  <si>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</si>
  <si>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</si>
  <si>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</si>
  <si>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</si>
  <si>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</si>
  <si>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</si>
  <si>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</si>
  <si>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</si>
  <si>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</si>
  <si>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</si>
  <si>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</si>
  <si>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</si>
  <si>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</si>
  <si>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</si>
  <si>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</si>
  <si>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</si>
  <si>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</si>
  <si>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</si>
  <si>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</si>
  <si>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</si>
  <si>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</si>
  <si>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</si>
  <si>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</si>
  <si>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</si>
  <si>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</si>
  <si>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</si>
  <si>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</si>
  <si>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</si>
  <si>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</si>
  <si>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</si>
  <si>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</si>
  <si>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</si>
  <si>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</si>
  <si>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</si>
  <si>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</si>
  <si>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</si>
  <si>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</si>
  <si>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</si>
  <si>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</si>
  <si>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</si>
  <si>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</si>
  <si>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</si>
  <si>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</si>
  <si>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</si>
  <si>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</si>
  <si>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</si>
  <si>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</si>
  <si>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</si>
  <si>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</si>
  <si>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</si>
  <si>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</si>
  <si>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</si>
  <si>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</si>
  <si>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</si>
  <si>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</si>
  <si>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</si>
  <si>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</si>
  <si>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</si>
  <si>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</si>
  <si>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</si>
  <si>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</si>
  <si>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</si>
  <si>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</si>
  <si>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</si>
  <si>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</si>
  <si>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</si>
  <si>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</si>
  <si>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</si>
  <si>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</si>
  <si>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</si>
  <si>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</si>
  <si>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</si>
  <si>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</si>
  <si>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</si>
  <si>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</si>
  <si>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</si>
  <si>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</si>
  <si>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</si>
  <si>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</si>
  <si>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</si>
  <si>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</si>
  <si>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</si>
  <si>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</si>
  <si>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</si>
  <si>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</si>
  <si>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</si>
  <si>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</si>
  <si>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</si>
  <si>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</si>
  <si>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</si>
  <si>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</si>
  <si>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</si>
  <si>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</si>
  <si>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</si>
  <si>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</si>
  <si>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</si>
  <si>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</si>
  <si>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</si>
  <si>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</si>
  <si>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</si>
  <si>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</si>
  <si>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</si>
  <si>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</si>
  <si>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</si>
  <si>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</si>
  <si>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</si>
  <si>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</si>
  <si>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</si>
  <si>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</si>
  <si>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</si>
  <si>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</si>
  <si>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</si>
  <si>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</si>
  <si>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</si>
  <si>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</si>
  <si>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</si>
  <si>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</si>
  <si>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</si>
  <si>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</si>
  <si>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</si>
  <si>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</si>
  <si>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</si>
  <si>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</si>
  <si>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</si>
  <si>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</si>
  <si>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</si>
  <si>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</si>
  <si>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</si>
  <si>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</si>
  <si>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</si>
  <si>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</si>
  <si>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</si>
  <si>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</si>
  <si>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</si>
  <si>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</si>
  <si>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</si>
  <si>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</si>
  <si>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</si>
  <si>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</si>
  <si>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</si>
  <si>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</si>
  <si>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</si>
  <si>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</si>
  <si>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</si>
  <si>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</si>
  <si>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</si>
  <si>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</si>
  <si>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</si>
  <si>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</si>
  <si>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</si>
  <si>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</si>
  <si>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</si>
  <si>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</si>
  <si>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</si>
  <si>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</si>
  <si>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</si>
  <si>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</si>
  <si>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</si>
  <si>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</si>
  <si>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</si>
  <si>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</si>
  <si>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</si>
  <si>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</si>
  <si>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</si>
  <si>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</si>
  <si>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</si>
  <si>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</si>
  <si>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</si>
  <si>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</si>
  <si>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</si>
  <si>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</si>
  <si>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</si>
  <si>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</si>
  <si>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</si>
  <si>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</si>
  <si>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</si>
  <si>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</si>
  <si>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</si>
  <si>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</si>
  <si>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</si>
  <si>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</si>
  <si>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</si>
  <si>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</si>
  <si>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</si>
  <si>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</si>
  <si>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</si>
  <si>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</si>
  <si>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</si>
  <si>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</si>
  <si>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</si>
  <si>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</si>
  <si>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</si>
  <si>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</si>
  <si>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</si>
  <si>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</si>
  <si>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</si>
  <si>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</si>
  <si>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</si>
  <si>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</si>
  <si>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</si>
  <si>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</si>
  <si>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</si>
  <si>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</si>
  <si>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</si>
  <si>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</si>
  <si>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</si>
  <si>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</si>
  <si>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</si>
  <si>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</si>
  <si>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</si>
  <si>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</si>
  <si>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</si>
  <si>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</si>
  <si>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</si>
  <si>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</si>
  <si>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</si>
  <si>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</si>
  <si>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</si>
  <si>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</si>
  <si>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</si>
  <si>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</si>
  <si>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</si>
  <si>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</si>
  <si>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</si>
  <si>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</si>
  <si>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</si>
  <si>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</si>
  <si>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</si>
  <si>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</si>
  <si>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</si>
  <si>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</si>
  <si>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</si>
  <si>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</si>
  <si>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</si>
  <si>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</si>
  <si>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</si>
  <si>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</si>
  <si>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</si>
  <si>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</si>
  <si>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</si>
  <si>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</si>
  <si>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</si>
  <si>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</si>
  <si>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</si>
  <si>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</si>
  <si>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</si>
  <si>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</si>
  <si>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</si>
  <si>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</si>
  <si>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</si>
  <si>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</si>
  <si>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</si>
  <si>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</si>
  <si>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</si>
  <si>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</si>
  <si>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</si>
  <si>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</si>
  <si>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</si>
  <si>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</si>
  <si>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</si>
  <si>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</si>
  <si>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</si>
  <si>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</si>
  <si>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</si>
  <si>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</si>
  <si>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</si>
  <si>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</si>
  <si>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</si>
  <si>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</si>
  <si>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</si>
  <si>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</si>
  <si>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</si>
  <si>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</si>
  <si>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</si>
  <si>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</si>
  <si>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</si>
  <si>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</si>
  <si>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</si>
  <si>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</si>
  <si>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</si>
  <si>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</si>
  <si>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</si>
  <si>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</si>
  <si>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</si>
  <si>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</si>
  <si>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</si>
  <si>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</si>
  <si>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</si>
  <si>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</si>
  <si>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</si>
  <si>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</si>
  <si>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</si>
  <si>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</si>
  <si>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</si>
  <si>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</si>
  <si>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</si>
  <si>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</si>
  <si>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</si>
  <si>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</si>
  <si>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</si>
  <si>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</si>
  <si>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</si>
  <si>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</si>
  <si>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</si>
  <si>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</si>
  <si>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</si>
  <si>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</si>
  <si>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</si>
  <si>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</si>
  <si>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</si>
  <si>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</si>
  <si>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</si>
  <si>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</si>
  <si>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</si>
  <si>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</si>
  <si>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</si>
  <si>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</si>
  <si>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</si>
  <si>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</si>
  <si>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</si>
  <si>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</si>
  <si>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</si>
  <si>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</si>
  <si>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</si>
  <si>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</si>
  <si>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</si>
  <si>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</si>
  <si>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</si>
  <si>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</si>
  <si>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</si>
  <si>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</si>
  <si>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</si>
  <si>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</si>
  <si>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</si>
  <si>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</si>
  <si>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</si>
  <si>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</si>
  <si>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</si>
  <si>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</si>
  <si>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</si>
  <si>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</si>
  <si>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</si>
  <si>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</si>
  <si>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</si>
  <si>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</si>
  <si>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</si>
  <si>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</si>
  <si>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</si>
  <si>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</si>
  <si>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</si>
  <si>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</si>
  <si>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</si>
  <si>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</si>
  <si>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</si>
  <si>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</si>
  <si>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</si>
  <si>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</si>
  <si>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</si>
  <si>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</si>
  <si>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</si>
  <si>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</si>
  <si>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</si>
  <si>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</si>
  <si>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</si>
  <si>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</si>
  <si>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</si>
  <si>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</si>
  <si>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</si>
  <si>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</si>
  <si>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</si>
  <si>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</si>
  <si>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</si>
  <si>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</si>
  <si>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</si>
  <si>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</si>
  <si>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</si>
  <si>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</si>
  <si>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</si>
  <si>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</si>
  <si>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</si>
  <si>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</si>
  <si>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</si>
  <si>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</si>
  <si>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</si>
  <si>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</si>
  <si>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</si>
  <si>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</si>
  <si>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</si>
  <si>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</si>
  <si>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</si>
  <si>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</si>
  <si>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</si>
  <si>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</si>
  <si>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</si>
  <si>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</si>
  <si>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</si>
  <si>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</si>
  <si>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</si>
  <si>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</si>
  <si>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</si>
  <si>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</si>
  <si>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</si>
  <si>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</si>
  <si>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</si>
  <si>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</si>
  <si>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</si>
  <si>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</si>
  <si>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</si>
  <si>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</si>
  <si>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</si>
  <si>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</si>
  <si>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</si>
  <si>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</si>
  <si>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</si>
  <si>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</si>
  <si>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</si>
  <si>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</si>
  <si>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</si>
  <si>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</si>
  <si>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</si>
  <si>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</si>
  <si>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</si>
  <si>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</si>
  <si>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</si>
  <si>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</si>
  <si>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</si>
  <si>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</si>
  <si>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</si>
  <si>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</si>
  <si>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</si>
  <si>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</si>
  <si>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</si>
  <si>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</si>
  <si>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</si>
  <si>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</si>
  <si>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</si>
  <si>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</si>
  <si>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</si>
  <si>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</si>
  <si>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</si>
  <si>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</si>
  <si>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</si>
  <si>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</si>
  <si>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</si>
  <si>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</si>
  <si>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</si>
  <si>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</si>
  <si>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</si>
  <si>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</si>
  <si>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</si>
  <si>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</si>
  <si>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</si>
  <si>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</si>
  <si>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</si>
  <si>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</si>
  <si>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</si>
  <si>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</si>
  <si>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</si>
  <si>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</si>
  <si>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</si>
  <si>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</si>
  <si>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</si>
  <si>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</si>
  <si>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</si>
  <si>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</si>
  <si>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</si>
  <si>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</si>
  <si>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</si>
  <si>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</si>
  <si>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</si>
  <si>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</si>
  <si>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</si>
  <si>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</si>
  <si>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</si>
  <si>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</si>
  <si>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</si>
  <si>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</si>
  <si>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</si>
  <si>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</si>
  <si>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</si>
  <si>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</si>
  <si>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</si>
  <si>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</si>
  <si>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</si>
  <si>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</si>
  <si>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</si>
  <si>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</si>
  <si>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</si>
  <si>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</si>
  <si>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</si>
  <si>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</si>
  <si>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</si>
  <si>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</si>
  <si>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</si>
  <si>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</si>
  <si>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</si>
  <si>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</si>
  <si>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</si>
  <si>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</si>
  <si>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</si>
  <si>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</si>
  <si>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</si>
  <si>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</si>
  <si>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</si>
  <si>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</si>
  <si>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</si>
  <si>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</si>
  <si>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</si>
  <si>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</si>
  <si>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</si>
  <si>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</si>
  <si>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</si>
  <si>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</si>
  <si>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</si>
  <si>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</si>
  <si>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</si>
  <si>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</si>
  <si>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</si>
  <si>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</si>
  <si>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</si>
  <si>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</si>
  <si>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</si>
  <si>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</si>
  <si>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</si>
  <si>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</si>
  <si>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</si>
  <si>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</si>
  <si>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</si>
  <si>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</si>
  <si>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</si>
  <si>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</si>
  <si>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</si>
  <si>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</si>
  <si>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</si>
  <si>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</si>
  <si>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</si>
  <si>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</si>
  <si>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</si>
  <si>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</si>
  <si>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</si>
  <si>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</si>
  <si>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</si>
  <si>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</si>
  <si>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</si>
  <si>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</si>
  <si>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</si>
  <si>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</si>
  <si>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</si>
  <si>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</si>
  <si>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</si>
  <si>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</si>
  <si>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</si>
  <si>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</si>
  <si>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</si>
  <si>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</si>
  <si>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</si>
  <si>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</si>
  <si>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</si>
  <si>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</si>
  <si>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</si>
  <si>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</si>
  <si>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</si>
  <si>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</si>
  <si>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</si>
  <si>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</si>
  <si>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</si>
  <si>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</si>
  <si>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</si>
  <si>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</si>
  <si>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</si>
  <si>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</si>
  <si>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</si>
  <si>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</si>
  <si>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</si>
  <si>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</si>
  <si>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</si>
  <si>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</si>
  <si>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</si>
  <si>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</si>
  <si>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</si>
  <si>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</si>
  <si>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</si>
  <si>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</si>
  <si>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</si>
  <si>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</si>
  <si>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</si>
  <si>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</si>
  <si>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</si>
  <si>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</si>
  <si>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</si>
  <si>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</si>
  <si>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</si>
  <si>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</si>
  <si>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</si>
  <si>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</si>
  <si>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</si>
  <si>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</si>
  <si>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</si>
  <si>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</si>
  <si>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</si>
  <si>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</si>
  <si>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</si>
  <si>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</si>
  <si>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</si>
  <si>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</si>
  <si>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</si>
  <si>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</si>
  <si>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</si>
  <si>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</si>
  <si>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</si>
  <si>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</si>
  <si>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</si>
  <si>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</si>
  <si>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</si>
  <si>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</si>
  <si>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</si>
  <si>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</si>
  <si>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</si>
  <si>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</si>
  <si>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</si>
  <si>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</si>
  <si>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</si>
  <si>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</si>
  <si>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</si>
  <si>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</si>
  <si>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</si>
  <si>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</si>
  <si>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</si>
  <si>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</si>
  <si>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</si>
  <si>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</si>
  <si>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</si>
  <si>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</si>
  <si>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</si>
  <si>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</si>
  <si>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</si>
  <si>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</si>
  <si>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</si>
  <si>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</si>
  <si>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</si>
  <si>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</si>
  <si>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</si>
  <si>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</si>
  <si>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</si>
  <si>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</si>
  <si>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</si>
  <si>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</si>
  <si>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</si>
  <si>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</si>
  <si>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</si>
  <si>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</si>
  <si>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</si>
  <si>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</si>
  <si>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</si>
  <si>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</si>
  <si>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</si>
  <si>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</si>
  <si>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</si>
  <si>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</si>
  <si>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</si>
  <si>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</si>
  <si>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</si>
  <si>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</si>
  <si>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</si>
  <si>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</si>
  <si>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</si>
  <si>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</si>
  <si>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</si>
  <si>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</si>
  <si>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</si>
  <si>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</si>
  <si>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</si>
  <si>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</si>
  <si>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</si>
  <si>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</si>
  <si>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</si>
  <si>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</si>
  <si>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</si>
  <si>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</si>
  <si>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</si>
  <si>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</si>
  <si>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</si>
  <si>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</si>
  <si>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</si>
  <si>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</si>
  <si>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</si>
  <si>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</si>
  <si>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</si>
  <si>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</si>
  <si>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</si>
  <si>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</si>
  <si>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</si>
  <si>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</si>
  <si>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</si>
  <si>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</si>
  <si>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</si>
  <si>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</si>
  <si>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</si>
  <si>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</si>
  <si>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</si>
  <si>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</si>
  <si>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</si>
  <si>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</si>
  <si>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</si>
  <si>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</si>
  <si>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</si>
  <si>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</si>
  <si>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</si>
  <si>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</si>
  <si>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</si>
  <si>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</si>
  <si>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</si>
  <si>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</si>
  <si>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</si>
  <si>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</si>
  <si>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</si>
  <si>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</si>
  <si>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</si>
  <si>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</si>
  <si>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</si>
  <si>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</si>
  <si>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</si>
  <si>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</si>
  <si>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</si>
  <si>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</si>
  <si>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</si>
  <si>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</si>
  <si>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</si>
  <si>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</si>
  <si>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</si>
  <si>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</si>
  <si>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</si>
  <si>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</si>
  <si>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</si>
  <si>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</si>
  <si>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</si>
  <si>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</si>
  <si>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</si>
  <si>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</si>
  <si>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</si>
  <si>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</si>
  <si>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</si>
  <si>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</si>
  <si>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</si>
  <si>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</si>
  <si>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</si>
  <si>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</si>
  <si>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</si>
  <si>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</si>
  <si>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</si>
  <si>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</si>
  <si>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</si>
  <si>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</si>
  <si>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</si>
  <si>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</si>
  <si>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</si>
  <si>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</si>
  <si>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</si>
  <si>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</si>
  <si>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</si>
  <si>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</si>
  <si>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</si>
  <si>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</si>
  <si>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</si>
  <si>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</si>
  <si>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</si>
  <si>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</si>
  <si>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</si>
  <si>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</si>
  <si>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</si>
  <si>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</si>
  <si>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</si>
  <si>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</si>
  <si>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</si>
  <si>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</si>
  <si>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</si>
  <si>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</si>
  <si>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</si>
  <si>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</si>
  <si>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</si>
  <si>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</si>
  <si>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</si>
  <si>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</si>
  <si>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</si>
  <si>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</si>
  <si>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</si>
  <si>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</si>
  <si>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</si>
  <si>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</si>
  <si>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</si>
  <si>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</si>
  <si>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</si>
  <si>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</si>
  <si>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</si>
  <si>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</si>
  <si>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</si>
  <si>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</si>
  <si>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</si>
  <si>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</si>
  <si>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</si>
  <si>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</si>
  <si>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</si>
  <si>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</si>
  <si>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</si>
  <si>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</si>
  <si>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</si>
  <si>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</si>
  <si>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</si>
  <si>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</si>
  <si>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</si>
  <si>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</si>
  <si>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</si>
  <si>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</si>
  <si>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</si>
  <si>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</si>
  <si>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</si>
  <si>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</si>
  <si>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</si>
  <si>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</si>
  <si>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</si>
  <si>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</si>
  <si>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</si>
  <si>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</si>
  <si>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</si>
  <si>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</si>
  <si>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</si>
  <si>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</si>
  <si>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</si>
  <si>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</si>
  <si>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</si>
  <si>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</si>
  <si>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</si>
  <si>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</si>
  <si>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</si>
  <si>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</si>
  <si>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</si>
  <si>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</si>
  <si>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</si>
  <si>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</si>
  <si>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</si>
  <si>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</si>
  <si>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</si>
  <si>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</si>
  <si>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</si>
  <si>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</si>
  <si>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</si>
  <si>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</si>
  <si>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</si>
  <si>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</si>
  <si>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</si>
  <si>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</si>
  <si>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</si>
  <si>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</si>
  <si>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</si>
  <si>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</si>
  <si>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</si>
  <si>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</si>
  <si>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</si>
  <si>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</si>
  <si>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</si>
  <si>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</si>
  <si>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</si>
  <si>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</si>
  <si>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</si>
  <si>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</si>
  <si>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</si>
  <si>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</si>
  <si>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</si>
  <si>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</si>
  <si>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</si>
  <si>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</si>
  <si>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</si>
  <si>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</si>
  <si>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</si>
  <si>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</si>
  <si>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</si>
  <si>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</si>
  <si>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</si>
  <si>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</si>
  <si>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</si>
  <si>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</si>
  <si>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</si>
  <si>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</si>
  <si>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</si>
  <si>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</si>
  <si>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</si>
  <si>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</si>
  <si>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</si>
  <si>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</si>
  <si>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</si>
  <si>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</si>
  <si>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</si>
  <si>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</si>
  <si>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</si>
  <si>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</si>
  <si>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</si>
  <si>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</si>
  <si>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</si>
  <si>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</si>
  <si>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</si>
  <si>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</si>
  <si>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</si>
  <si>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</si>
  <si>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</si>
  <si>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</si>
  <si>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</si>
  <si>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</si>
  <si>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</si>
  <si>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</si>
  <si>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</si>
  <si>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</si>
  <si>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</si>
  <si>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</si>
  <si>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</si>
  <si>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</si>
  <si>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</si>
  <si>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</si>
  <si>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</si>
  <si>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</si>
  <si>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</si>
  <si>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</si>
  <si>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</si>
  <si>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</si>
  <si>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</si>
  <si>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</si>
  <si>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</si>
  <si>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</si>
  <si>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</si>
  <si>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</si>
  <si>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</si>
  <si>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</si>
  <si>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</si>
  <si>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</si>
  <si>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</si>
  <si>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</si>
  <si>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</si>
  <si>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</si>
  <si>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</si>
  <si>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</si>
  <si>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</si>
  <si>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</si>
  <si>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</si>
  <si>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</si>
  <si>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</si>
  <si>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</si>
  <si>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</si>
  <si>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</si>
  <si>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</si>
  <si>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</si>
  <si>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</si>
  <si>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</si>
  <si>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</si>
  <si>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</si>
  <si>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</si>
  <si>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</si>
  <si>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</si>
  <si>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</si>
  <si>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</si>
  <si>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</si>
  <si>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</si>
  <si>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</si>
  <si>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</si>
  <si>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</si>
  <si>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</si>
  <si>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</si>
  <si>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</si>
  <si>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</si>
  <si>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</si>
  <si>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</si>
  <si>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</si>
  <si>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</si>
  <si>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</si>
  <si>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</si>
  <si>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</si>
  <si>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</si>
  <si>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</si>
  <si>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</si>
  <si>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</si>
  <si>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</si>
  <si>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</si>
  <si>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</si>
  <si>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</si>
  <si>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</si>
  <si>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</si>
  <si>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</si>
  <si>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</si>
  <si>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</si>
  <si>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</si>
  <si>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</si>
  <si>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</si>
  <si>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</si>
  <si>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</si>
  <si>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</si>
  <si>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</si>
  <si>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</si>
  <si>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</si>
  <si>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</si>
  <si>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</si>
  <si>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</si>
  <si>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</si>
  <si>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</si>
  <si>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</si>
  <si>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</si>
  <si>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</si>
  <si>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</si>
  <si>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</si>
  <si>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</si>
  <si>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</si>
  <si>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</si>
  <si>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</si>
  <si>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</si>
  <si>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</si>
  <si>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</si>
  <si>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</si>
  <si>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</si>
  <si>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</si>
  <si>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</si>
  <si>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</si>
  <si>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</si>
  <si>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</si>
  <si>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</si>
  <si>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</si>
  <si>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</si>
  <si>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</si>
  <si>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</si>
  <si>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</si>
  <si>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</si>
  <si>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</si>
  <si>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</si>
  <si>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</si>
  <si>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</si>
  <si>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</si>
  <si>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</si>
  <si>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</si>
  <si>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</si>
  <si>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</si>
  <si>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</si>
  <si>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</si>
  <si>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</si>
  <si>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</si>
  <si>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</si>
  <si>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</si>
  <si>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</si>
  <si>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</si>
  <si>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</si>
  <si>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</si>
  <si>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</si>
  <si>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</si>
  <si>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</si>
  <si>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</si>
  <si>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</si>
  <si>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</si>
  <si>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</si>
  <si>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</si>
  <si>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</si>
  <si>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</si>
  <si>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</si>
  <si>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</si>
  <si>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</si>
  <si>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</si>
  <si>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</si>
  <si>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</si>
  <si>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</si>
  <si>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</si>
  <si>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</si>
  <si>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</si>
  <si>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</si>
  <si>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</si>
  <si>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</si>
  <si>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</si>
  <si>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</si>
  <si>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</si>
  <si>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</si>
  <si>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</si>
  <si>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</si>
  <si>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</si>
  <si>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</si>
  <si>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</si>
  <si>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</si>
  <si>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</si>
  <si>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</si>
  <si>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</si>
  <si>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</si>
  <si>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</si>
  <si>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</si>
  <si>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</si>
  <si>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</si>
  <si>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</si>
  <si>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</si>
  <si>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</si>
  <si>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</si>
  <si>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</si>
  <si>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</si>
  <si>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</si>
  <si>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</si>
  <si>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</si>
  <si>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</si>
  <si>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</si>
  <si>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</si>
  <si>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</si>
  <si>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</si>
  <si>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</si>
  <si>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</si>
  <si>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</si>
  <si>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</si>
  <si>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</si>
  <si>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</si>
  <si>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</si>
  <si>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</si>
  <si>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</si>
  <si>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</si>
  <si>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</si>
  <si>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</si>
  <si>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</si>
  <si>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</si>
  <si>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</si>
  <si>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</si>
  <si>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</si>
  <si>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</si>
  <si>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</si>
  <si>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</si>
  <si>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</si>
  <si>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</si>
  <si>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</si>
  <si>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</si>
  <si>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</si>
  <si>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</si>
  <si>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</si>
  <si>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</si>
  <si>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</si>
  <si>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</si>
  <si>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</si>
  <si>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</si>
  <si>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</si>
  <si>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</si>
  <si>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</si>
  <si>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</si>
  <si>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</si>
  <si>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</si>
  <si>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</si>
  <si>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</si>
  <si>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</si>
  <si>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</si>
  <si>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</si>
  <si>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</si>
  <si>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</si>
  <si>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</si>
  <si>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</si>
  <si>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</si>
  <si>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</si>
  <si>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</si>
  <si>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</si>
  <si>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</si>
  <si>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</si>
  <si>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</si>
  <si>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</si>
  <si>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</si>
  <si>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</si>
  <si>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</si>
  <si>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</si>
  <si>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</si>
  <si>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</si>
  <si>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</si>
  <si>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</si>
  <si>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</si>
  <si>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</si>
  <si>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</si>
  <si>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</si>
  <si>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</si>
  <si>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</si>
  <si>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</si>
  <si>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</si>
  <si>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</si>
  <si>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</si>
  <si>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</si>
  <si>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</si>
  <si>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</si>
  <si>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</si>
  <si>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</si>
  <si>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</si>
  <si>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</si>
  <si>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</si>
  <si>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</si>
  <si>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</si>
  <si>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</si>
  <si>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</si>
  <si>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</si>
  <si>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</si>
  <si>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</si>
  <si>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</si>
  <si>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</si>
  <si>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</si>
  <si>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</si>
  <si>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</si>
  <si>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</si>
  <si>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</si>
  <si>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</si>
  <si>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</si>
  <si>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</si>
  <si>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</si>
  <si>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</si>
  <si>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</si>
  <si>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</si>
  <si>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</si>
  <si>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</si>
  <si>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</si>
  <si>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</si>
  <si>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</si>
  <si>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</si>
  <si>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</si>
  <si>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</si>
  <si>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</si>
  <si>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</si>
  <si>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</si>
  <si>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</si>
  <si>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</si>
  <si>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</si>
  <si>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</si>
  <si>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</si>
  <si>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</si>
  <si>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</si>
  <si>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</si>
  <si>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</si>
  <si>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</si>
  <si>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</si>
  <si>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</si>
  <si>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</si>
  <si>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</si>
  <si>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</si>
  <si>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</si>
  <si>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</si>
  <si>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</si>
  <si>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</si>
  <si>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</si>
  <si>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</si>
  <si>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</si>
  <si>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</si>
  <si>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</si>
  <si>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</si>
  <si>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</si>
  <si>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</si>
  <si>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</si>
  <si>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</si>
  <si>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</si>
  <si>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</si>
  <si>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</si>
  <si>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</si>
  <si>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</si>
  <si>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</si>
  <si>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</si>
  <si>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</si>
  <si>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</si>
  <si>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</si>
  <si>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</si>
  <si>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</si>
  <si>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</si>
  <si>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</si>
  <si>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</si>
  <si>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</si>
  <si>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</si>
  <si>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</si>
  <si>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</si>
  <si>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</si>
  <si>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</si>
  <si>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</si>
  <si>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</si>
  <si>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</si>
  <si>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</si>
  <si>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</si>
  <si>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</si>
  <si>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</si>
  <si>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</si>
  <si>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</si>
  <si>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</si>
  <si>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</si>
  <si>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</si>
  <si>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</si>
  <si>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</si>
  <si>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</si>
  <si>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</si>
  <si>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</si>
  <si>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</si>
  <si>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</si>
  <si>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</si>
  <si>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</si>
  <si>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</si>
  <si>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</si>
  <si>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</si>
  <si>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</si>
  <si>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</si>
  <si>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</si>
  <si>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</si>
  <si>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</si>
  <si>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</si>
  <si>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</si>
  <si>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</si>
  <si>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</si>
  <si>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</si>
  <si>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</si>
  <si>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</si>
  <si>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</si>
  <si>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</si>
  <si>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</si>
  <si>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</si>
  <si>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</si>
  <si>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</si>
  <si>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</si>
  <si>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</si>
  <si>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</si>
  <si>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</si>
  <si>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</si>
  <si>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</si>
  <si>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</si>
  <si>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</si>
  <si>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</si>
  <si>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</si>
  <si>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</si>
  <si>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</si>
  <si>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</si>
  <si>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</si>
  <si>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</si>
  <si>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</si>
  <si>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</si>
  <si>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</si>
  <si>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</si>
  <si>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</si>
  <si>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</si>
  <si>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</si>
  <si>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</si>
  <si>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</si>
  <si>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</si>
  <si>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</si>
  <si>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</si>
  <si>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</si>
  <si>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</si>
  <si>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</si>
  <si>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</si>
  <si>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</si>
  <si>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</si>
  <si>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</si>
  <si>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</si>
  <si>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</si>
  <si>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</si>
  <si>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</si>
  <si>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</si>
  <si>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</si>
  <si>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</si>
  <si>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</si>
  <si>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</si>
  <si>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</si>
  <si>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</si>
  <si>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</si>
  <si>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</si>
  <si>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</si>
  <si>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</si>
  <si>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</si>
  <si>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</si>
  <si>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</si>
  <si>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</si>
  <si>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</si>
  <si>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</si>
  <si>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</si>
  <si>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</si>
  <si>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</si>
  <si>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</si>
  <si>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</si>
  <si>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</si>
  <si>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</si>
  <si>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</si>
  <si>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</si>
  <si>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</si>
  <si>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</si>
  <si>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</si>
  <si>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</si>
  <si>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</si>
  <si>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</si>
  <si>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</si>
  <si>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</si>
  <si>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</si>
  <si>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</si>
  <si>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</si>
  <si>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</si>
  <si>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</si>
  <si>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</si>
  <si>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</si>
  <si>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</si>
  <si>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</si>
  <si>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</si>
  <si>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</si>
  <si>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</si>
  <si>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</si>
  <si>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</si>
  <si>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</si>
  <si>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</si>
  <si>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</si>
  <si>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</si>
  <si>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</si>
  <si>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</si>
  <si>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</si>
  <si>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</si>
  <si>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</si>
  <si>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</si>
  <si>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</si>
  <si>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</si>
  <si>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</si>
  <si>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</si>
  <si>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</si>
  <si>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</si>
  <si>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</si>
  <si>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</si>
  <si>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</si>
  <si>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</si>
  <si>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</si>
  <si>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</si>
  <si>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</si>
  <si>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</si>
  <si>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</si>
  <si>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</si>
  <si>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</si>
  <si>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</si>
  <si>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</si>
  <si>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</si>
  <si>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</si>
  <si>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</si>
  <si>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</si>
  <si>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</si>
  <si>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</si>
  <si>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</si>
  <si>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</si>
  <si>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</si>
  <si>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</si>
  <si>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</si>
  <si>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</si>
  <si>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</si>
  <si>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</si>
  <si>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</si>
  <si>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</si>
  <si>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</si>
  <si>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</si>
  <si>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</si>
  <si>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</si>
  <si>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</si>
  <si>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</si>
  <si>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</si>
  <si>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</si>
  <si>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</si>
  <si>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</si>
  <si>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</si>
  <si>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</si>
  <si>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</si>
  <si>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</si>
  <si>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</si>
  <si>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</si>
  <si>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</si>
  <si>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</si>
  <si>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</si>
  <si>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</si>
  <si>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</si>
  <si>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</si>
  <si>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</si>
  <si>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</si>
  <si>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</si>
  <si>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</si>
  <si>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</si>
  <si>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</si>
  <si>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</si>
  <si>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</si>
  <si>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</si>
  <si>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</si>
  <si>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</si>
  <si>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</si>
  <si>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</si>
  <si>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</si>
  <si>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</si>
  <si>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</si>
  <si>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</si>
  <si>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</si>
  <si>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</si>
  <si>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</si>
  <si>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</si>
  <si>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</si>
  <si>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</si>
  <si>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</si>
  <si>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</si>
  <si>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</si>
  <si>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</si>
  <si>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</si>
  <si>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</si>
  <si>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</si>
  <si>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</si>
  <si>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</si>
  <si>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</si>
  <si>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</si>
  <si>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</si>
  <si>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</si>
  <si>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</si>
  <si>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</si>
  <si>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</si>
  <si>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</si>
  <si>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</si>
  <si>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</si>
  <si>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</si>
  <si>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</si>
  <si>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</si>
  <si>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</si>
  <si>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</si>
  <si>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</si>
  <si>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</si>
  <si>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</si>
  <si>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</si>
  <si>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</si>
  <si>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</si>
  <si>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</si>
  <si>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</si>
  <si>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</si>
  <si>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</si>
  <si>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</si>
  <si>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</si>
  <si>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</si>
  <si>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</si>
  <si>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</si>
  <si>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</si>
  <si>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</si>
  <si>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</si>
  <si>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</si>
  <si>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</si>
  <si>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</si>
  <si>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</si>
  <si>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</si>
  <si>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</si>
  <si>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</si>
  <si>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</si>
  <si>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</si>
  <si>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</si>
  <si>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</si>
  <si>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</si>
  <si>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</si>
  <si>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</si>
  <si>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</si>
  <si>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</si>
  <si>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</si>
  <si>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</si>
  <si>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</si>
  <si>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</si>
  <si>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</si>
  <si>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</si>
  <si>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</si>
  <si>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</si>
  <si>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</si>
  <si>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</si>
  <si>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</si>
  <si>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</si>
  <si>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</si>
  <si>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</si>
  <si>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</si>
  <si>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</si>
  <si>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</si>
  <si>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</si>
  <si>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</si>
  <si>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</si>
  <si>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</si>
  <si>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</si>
  <si>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</si>
  <si>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</si>
  <si>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</si>
  <si>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</si>
  <si>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</si>
  <si>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</si>
  <si>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</si>
  <si>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</si>
  <si>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</si>
  <si>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</si>
  <si>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</si>
  <si>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</si>
  <si>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</si>
  <si>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</si>
  <si>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</si>
  <si>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</si>
  <si>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</si>
  <si>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</si>
  <si>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</si>
  <si>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</si>
  <si>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</si>
  <si>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</si>
  <si>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</si>
  <si>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</si>
  <si>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</si>
  <si>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</si>
  <si>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</si>
  <si>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</si>
  <si>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</si>
  <si>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</si>
  <si>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</si>
  <si>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</si>
  <si>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</si>
  <si>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</si>
  <si>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</si>
  <si>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</si>
  <si>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</si>
  <si>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</si>
  <si>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</si>
  <si>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</si>
  <si>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</si>
  <si>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</si>
  <si>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</si>
  <si>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</si>
  <si>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</si>
  <si>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</si>
  <si>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</si>
  <si>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</si>
  <si>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</si>
  <si>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</si>
  <si>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</si>
  <si>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</si>
  <si>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</si>
  <si>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</si>
  <si>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</si>
  <si>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</si>
  <si>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</si>
  <si>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</si>
  <si>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</si>
  <si>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</si>
  <si>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</si>
  <si>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</si>
  <si>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</si>
  <si>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</si>
  <si>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</si>
  <si>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</si>
  <si>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</si>
  <si>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</si>
  <si>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</si>
  <si>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</si>
  <si>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</si>
  <si>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</si>
  <si>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</si>
  <si>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</si>
  <si>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</si>
  <si>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</si>
  <si>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</si>
  <si>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</si>
  <si>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</si>
  <si>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</si>
  <si>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</si>
  <si>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</si>
  <si>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</si>
  <si>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</si>
  <si>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</si>
  <si>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</si>
  <si>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</si>
  <si>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</si>
  <si>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</si>
  <si>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</si>
  <si>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</si>
  <si>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</si>
  <si>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</si>
  <si>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</si>
  <si>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</si>
  <si>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</si>
  <si>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</si>
  <si>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</si>
  <si>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</si>
  <si>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</si>
  <si>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</si>
  <si>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</si>
  <si>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</si>
  <si>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</si>
  <si>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</si>
  <si>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</si>
  <si>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</si>
  <si>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</si>
  <si>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</si>
  <si>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</si>
  <si>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</si>
  <si>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</si>
  <si>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</si>
  <si>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</si>
  <si>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</si>
  <si>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</si>
  <si>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</si>
  <si>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</si>
  <si>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</si>
  <si>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</si>
  <si>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</si>
  <si>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</si>
  <si>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</si>
  <si>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</si>
  <si>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</si>
  <si>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</si>
  <si>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</si>
  <si>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</si>
  <si>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</si>
  <si>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</si>
  <si>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</si>
  <si>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</si>
  <si>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</si>
  <si>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</si>
  <si>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</si>
  <si>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</si>
  <si>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</si>
  <si>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</si>
  <si>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</si>
  <si>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</si>
  <si>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</si>
  <si>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</si>
  <si>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</si>
  <si>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</si>
  <si>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</si>
  <si>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</si>
  <si>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</si>
  <si>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</si>
  <si>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</si>
  <si>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</si>
  <si>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</si>
  <si>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</si>
  <si>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</si>
  <si>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</si>
  <si>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</si>
  <si>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</si>
  <si>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</si>
  <si>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</si>
  <si>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</si>
  <si>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</si>
  <si>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</si>
  <si>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</si>
  <si>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</si>
  <si>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</si>
  <si>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</si>
  <si>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</si>
  <si>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</si>
  <si>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</si>
  <si>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</si>
  <si>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</si>
  <si>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</si>
  <si>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</si>
  <si>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</si>
  <si>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</si>
  <si>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</si>
  <si>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</si>
  <si>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</si>
  <si>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</si>
  <si>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</si>
  <si>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</si>
  <si>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</si>
  <si>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</si>
  <si>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</si>
  <si>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</si>
  <si>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</si>
  <si>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</si>
  <si>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</si>
  <si>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</si>
  <si>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</si>
  <si>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</si>
  <si>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</si>
  <si>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</si>
  <si>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</si>
  <si>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</si>
  <si>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</si>
  <si>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</si>
  <si>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</si>
  <si>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</si>
  <si>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</si>
  <si>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</si>
  <si>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</si>
  <si>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</si>
  <si>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</si>
  <si>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</si>
  <si>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</si>
  <si>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</si>
  <si>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</si>
  <si>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</si>
  <si>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</si>
  <si>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</si>
  <si>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</si>
  <si>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</si>
  <si>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</si>
  <si>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</si>
  <si>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</si>
  <si>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</si>
  <si>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</si>
  <si>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</si>
  <si>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</si>
  <si>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</si>
  <si>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</si>
  <si>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</si>
  <si>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</si>
  <si>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</si>
  <si>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</si>
  <si>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</si>
  <si>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</si>
  <si>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</si>
  <si>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</si>
  <si>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</si>
  <si>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</si>
  <si>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</si>
  <si>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</si>
  <si>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</si>
  <si>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</si>
  <si>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</si>
  <si>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</si>
  <si>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</si>
  <si>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</si>
  <si>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</si>
  <si>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</si>
  <si>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</si>
  <si>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</si>
  <si>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</si>
  <si>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</si>
  <si>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</si>
  <si>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</si>
  <si>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</si>
  <si>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</si>
  <si>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</si>
  <si>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</si>
  <si>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</si>
  <si>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</si>
  <si>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</si>
  <si>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</si>
  <si>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</si>
  <si>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</si>
  <si>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</si>
  <si>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</si>
  <si>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</si>
  <si>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</si>
  <si>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</si>
  <si>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</si>
  <si>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</si>
  <si>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</si>
  <si>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</si>
  <si>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</si>
  <si>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</si>
  <si>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</si>
  <si>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</si>
  <si>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</si>
  <si>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</si>
  <si>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</si>
  <si>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</si>
  <si>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</si>
  <si>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</si>
  <si>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</si>
  <si>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</si>
  <si>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</si>
  <si>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</si>
  <si>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</si>
  <si>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</si>
  <si>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</si>
  <si>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</si>
  <si>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</si>
  <si>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</si>
  <si>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</si>
  <si>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</si>
  <si>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</si>
  <si>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</si>
  <si>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</si>
  <si>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</si>
  <si>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</si>
  <si>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</si>
  <si>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</si>
  <si>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</si>
  <si>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</si>
  <si>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</si>
  <si>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</si>
  <si>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</si>
  <si>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</si>
  <si>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</si>
  <si>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</si>
  <si>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</si>
  <si>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</si>
  <si>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</si>
  <si>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</si>
  <si>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</si>
  <si>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</si>
  <si>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</si>
  <si>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</si>
  <si>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</si>
  <si>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</si>
  <si>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</si>
  <si>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</si>
  <si>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</si>
  <si>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</si>
  <si>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</si>
  <si>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</si>
  <si>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</si>
  <si>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</si>
  <si>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</si>
  <si>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</si>
  <si>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</si>
  <si>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</si>
  <si>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</si>
  <si>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</si>
  <si>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</si>
  <si>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</si>
  <si>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</si>
  <si>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</si>
  <si>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</si>
  <si>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</si>
  <si>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</si>
  <si>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</si>
  <si>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</si>
  <si>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</si>
  <si>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</si>
  <si>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</si>
  <si>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</si>
  <si>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</si>
  <si>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</si>
  <si>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</si>
  <si>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</si>
  <si>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</si>
  <si>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</si>
  <si>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</si>
  <si>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</si>
  <si>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</si>
  <si>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</si>
  <si>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</si>
  <si>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</si>
  <si>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</si>
  <si>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</si>
  <si>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</si>
  <si>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</si>
  <si>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</si>
  <si>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</si>
  <si>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</si>
  <si>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</si>
  <si>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</si>
  <si>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</si>
  <si>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</si>
  <si>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</si>
  <si>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</si>
  <si>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</si>
  <si>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</si>
  <si>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</si>
  <si>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</si>
  <si>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</si>
  <si>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</si>
  <si>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</si>
  <si>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</si>
  <si>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</si>
  <si>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</si>
  <si>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</si>
  <si>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</si>
  <si>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</si>
  <si>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</si>
  <si>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</si>
  <si>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</si>
  <si>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</si>
  <si>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</si>
  <si>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</si>
  <si>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</si>
  <si>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</si>
  <si>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</si>
  <si>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</si>
  <si>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</si>
  <si>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</si>
  <si>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</si>
  <si>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</si>
  <si>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</si>
  <si>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</si>
  <si>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</si>
  <si>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</si>
  <si>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</si>
  <si>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</si>
  <si>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</si>
  <si>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</si>
  <si>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</si>
  <si>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</si>
  <si>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</si>
  <si>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</si>
  <si>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</si>
  <si>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</si>
  <si>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</si>
  <si>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</si>
  <si>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</si>
  <si>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</si>
  <si>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</si>
  <si>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</si>
  <si>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</si>
  <si>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</si>
  <si>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</si>
  <si>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</si>
  <si>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</si>
  <si>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</si>
  <si>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</si>
  <si>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</si>
  <si>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</si>
  <si>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</si>
  <si>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</si>
  <si>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</si>
  <si>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</si>
  <si>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</si>
  <si>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</si>
  <si>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</si>
  <si>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</si>
  <si>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</si>
  <si>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</si>
  <si>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</si>
  <si>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</si>
  <si>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</si>
  <si>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</si>
  <si>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</si>
  <si>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</si>
  <si>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</si>
  <si>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</si>
  <si>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</si>
  <si>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</si>
  <si>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</si>
  <si>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</si>
  <si>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</si>
  <si>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</si>
  <si>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</si>
  <si>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</si>
  <si>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</si>
  <si>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</si>
  <si>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</si>
  <si>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</si>
  <si>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</si>
  <si>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</si>
  <si>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</si>
  <si>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</si>
  <si>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</si>
  <si>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</si>
  <si>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</si>
  <si>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</si>
  <si>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</si>
  <si>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</si>
  <si>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</si>
  <si>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</si>
  <si>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</si>
  <si>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</si>
  <si>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</si>
  <si>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</si>
  <si>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</si>
  <si>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</si>
  <si>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</si>
  <si>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</si>
  <si>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</si>
  <si>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</si>
  <si>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</si>
  <si>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</si>
  <si>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</si>
  <si>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</si>
  <si>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</si>
  <si>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</si>
  <si>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</si>
  <si>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</si>
  <si>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</si>
  <si>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</si>
  <si>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</si>
  <si>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</si>
  <si>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</si>
  <si>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</si>
  <si>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</si>
  <si>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</si>
  <si>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</si>
  <si>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</si>
  <si>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</si>
  <si>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</si>
  <si>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</si>
  <si>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</si>
  <si>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</si>
  <si>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</si>
  <si>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</si>
  <si>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</si>
  <si>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</si>
  <si>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</si>
  <si>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</si>
  <si>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</si>
  <si>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</si>
  <si>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</si>
  <si>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</si>
  <si>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</si>
  <si>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</si>
  <si>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</si>
  <si>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</si>
  <si>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</si>
  <si>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</si>
  <si>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</si>
  <si>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</si>
  <si>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</si>
  <si>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</si>
  <si>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</si>
  <si>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</si>
  <si>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</si>
  <si>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</si>
  <si>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</si>
  <si>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</si>
  <si>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</si>
  <si>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</si>
  <si>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</si>
  <si>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</si>
  <si>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</si>
  <si>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</si>
  <si>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</si>
  <si>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</si>
  <si>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</si>
  <si>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</si>
  <si>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</si>
  <si>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</si>
  <si>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</si>
  <si>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</si>
  <si>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</si>
  <si>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</si>
  <si>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</si>
  <si>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</si>
  <si>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</si>
  <si>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</si>
  <si>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</si>
  <si>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</si>
  <si>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</si>
  <si>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</si>
  <si>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</si>
  <si>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</si>
  <si>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</si>
  <si>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</si>
  <si>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</si>
  <si>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</si>
  <si>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</si>
  <si>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</si>
  <si>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</si>
  <si>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</si>
  <si>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</si>
  <si>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</si>
  <si>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</si>
  <si>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</si>
  <si>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</si>
  <si>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</si>
  <si>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</si>
  <si>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</si>
  <si>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</si>
  <si>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</si>
  <si>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</si>
  <si>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</si>
  <si>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</si>
  <si>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</si>
  <si>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</si>
  <si>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</si>
  <si>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</si>
  <si>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</si>
  <si>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</si>
  <si>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</si>
  <si>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</si>
  <si>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</si>
  <si>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</si>
  <si>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</si>
  <si>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</si>
  <si>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</si>
  <si>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</si>
  <si>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</si>
  <si>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</si>
  <si>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</si>
  <si>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</si>
  <si>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</si>
  <si>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</si>
  <si>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</si>
  <si>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</si>
  <si>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</si>
  <si>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</si>
  <si>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</si>
  <si>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</si>
  <si>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</si>
  <si>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</si>
  <si>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</si>
  <si>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</si>
  <si>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</si>
  <si>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</si>
  <si>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</si>
  <si>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</si>
  <si>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</si>
  <si>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</si>
  <si>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</si>
  <si>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</si>
  <si>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</si>
  <si>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</si>
  <si>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</si>
  <si>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</si>
  <si>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</si>
  <si>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</si>
  <si>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</si>
  <si>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</si>
  <si>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</si>
  <si>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</si>
  <si>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</si>
  <si>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</si>
  <si>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</si>
  <si>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</si>
  <si>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</si>
  <si>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</si>
  <si>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</si>
  <si>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</si>
  <si>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</si>
  <si>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</si>
  <si>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</si>
  <si>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</si>
  <si>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</si>
  <si>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</si>
  <si>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</si>
  <si>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</si>
  <si>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</si>
  <si>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</si>
  <si>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</si>
  <si>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</si>
  <si>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</si>
  <si>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</si>
  <si>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</si>
  <si>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</si>
  <si>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</si>
  <si>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</si>
  <si>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</si>
  <si>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</si>
  <si>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</si>
  <si>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</si>
  <si>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</si>
  <si>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</si>
  <si>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</si>
  <si>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</si>
  <si>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</si>
  <si>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</si>
  <si>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</si>
  <si>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</si>
  <si>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</si>
  <si>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</si>
  <si>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</si>
  <si>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</si>
  <si>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</si>
  <si>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</si>
  <si>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</si>
  <si>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</si>
  <si>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</si>
  <si>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</si>
  <si>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</si>
  <si>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</si>
  <si>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</si>
  <si>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</si>
  <si>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</si>
  <si>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</si>
  <si>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</si>
  <si>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</si>
  <si>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</si>
  <si>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</si>
  <si>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</si>
  <si>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</si>
  <si>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</si>
  <si>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</si>
  <si>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</si>
  <si>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</si>
  <si>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</si>
  <si>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</si>
  <si>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</si>
  <si>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</si>
  <si>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</si>
  <si>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</si>
  <si>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</si>
  <si>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</si>
  <si>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</si>
  <si>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</si>
  <si>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</si>
  <si>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</si>
  <si>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</si>
  <si>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</si>
  <si>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</si>
  <si>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</si>
  <si>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</si>
  <si>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</si>
  <si>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</si>
  <si>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</si>
  <si>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</si>
  <si>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</si>
  <si>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</si>
  <si>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</si>
  <si>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</si>
  <si>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</si>
  <si>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</si>
  <si>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</si>
  <si>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</si>
  <si>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</si>
  <si>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</si>
  <si>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</si>
  <si>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</si>
  <si>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</si>
  <si>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</si>
  <si>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</si>
  <si>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</si>
  <si>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</si>
  <si>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</si>
  <si>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</si>
  <si>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</si>
  <si>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</si>
  <si>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</si>
  <si>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</si>
  <si>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</si>
  <si>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</si>
  <si>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</si>
  <si>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</si>
  <si>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</si>
  <si>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</si>
  <si>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</si>
  <si>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</si>
  <si>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</si>
  <si>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</si>
  <si>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</si>
  <si>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</si>
  <si>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</si>
  <si>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</si>
  <si>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</si>
  <si>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</si>
  <si>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</si>
  <si>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</si>
  <si>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</si>
  <si>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</si>
  <si>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</si>
  <si>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</si>
  <si>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</si>
  <si>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</si>
  <si>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</si>
  <si>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</si>
  <si>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</si>
  <si>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</si>
  <si>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</si>
  <si>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</si>
  <si>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</si>
  <si>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</si>
  <si>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</si>
  <si>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</si>
  <si>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</si>
  <si>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</si>
  <si>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</si>
  <si>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</si>
  <si>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</si>
  <si>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</si>
  <si>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</si>
  <si>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</si>
  <si>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</si>
  <si>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</si>
  <si>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</si>
  <si>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</si>
  <si>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</si>
  <si>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</si>
  <si>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</si>
  <si>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</si>
  <si>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</si>
  <si>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</si>
  <si>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</si>
  <si>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</si>
  <si>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</si>
  <si>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</si>
  <si>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</si>
  <si>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</si>
  <si>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</si>
  <si>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</si>
  <si>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</si>
  <si>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</si>
  <si>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</si>
  <si>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</si>
  <si>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</si>
  <si>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</si>
  <si>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</si>
  <si>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</si>
  <si>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</si>
  <si>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</si>
  <si>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</si>
  <si>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</si>
  <si>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</si>
  <si>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</si>
  <si>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</si>
  <si>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</si>
  <si>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</si>
  <si>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</si>
  <si>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</si>
  <si>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</si>
  <si>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</si>
  <si>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</si>
  <si>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</si>
  <si>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</si>
  <si>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</si>
  <si>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</si>
  <si>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</si>
  <si>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</si>
  <si>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</si>
  <si>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</si>
  <si>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</si>
  <si>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</si>
  <si>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</si>
  <si>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</si>
  <si>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</si>
  <si>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</si>
  <si>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</si>
  <si>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</si>
  <si>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</si>
  <si>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</si>
  <si>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</si>
  <si>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</si>
  <si>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</si>
  <si>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</si>
  <si>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</si>
  <si>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</si>
  <si>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</si>
  <si>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</si>
  <si>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</si>
  <si>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</si>
  <si>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</si>
  <si>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</si>
  <si>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</si>
  <si>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</si>
  <si>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</si>
  <si>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</si>
  <si>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</si>
  <si>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</si>
  <si>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</si>
  <si>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</si>
  <si>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</si>
  <si>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</si>
  <si>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</si>
  <si>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</si>
  <si>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</si>
  <si>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</si>
  <si>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</si>
  <si>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</si>
  <si>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</si>
  <si>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</si>
  <si>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</si>
  <si>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</si>
  <si>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</si>
  <si>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</si>
  <si>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</si>
  <si>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</si>
  <si>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</si>
  <si>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</si>
  <si>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</si>
  <si>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</si>
  <si>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</si>
  <si>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</si>
  <si>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</si>
  <si>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</si>
  <si>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</si>
  <si>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</si>
  <si>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</si>
  <si>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</si>
  <si>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</si>
  <si>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</si>
  <si>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</si>
  <si>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</si>
  <si>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</si>
  <si>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</si>
  <si>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</si>
  <si>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</si>
  <si>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</si>
  <si>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</si>
  <si>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</si>
  <si>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</si>
  <si>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</si>
  <si>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</si>
  <si>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</si>
  <si>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</si>
  <si>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</si>
  <si>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</si>
  <si>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</si>
  <si>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</si>
  <si>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</si>
  <si>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</si>
  <si>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</si>
  <si>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</si>
  <si>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</si>
  <si>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</si>
  <si>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</si>
  <si>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</si>
  <si>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</si>
  <si>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</si>
  <si>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</si>
  <si>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</si>
  <si>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</si>
  <si>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</si>
  <si>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</si>
  <si>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</si>
  <si>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</si>
  <si>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</si>
  <si>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</si>
  <si>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</si>
  <si>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</si>
  <si>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</si>
  <si>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</si>
  <si>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</si>
  <si>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</si>
  <si>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</si>
  <si>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</si>
  <si>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</si>
  <si>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</si>
  <si>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</si>
  <si>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</si>
  <si>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</si>
  <si>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</si>
  <si>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</si>
  <si>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</si>
  <si>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</si>
  <si>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</si>
  <si>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</si>
  <si>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</si>
  <si>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</si>
  <si>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</si>
  <si>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</si>
  <si>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</si>
  <si>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</si>
  <si>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</si>
  <si>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</si>
  <si>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</si>
  <si>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</si>
  <si>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</si>
  <si>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</si>
  <si>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</si>
  <si>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</si>
  <si>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</si>
  <si>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</si>
  <si>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</si>
  <si>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</si>
  <si>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</si>
  <si>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</si>
  <si>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</si>
  <si>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</si>
  <si>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</si>
  <si>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</si>
  <si>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</si>
  <si>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</si>
  <si>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</si>
  <si>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</si>
  <si>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</si>
  <si>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</si>
  <si>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</si>
  <si>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</si>
  <si>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</si>
  <si>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</si>
  <si>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</si>
  <si>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</si>
  <si>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</si>
  <si>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</si>
  <si>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</si>
  <si>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</si>
  <si>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</si>
  <si>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</si>
  <si>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</si>
  <si>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</si>
  <si>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</si>
  <si>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</si>
  <si>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</si>
  <si>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</si>
  <si>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</si>
  <si>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</si>
  <si>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</si>
  <si>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</si>
  <si>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</si>
  <si>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</si>
  <si>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</si>
  <si>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</si>
  <si>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</si>
  <si>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</si>
  <si>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</si>
  <si>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</si>
  <si>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</si>
  <si>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</si>
  <si>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</si>
  <si>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</si>
  <si>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</si>
  <si>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</si>
  <si>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</si>
  <si>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</si>
  <si>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</si>
  <si>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</si>
  <si>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</si>
  <si>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</si>
  <si>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</si>
  <si>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</si>
  <si>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</si>
  <si>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</si>
  <si>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</si>
  <si>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</si>
  <si>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</si>
  <si>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</si>
  <si>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</si>
  <si>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</si>
  <si>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</si>
  <si>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</si>
  <si>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</si>
  <si>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</si>
  <si>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</si>
  <si>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</si>
  <si>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</si>
  <si>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</si>
  <si>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</si>
  <si>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</si>
  <si>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</si>
  <si>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</si>
  <si>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</si>
  <si>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</si>
  <si>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</si>
  <si>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</si>
  <si>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</si>
  <si>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</si>
  <si>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</si>
  <si>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</si>
  <si>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</si>
  <si>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</si>
  <si>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</si>
  <si>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</si>
  <si>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</si>
  <si>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</si>
  <si>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</si>
  <si>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</si>
  <si>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</si>
  <si>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</si>
  <si>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</si>
  <si>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</si>
  <si>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</si>
  <si>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</si>
  <si>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</si>
  <si>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</si>
  <si>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</si>
  <si>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</si>
  <si>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</si>
  <si>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</si>
  <si>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</si>
  <si>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</si>
  <si>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</si>
  <si>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</si>
  <si>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</si>
  <si>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</si>
  <si>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</si>
  <si>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</si>
  <si>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</si>
  <si>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</si>
  <si>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</si>
  <si>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</si>
  <si>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</si>
  <si>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</si>
  <si>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</si>
  <si>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</si>
  <si>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</si>
  <si>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</si>
  <si>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</si>
  <si>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</si>
  <si>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</si>
  <si>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</si>
  <si>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</si>
  <si>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</si>
  <si>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</si>
  <si>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</si>
  <si>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</si>
  <si>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</si>
  <si>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</si>
  <si>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</si>
  <si>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</si>
  <si>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</si>
  <si>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</si>
  <si>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</si>
  <si>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</si>
  <si>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</si>
  <si>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</si>
  <si>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</si>
  <si>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</si>
  <si>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</si>
  <si>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</si>
  <si>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</si>
  <si>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</si>
  <si>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</si>
  <si>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</si>
  <si>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</si>
  <si>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</si>
  <si>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</si>
  <si>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</si>
  <si>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</si>
  <si>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</si>
  <si>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</si>
  <si>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</si>
  <si>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</si>
  <si>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</si>
  <si>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</si>
  <si>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</si>
  <si>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</si>
  <si>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</si>
  <si>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</si>
  <si>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</si>
  <si>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</si>
  <si>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</si>
  <si>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</si>
  <si>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</si>
  <si>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</si>
  <si>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</si>
  <si>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</si>
  <si>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</si>
  <si>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</si>
  <si>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</si>
  <si>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</si>
  <si>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</si>
  <si>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</si>
  <si>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</si>
  <si>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</si>
  <si>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</si>
  <si>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</si>
  <si>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</si>
  <si>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</si>
  <si>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</si>
  <si>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</si>
  <si>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</si>
  <si>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</si>
  <si>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</si>
  <si>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</si>
  <si>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</si>
  <si>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</si>
  <si>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</si>
  <si>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</si>
  <si>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</si>
  <si>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</si>
  <si>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</si>
  <si>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</si>
  <si>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</si>
  <si>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</si>
  <si>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</si>
  <si>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</si>
  <si>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</si>
  <si>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</si>
  <si>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</si>
  <si>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</si>
  <si>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</si>
  <si>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</si>
  <si>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</si>
  <si>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</si>
  <si>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</si>
  <si>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</si>
  <si>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</si>
  <si>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</si>
  <si>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</si>
  <si>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</si>
  <si>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</si>
  <si>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</si>
  <si>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</si>
  <si>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</si>
  <si>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</si>
  <si>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</si>
  <si>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</si>
  <si>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</si>
  <si>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</si>
  <si>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</si>
  <si>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</si>
  <si>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</si>
  <si>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</si>
  <si>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</si>
  <si>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</si>
  <si>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</si>
  <si>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</si>
  <si>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</si>
  <si>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</si>
  <si>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</si>
  <si>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</si>
  <si>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</si>
  <si>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</si>
  <si>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</si>
  <si>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</si>
  <si>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</si>
  <si>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</si>
  <si>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</si>
  <si>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</si>
  <si>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</si>
  <si>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</si>
  <si>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</si>
  <si>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</si>
  <si>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</si>
  <si>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</si>
  <si>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</si>
  <si>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</si>
  <si>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</si>
  <si>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</si>
  <si>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</si>
  <si>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</si>
  <si>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</si>
  <si>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</si>
  <si>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</si>
  <si>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</si>
  <si>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</si>
  <si>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</si>
  <si>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</si>
  <si>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</si>
  <si>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</si>
  <si>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</si>
  <si>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</si>
  <si>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</si>
  <si>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</si>
  <si>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</si>
  <si>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</si>
  <si>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</si>
  <si>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</si>
  <si>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</si>
  <si>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</si>
  <si>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</si>
  <si>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</si>
  <si>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</si>
  <si>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</si>
  <si>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</si>
  <si>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</si>
  <si>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</si>
  <si>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</si>
  <si>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</si>
  <si>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</si>
  <si>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</si>
  <si>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</si>
  <si>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</si>
  <si>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</si>
  <si>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</si>
  <si>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</si>
  <si>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</si>
  <si>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</si>
  <si>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</si>
  <si>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</si>
  <si>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</si>
  <si>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</si>
  <si>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</si>
  <si>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</si>
  <si>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</si>
  <si>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</si>
  <si>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</si>
  <si>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</si>
  <si>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</si>
  <si>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</si>
  <si>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</si>
  <si>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</si>
  <si>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</si>
  <si>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</si>
  <si>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</si>
  <si>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</si>
  <si>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</si>
  <si>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</si>
  <si>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</si>
  <si>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</si>
  <si>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</si>
  <si>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</si>
  <si>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</si>
  <si>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</si>
  <si>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</si>
  <si>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</si>
  <si>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</si>
  <si>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</si>
  <si>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</si>
  <si>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</si>
  <si>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</si>
  <si>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</si>
  <si>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</si>
  <si>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</si>
  <si>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</si>
  <si>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</si>
  <si>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</si>
  <si>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</si>
  <si>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</si>
  <si>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</si>
  <si>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</si>
  <si>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</si>
  <si>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</si>
  <si>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</si>
  <si>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</si>
  <si>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</si>
  <si>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</si>
  <si>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</si>
  <si>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</si>
  <si>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</si>
  <si>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</si>
  <si>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</si>
  <si>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</si>
  <si>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</si>
  <si>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</si>
  <si>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</si>
  <si>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</si>
  <si>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</si>
  <si>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</si>
  <si>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</si>
  <si>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</si>
  <si>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</si>
  <si>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</si>
  <si>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</si>
  <si>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</si>
  <si>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</si>
  <si>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</si>
  <si>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</si>
  <si>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</si>
  <si>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</si>
  <si>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</si>
  <si>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</si>
  <si>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</si>
  <si>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</si>
  <si>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</si>
  <si>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</si>
  <si>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</si>
  <si>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</si>
  <si>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</si>
  <si>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</si>
  <si>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</si>
  <si>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</si>
  <si>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</si>
  <si>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</si>
  <si>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</si>
  <si>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</si>
  <si>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</si>
  <si>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</si>
  <si>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</si>
  <si>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</si>
  <si>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</si>
  <si>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</si>
  <si>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</si>
  <si>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</si>
  <si>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</si>
  <si>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</si>
  <si>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</si>
  <si>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</si>
  <si>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</si>
  <si>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</si>
  <si>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</si>
  <si>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</si>
  <si>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</si>
  <si>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</si>
  <si>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</si>
  <si>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</si>
  <si>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</si>
  <si>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</si>
  <si>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</si>
  <si>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</si>
  <si>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</si>
  <si>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</si>
  <si>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</si>
  <si>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</si>
  <si>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</si>
  <si>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</si>
  <si>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</si>
  <si>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</si>
  <si>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</si>
  <si>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</si>
  <si>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</si>
  <si>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</si>
  <si>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</si>
  <si>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</si>
  <si>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</si>
  <si>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</si>
  <si>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</si>
  <si>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</si>
  <si>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</si>
  <si>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</si>
  <si>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</si>
  <si>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</si>
  <si>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</si>
  <si>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</si>
  <si>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</si>
  <si>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</si>
  <si>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</si>
  <si>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</si>
  <si>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</si>
  <si>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</si>
  <si>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</si>
  <si>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</si>
  <si>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</si>
  <si>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</si>
  <si>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</si>
  <si>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</si>
  <si>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</si>
  <si>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</si>
  <si>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</si>
  <si>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</si>
  <si>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</si>
  <si>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</si>
  <si>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</si>
  <si>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</si>
  <si>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</si>
  <si>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</si>
  <si>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</si>
  <si>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</si>
  <si>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</si>
  <si>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</si>
  <si>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</si>
  <si>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</si>
  <si>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</si>
  <si>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</si>
  <si>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</si>
  <si>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</si>
  <si>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</si>
  <si>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</si>
  <si>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</si>
  <si>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</si>
  <si>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</si>
  <si>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</si>
  <si>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</si>
  <si>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</si>
  <si>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</si>
  <si>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</si>
  <si>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</si>
  <si>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</si>
  <si>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</si>
  <si>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</si>
  <si>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</si>
  <si>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</si>
  <si>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</si>
  <si>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</si>
  <si>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</si>
  <si>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</si>
  <si>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</si>
  <si>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</si>
  <si>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</si>
  <si>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</si>
  <si>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</si>
  <si>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</si>
  <si>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</si>
  <si>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</si>
  <si>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</si>
  <si>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</si>
  <si>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</si>
  <si>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</si>
  <si>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</si>
  <si>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</si>
  <si>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</si>
  <si>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</si>
  <si>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</si>
  <si>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</si>
  <si>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</si>
  <si>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</si>
  <si>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</si>
  <si>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</si>
  <si>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</si>
  <si>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</si>
  <si>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</si>
  <si>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</si>
  <si>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</si>
  <si>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</si>
  <si>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</si>
  <si>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</si>
  <si>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</si>
  <si>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</si>
  <si>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</si>
  <si>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</si>
  <si>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</si>
  <si>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</si>
  <si>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</si>
  <si>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</si>
  <si>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</si>
  <si>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</si>
  <si>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</si>
  <si>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</si>
  <si>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</si>
  <si>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</si>
  <si>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</si>
  <si>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</si>
  <si>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</si>
  <si>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</si>
  <si>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</si>
  <si>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</si>
  <si>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</si>
  <si>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</si>
  <si>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</si>
  <si>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</si>
  <si>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</si>
  <si>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</si>
  <si>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</si>
  <si>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</si>
  <si>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</si>
  <si>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</si>
  <si>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</si>
  <si>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</si>
  <si>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</si>
  <si>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</si>
  <si>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</si>
  <si>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</si>
  <si>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</si>
  <si>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</si>
  <si>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</si>
  <si>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</si>
  <si>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</si>
  <si>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</si>
  <si>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</si>
  <si>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</si>
  <si>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</si>
  <si>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</si>
  <si>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</si>
  <si>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</si>
  <si>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</si>
  <si>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</si>
  <si>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</si>
  <si>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</si>
  <si>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</si>
  <si>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</si>
  <si>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</si>
  <si>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</si>
  <si>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</si>
  <si>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</si>
  <si>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</si>
  <si>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</si>
  <si>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</si>
  <si>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</si>
  <si>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</si>
  <si>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</si>
  <si>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</si>
  <si>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</si>
  <si>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</si>
  <si>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</si>
  <si>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</si>
  <si>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</si>
  <si>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</si>
  <si>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</si>
  <si>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</si>
  <si>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</si>
  <si>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</si>
  <si>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</si>
  <si>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</si>
  <si>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</si>
  <si>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</si>
  <si>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</si>
  <si>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</si>
  <si>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</si>
  <si>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</si>
  <si>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</si>
  <si>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</si>
  <si>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</si>
  <si>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</si>
  <si>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</si>
  <si>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</si>
  <si>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</si>
  <si>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</si>
  <si>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</si>
  <si>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</si>
  <si>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</si>
  <si>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</si>
  <si>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</si>
  <si>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</si>
  <si>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</si>
  <si>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</si>
  <si>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</si>
  <si>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</si>
  <si>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</si>
  <si>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</si>
  <si>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</si>
  <si>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</si>
  <si>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</si>
  <si>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</si>
  <si>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</si>
  <si>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</si>
  <si>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</si>
  <si>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</si>
  <si>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</si>
  <si>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</si>
  <si>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</si>
  <si>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</si>
  <si>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</si>
  <si>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</si>
  <si>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</si>
  <si>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</si>
  <si>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</si>
  <si>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</si>
  <si>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</si>
  <si>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</si>
  <si>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</si>
  <si>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</si>
  <si>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</si>
  <si>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</si>
  <si>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</si>
  <si>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</si>
  <si>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</si>
  <si>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</si>
  <si>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</si>
  <si>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</si>
  <si>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</si>
  <si>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</si>
  <si>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</si>
  <si>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</si>
  <si>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</si>
  <si>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</si>
  <si>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</si>
  <si>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</si>
  <si>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</si>
  <si>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</si>
  <si>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</si>
  <si>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</si>
  <si>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</si>
  <si>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</si>
  <si>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</si>
  <si>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</si>
  <si>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</si>
  <si>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</si>
  <si>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</si>
  <si>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</si>
  <si>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</si>
  <si>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</si>
  <si>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</si>
  <si>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</si>
  <si>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</si>
  <si>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</si>
  <si>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</si>
  <si>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</si>
  <si>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</si>
  <si>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</si>
  <si>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</si>
  <si>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</si>
  <si>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</si>
  <si>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</si>
  <si>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</si>
  <si>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</si>
  <si>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</si>
  <si>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</si>
  <si>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</si>
  <si>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</si>
  <si>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</si>
  <si>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</si>
  <si>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</si>
  <si>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</si>
  <si>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</si>
  <si>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</si>
  <si>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</si>
  <si>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</si>
  <si>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</si>
  <si>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</si>
  <si>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</si>
  <si>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</si>
  <si>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</si>
  <si>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</si>
  <si>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</si>
  <si>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</si>
  <si>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</si>
  <si>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</si>
  <si>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</si>
  <si>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</si>
  <si>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</si>
  <si>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</si>
  <si>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</si>
  <si>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</si>
  <si>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</si>
  <si>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</si>
  <si>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</si>
  <si>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</si>
  <si>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</si>
  <si>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</si>
  <si>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</si>
  <si>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</si>
  <si>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</si>
  <si>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</si>
  <si>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</si>
  <si>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</si>
  <si>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</si>
  <si>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</si>
  <si>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</si>
  <si>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</si>
  <si>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</si>
  <si>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</si>
  <si>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</si>
  <si>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</si>
  <si>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</si>
  <si>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</si>
  <si>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</si>
  <si>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</si>
  <si>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</si>
  <si>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</si>
  <si>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</si>
  <si>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</si>
  <si>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</si>
  <si>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</si>
  <si>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</si>
  <si>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</si>
  <si>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</si>
  <si>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</si>
  <si>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</si>
  <si>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</si>
  <si>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</si>
  <si>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</si>
  <si>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</si>
  <si>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</si>
  <si>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</si>
  <si>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</si>
  <si>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</si>
  <si>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</si>
  <si>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</si>
  <si>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</si>
  <si>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</si>
  <si>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</si>
  <si>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</si>
  <si>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</si>
  <si>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</si>
  <si>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</si>
  <si>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</si>
  <si>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</si>
  <si>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</si>
  <si>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</si>
  <si>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</si>
  <si>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</si>
  <si>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</si>
  <si>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</si>
  <si>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</si>
  <si>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</si>
  <si>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</si>
  <si>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</si>
  <si>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</si>
  <si>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</si>
  <si>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</si>
  <si>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</si>
  <si>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</si>
  <si>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</si>
  <si>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</si>
  <si>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</si>
  <si>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</si>
  <si>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</si>
  <si>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</si>
  <si>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</si>
  <si>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</si>
  <si>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</si>
  <si>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</si>
  <si>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</si>
  <si>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</si>
  <si>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</si>
  <si>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</si>
  <si>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</si>
  <si>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</si>
  <si>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</si>
  <si>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</si>
  <si>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</si>
  <si>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</si>
  <si>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</si>
  <si>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</si>
  <si>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</si>
  <si>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</si>
  <si>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</si>
  <si>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</si>
  <si>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</si>
  <si>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</si>
  <si>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</si>
  <si>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</si>
  <si>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</si>
  <si>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</si>
  <si>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</si>
  <si>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</si>
  <si>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</si>
  <si>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</si>
  <si>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</si>
  <si>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</si>
  <si>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</si>
  <si>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</si>
  <si>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</si>
  <si>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</si>
  <si>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</si>
  <si>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</si>
  <si>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</si>
  <si>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</si>
  <si>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</si>
  <si>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</si>
  <si>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</si>
  <si>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</si>
  <si>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</si>
  <si>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</si>
  <si>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</si>
  <si>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</si>
  <si>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</si>
  <si>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</si>
  <si>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</si>
  <si>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</si>
  <si>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</si>
  <si>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</si>
  <si>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</si>
  <si>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</si>
  <si>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</si>
  <si>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</si>
  <si>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</si>
  <si>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</si>
  <si>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</si>
  <si>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</si>
  <si>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</si>
  <si>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</si>
  <si>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</si>
  <si>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</si>
  <si>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</si>
  <si>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</si>
  <si>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</si>
  <si>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</si>
  <si>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</si>
  <si>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</si>
  <si>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</si>
  <si>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</si>
  <si>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</si>
  <si>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</si>
  <si>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</si>
  <si>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</si>
  <si>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</si>
  <si>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</si>
  <si>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</si>
  <si>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</si>
  <si>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</si>
  <si>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</si>
  <si>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</si>
  <si>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</si>
  <si>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</si>
  <si>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</si>
  <si>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</si>
  <si>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</si>
  <si>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</si>
  <si>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</si>
  <si>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</si>
  <si>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</si>
  <si>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</si>
  <si>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</si>
  <si>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</si>
  <si>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</si>
  <si>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</si>
  <si>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</si>
  <si>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</si>
  <si>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</si>
  <si>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</si>
  <si>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</si>
  <si>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</si>
  <si>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</si>
  <si>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</si>
  <si>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</si>
  <si>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</si>
  <si>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</si>
  <si>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</si>
  <si>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</si>
  <si>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</si>
  <si>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</si>
  <si>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</si>
  <si>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</si>
  <si>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</si>
  <si>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</si>
  <si>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</si>
  <si>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</si>
  <si>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</si>
  <si>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</si>
  <si>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</si>
  <si>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</si>
  <si>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</si>
  <si>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</si>
  <si>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</si>
  <si>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</si>
  <si>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</si>
  <si>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</si>
  <si>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</si>
  <si>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</si>
  <si>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</si>
  <si>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</si>
  <si>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</si>
  <si>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</si>
  <si>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</si>
  <si>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</si>
  <si>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</si>
  <si>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</si>
  <si>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</si>
  <si>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</si>
  <si>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</si>
  <si>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</si>
  <si>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</si>
  <si>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</si>
  <si>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</si>
  <si>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</si>
  <si>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</si>
  <si>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</si>
  <si>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</si>
  <si>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</si>
  <si>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</si>
  <si>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</si>
  <si>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</si>
  <si>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</si>
  <si>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</si>
  <si>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</si>
  <si>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</si>
  <si>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</si>
  <si>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</si>
  <si>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</si>
  <si>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</si>
  <si>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</si>
  <si>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</si>
  <si>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</si>
  <si>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</si>
  <si>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</si>
  <si>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</si>
  <si>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</si>
  <si>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</si>
  <si>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</si>
  <si>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</si>
  <si>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</si>
  <si>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</si>
  <si>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</si>
  <si>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</si>
  <si>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</si>
  <si>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</si>
  <si>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</si>
  <si>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</si>
  <si>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</si>
  <si>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</si>
  <si>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</si>
  <si>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</si>
  <si>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</si>
  <si>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</si>
  <si>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</si>
  <si>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</si>
  <si>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</si>
  <si>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</si>
  <si>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</si>
  <si>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</si>
  <si>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</si>
  <si>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</si>
  <si>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</si>
  <si>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</si>
  <si>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</si>
  <si>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</si>
  <si>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</si>
  <si>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</si>
  <si>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</si>
  <si>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</si>
  <si>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</si>
  <si>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</si>
  <si>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</si>
  <si>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</si>
  <si>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</si>
  <si>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</si>
  <si>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</si>
  <si>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</si>
  <si>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</si>
  <si>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</si>
  <si>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</si>
  <si>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</si>
  <si>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</si>
  <si>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</si>
  <si>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</si>
  <si>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</si>
  <si>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</si>
  <si>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</si>
  <si>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</si>
  <si>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</si>
  <si>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</si>
  <si>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</si>
  <si>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</si>
  <si>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</si>
  <si>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</si>
  <si>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</si>
  <si>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</si>
  <si>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</si>
  <si>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</si>
  <si>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</si>
  <si>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</si>
  <si>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</si>
  <si>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</si>
  <si>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</si>
  <si>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</si>
  <si>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</si>
  <si>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</si>
  <si>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</si>
  <si>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</si>
  <si>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</si>
  <si>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</si>
  <si>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</si>
  <si>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</si>
  <si>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</si>
  <si>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</si>
  <si>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</si>
  <si>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</si>
  <si>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</si>
  <si>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</si>
  <si>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</si>
  <si>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</si>
  <si>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</si>
  <si>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</si>
  <si>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</si>
  <si>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</si>
  <si>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</si>
  <si>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</si>
  <si>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</si>
  <si>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</si>
  <si>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</si>
  <si>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</si>
  <si>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</si>
  <si>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</si>
  <si>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</si>
  <si>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</si>
  <si>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</si>
  <si>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</si>
  <si>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</si>
  <si>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</si>
  <si>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</si>
  <si>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</si>
  <si>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</si>
  <si>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</si>
  <si>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</si>
  <si>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</si>
  <si>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</si>
  <si>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</si>
  <si>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</si>
  <si>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</si>
  <si>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</si>
  <si>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</si>
  <si>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</si>
  <si>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</si>
  <si>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</si>
  <si>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</si>
  <si>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</si>
  <si>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</si>
  <si>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</si>
  <si>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</si>
  <si>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</si>
  <si>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</si>
  <si>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</si>
  <si>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</si>
  <si>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</si>
  <si>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</si>
  <si>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</si>
  <si>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</si>
  <si>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</si>
  <si>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</si>
  <si>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</si>
  <si>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</si>
  <si>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</si>
  <si>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</si>
  <si>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</si>
  <si>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</si>
  <si>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</si>
  <si>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</si>
  <si>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</si>
  <si>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</si>
  <si>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</si>
  <si>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</si>
  <si>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</si>
  <si>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</si>
  <si>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</si>
  <si>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</si>
  <si>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</si>
  <si>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</si>
  <si>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</si>
  <si>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</si>
  <si>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</si>
  <si>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</si>
  <si>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</si>
  <si>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</si>
  <si>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</si>
  <si>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</si>
  <si>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</si>
  <si>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</si>
  <si>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</si>
  <si>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</si>
  <si>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</si>
  <si>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</si>
  <si>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</si>
  <si>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</si>
  <si>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</si>
  <si>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</si>
  <si>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</si>
  <si>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</si>
  <si>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</si>
  <si>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</si>
  <si>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</si>
  <si>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</si>
  <si>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</si>
  <si>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</si>
  <si>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</si>
  <si>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</si>
  <si>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</si>
  <si>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</si>
  <si>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</si>
  <si>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</si>
  <si>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</si>
  <si>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</si>
  <si>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</si>
  <si>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</si>
  <si>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</si>
  <si>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</si>
  <si>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</si>
  <si>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</si>
  <si>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</si>
  <si>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</si>
  <si>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</si>
  <si>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</si>
  <si>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</si>
  <si>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</si>
  <si>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</si>
  <si>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</si>
  <si>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</si>
  <si>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</si>
  <si>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</si>
  <si>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</si>
  <si>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</si>
  <si>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</si>
  <si>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</si>
  <si>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</si>
  <si>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</si>
  <si>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</si>
  <si>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</si>
  <si>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</si>
  <si>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</si>
  <si>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</si>
  <si>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</si>
  <si>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</si>
  <si>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</si>
  <si>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</si>
  <si>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</si>
  <si>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</si>
  <si>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</si>
  <si>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</si>
  <si>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</si>
  <si>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</si>
  <si>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</si>
  <si>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</si>
  <si>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</si>
  <si>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</si>
  <si>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</si>
  <si>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</si>
  <si>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</si>
  <si>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</si>
  <si>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</si>
  <si>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</si>
  <si>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</si>
  <si>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</si>
  <si>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</si>
  <si>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</si>
  <si>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</si>
  <si>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</si>
  <si>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</si>
  <si>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</si>
  <si>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</si>
  <si>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</si>
  <si>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</si>
  <si>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</si>
  <si>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</si>
  <si>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</si>
  <si>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</si>
  <si>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</si>
  <si>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</si>
  <si>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</si>
  <si>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</si>
  <si>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</si>
  <si>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</si>
  <si>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</si>
  <si>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</si>
  <si>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</si>
  <si>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</si>
  <si>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</si>
  <si>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</si>
  <si>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</si>
  <si>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</si>
  <si>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</si>
  <si>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</si>
  <si>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</si>
  <si>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</si>
  <si>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</si>
  <si>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</si>
  <si>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</si>
  <si>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</si>
  <si>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</si>
  <si>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</si>
  <si>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</si>
  <si>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</si>
  <si>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</si>
  <si>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</si>
  <si>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</si>
  <si>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</si>
  <si>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</si>
  <si>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</si>
  <si>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</si>
  <si>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</si>
  <si>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</si>
  <si>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</si>
  <si>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</si>
  <si>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</si>
  <si>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</si>
  <si>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</si>
  <si>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</si>
  <si>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</si>
  <si>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</si>
  <si>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</si>
  <si>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</si>
  <si>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</si>
  <si>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</si>
  <si>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</si>
  <si>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</si>
  <si>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</si>
  <si>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</si>
  <si>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</si>
  <si>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</si>
  <si>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</si>
  <si>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</si>
  <si>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</si>
  <si>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</si>
  <si>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</si>
  <si>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</si>
  <si>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</si>
  <si>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</si>
  <si>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</si>
  <si>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</si>
  <si>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</si>
  <si>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</si>
  <si>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</si>
  <si>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</si>
  <si>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</si>
  <si>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</si>
  <si>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</si>
  <si>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</si>
  <si>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</si>
  <si>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</si>
  <si>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</si>
  <si>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</si>
  <si>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</si>
  <si>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</si>
  <si>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</si>
  <si>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</si>
  <si>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</si>
  <si>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</si>
  <si>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</si>
  <si>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</si>
  <si>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</si>
  <si>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</si>
  <si>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</si>
  <si>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</si>
  <si>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</si>
  <si>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</si>
  <si>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</si>
  <si>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</si>
  <si>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</si>
  <si>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</si>
  <si>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</si>
  <si>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</si>
  <si>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</si>
  <si>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</si>
  <si>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</si>
  <si>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</si>
  <si>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</si>
  <si>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</si>
  <si>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</si>
  <si>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</si>
  <si>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</si>
  <si>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</si>
  <si>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</si>
  <si>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</si>
  <si>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</si>
  <si>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</si>
  <si>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</si>
  <si>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</si>
  <si>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</si>
  <si>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</si>
  <si>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</si>
  <si>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</si>
  <si>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</si>
  <si>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</si>
  <si>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</si>
  <si>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</si>
  <si>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</si>
  <si>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</si>
  <si>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</si>
  <si>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</si>
  <si>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</si>
  <si>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</si>
  <si>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</si>
  <si>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</si>
  <si>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</si>
  <si>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</si>
  <si>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</si>
  <si>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</si>
  <si>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</si>
  <si>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</si>
  <si>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</si>
  <si>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</si>
  <si>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</si>
  <si>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</si>
  <si>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</si>
  <si>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</si>
  <si>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</si>
  <si>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</si>
  <si>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</si>
  <si>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</si>
  <si>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</si>
  <si>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</si>
  <si>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</si>
  <si>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</si>
  <si>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</si>
  <si>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</si>
  <si>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</si>
  <si>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</si>
  <si>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</si>
  <si>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</si>
  <si>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</si>
  <si>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</si>
  <si>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</si>
  <si>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</si>
  <si>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</si>
  <si>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</si>
  <si>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</si>
  <si>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</si>
  <si>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</si>
  <si>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</si>
  <si>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</si>
  <si>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</si>
  <si>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</si>
  <si>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</si>
  <si>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</si>
  <si>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</si>
  <si>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</si>
  <si>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</si>
  <si>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</si>
  <si>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</si>
  <si>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</si>
  <si>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</si>
  <si>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</si>
  <si>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</si>
  <si>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</si>
  <si>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</si>
  <si>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</si>
  <si>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</si>
  <si>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</si>
  <si>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</si>
  <si>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</si>
  <si>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</si>
  <si>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</si>
  <si>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</si>
  <si>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</si>
  <si>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</si>
  <si>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</si>
  <si>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</si>
  <si>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</si>
  <si>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</si>
  <si>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</si>
  <si>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</si>
  <si>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</si>
  <si>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</si>
  <si>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</si>
  <si>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</si>
  <si>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</si>
  <si>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</si>
  <si>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</si>
  <si>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</si>
  <si>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</si>
  <si>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</si>
  <si>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</si>
  <si>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</si>
  <si>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</si>
  <si>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</si>
  <si>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</si>
  <si>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</si>
  <si>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</si>
  <si>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</si>
  <si>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</si>
  <si>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</si>
  <si>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</si>
  <si>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</si>
  <si>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</si>
  <si>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</si>
  <si>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</si>
  <si>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</si>
  <si>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</si>
  <si>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</si>
  <si>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</si>
  <si>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</si>
  <si>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</si>
  <si>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</si>
  <si>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</si>
  <si>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</si>
  <si>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</si>
  <si>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</si>
  <si>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</si>
  <si>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</si>
  <si>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</si>
  <si>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</si>
  <si>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</si>
  <si>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</si>
  <si>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</si>
  <si>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</si>
  <si>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</si>
  <si>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</si>
  <si>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</si>
  <si>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</si>
  <si>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</si>
  <si>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</si>
  <si>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</si>
  <si>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</si>
  <si>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</si>
  <si>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</si>
  <si>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</si>
  <si>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</si>
  <si>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</si>
  <si>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</si>
  <si>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</si>
  <si>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</si>
  <si>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</si>
  <si>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</si>
  <si>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</si>
  <si>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</si>
  <si>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</si>
  <si>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</si>
  <si>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</si>
  <si>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</si>
  <si>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</si>
  <si>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</si>
  <si>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</si>
  <si>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</si>
  <si>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</si>
  <si>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</si>
  <si>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</si>
  <si>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</si>
  <si>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</si>
  <si>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</si>
  <si>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</si>
  <si>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</si>
  <si>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</si>
  <si>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</si>
  <si>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</si>
  <si>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</si>
  <si>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</si>
  <si>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</si>
  <si>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</si>
  <si>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</si>
  <si>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</si>
  <si>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</si>
  <si>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</si>
  <si>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</si>
  <si>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</si>
  <si>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</si>
  <si>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</si>
  <si>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</si>
  <si>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</si>
  <si>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</si>
  <si>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</si>
  <si>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</si>
  <si>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</si>
  <si>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</si>
  <si>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</si>
  <si>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</si>
  <si>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</si>
  <si>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</si>
  <si>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</si>
  <si>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</si>
  <si>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</si>
  <si>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</si>
  <si>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</si>
  <si>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</si>
  <si>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</si>
  <si>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</si>
  <si>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</si>
  <si>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</si>
  <si>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</si>
  <si>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</si>
  <si>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</si>
  <si>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</si>
  <si>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</si>
  <si>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</si>
  <si>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</si>
  <si>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</si>
  <si>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</si>
  <si>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</si>
  <si>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</si>
  <si>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</si>
  <si>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</si>
  <si>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</si>
  <si>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</si>
  <si>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</si>
  <si>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</si>
  <si>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</si>
  <si>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</si>
  <si>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</si>
  <si>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</si>
  <si>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</si>
  <si>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</si>
  <si>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</si>
  <si>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</si>
  <si>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</si>
  <si>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</si>
  <si>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</si>
  <si>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</si>
  <si>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</si>
  <si>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</si>
  <si>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</si>
  <si>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</si>
  <si>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</si>
  <si>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</si>
  <si>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</si>
  <si>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</si>
  <si>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</si>
  <si>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</si>
  <si>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</si>
  <si>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</si>
  <si>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</si>
  <si>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</si>
  <si>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</si>
  <si>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</si>
  <si>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</si>
  <si>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</si>
  <si>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</si>
  <si>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</si>
  <si>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</si>
  <si>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</si>
  <si>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</si>
  <si>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</si>
  <si>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</si>
  <si>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</si>
  <si>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</si>
  <si>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</si>
  <si>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</si>
  <si>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</si>
  <si>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</si>
  <si>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</si>
  <si>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</si>
  <si>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</si>
  <si>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</si>
  <si>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</si>
  <si>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</si>
  <si>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</si>
  <si>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</si>
  <si>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</si>
  <si>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</si>
  <si>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</si>
  <si>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</si>
  <si>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</si>
  <si>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</si>
  <si>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</si>
  <si>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</si>
  <si>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</si>
  <si>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</si>
  <si>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</si>
  <si>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</si>
  <si>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</si>
  <si>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</si>
  <si>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</si>
  <si>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</si>
  <si>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</si>
  <si>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</si>
  <si>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</si>
  <si>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</si>
  <si>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</si>
  <si>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</si>
  <si>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</si>
  <si>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</si>
  <si>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</si>
  <si>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</si>
  <si>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</si>
  <si>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</si>
  <si>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</si>
  <si>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</si>
  <si>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</si>
  <si>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</si>
  <si>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</si>
  <si>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</si>
  <si>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</si>
  <si>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</si>
  <si>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</si>
  <si>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</si>
  <si>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</si>
  <si>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</si>
  <si>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</si>
  <si>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</si>
  <si>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</si>
  <si>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</si>
  <si>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</si>
  <si>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</si>
  <si>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</si>
  <si>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</si>
  <si>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</si>
  <si>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</si>
  <si>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</si>
  <si>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</si>
  <si>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</si>
  <si>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</si>
  <si>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</si>
  <si>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</si>
  <si>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</si>
  <si>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</si>
  <si>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</si>
  <si>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</si>
  <si>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</si>
  <si>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</si>
  <si>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</si>
  <si>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</si>
  <si>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</si>
  <si>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</si>
  <si>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</si>
  <si>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</si>
  <si>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</si>
  <si>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</si>
  <si>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</si>
  <si>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</si>
  <si>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</si>
  <si>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</si>
  <si>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</si>
  <si>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</si>
  <si>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</si>
  <si>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</si>
  <si>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</si>
  <si>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</si>
  <si>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</si>
  <si>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</si>
  <si>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</si>
  <si>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</si>
  <si>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</si>
  <si>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</si>
  <si>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</si>
  <si>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</si>
  <si>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</si>
  <si>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</si>
  <si>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</si>
  <si>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</si>
  <si>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</si>
  <si>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</si>
  <si>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</si>
  <si>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</si>
  <si>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</si>
  <si>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</si>
  <si>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</si>
  <si>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</si>
  <si>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</si>
  <si>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</si>
  <si>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</si>
  <si>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</si>
  <si>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</si>
  <si>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</si>
  <si>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</si>
  <si>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</si>
  <si>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</si>
  <si>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</si>
  <si>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</si>
  <si>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</si>
  <si>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</si>
  <si>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</si>
  <si>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</si>
  <si>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</si>
  <si>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</si>
  <si>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</si>
  <si>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</si>
  <si>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</si>
  <si>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</si>
  <si>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</si>
  <si>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</si>
  <si>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</si>
  <si>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</si>
  <si>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</si>
  <si>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</si>
  <si>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</si>
  <si>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</si>
  <si>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</si>
  <si>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</si>
  <si>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</si>
  <si>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</si>
  <si>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</si>
  <si>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</si>
  <si>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</si>
  <si>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</si>
  <si>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</si>
  <si>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</si>
  <si>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</si>
  <si>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</si>
  <si>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</si>
  <si>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</si>
  <si>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</si>
  <si>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</si>
  <si>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</si>
  <si>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</si>
  <si>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</si>
  <si>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</si>
  <si>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</si>
  <si>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</si>
  <si>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</si>
  <si>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</si>
  <si>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</si>
  <si>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</si>
  <si>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</si>
  <si>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</si>
  <si>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</si>
  <si>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</si>
  <si>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</si>
  <si>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</si>
  <si>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</si>
  <si>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</si>
  <si>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</si>
  <si>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</si>
  <si>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</si>
  <si>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</si>
  <si>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</si>
  <si>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</si>
  <si>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</si>
  <si>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</si>
  <si>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</si>
  <si>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</si>
  <si>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</si>
  <si>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</si>
  <si>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</si>
  <si>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</si>
  <si>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</si>
  <si>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</si>
  <si>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</si>
  <si>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</si>
  <si>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</si>
  <si>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</si>
  <si>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</si>
  <si>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</si>
  <si>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</si>
  <si>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</si>
  <si>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</si>
  <si>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</si>
  <si>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</si>
  <si>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</si>
  <si>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</si>
  <si>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</si>
  <si>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</si>
  <si>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</si>
  <si>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</si>
  <si>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</si>
  <si>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</si>
  <si>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</si>
  <si>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</si>
  <si>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</si>
  <si>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</si>
  <si>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</si>
  <si>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</si>
  <si>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</si>
  <si>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</si>
  <si>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</si>
  <si>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</si>
  <si>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</si>
  <si>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</si>
  <si>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</si>
  <si>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</si>
  <si>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</si>
  <si>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</si>
  <si>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</si>
  <si>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</si>
  <si>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</si>
  <si>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</si>
  <si>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</si>
  <si>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</si>
  <si>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</si>
  <si>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</si>
  <si>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</si>
  <si>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</si>
  <si>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</si>
  <si>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</si>
  <si>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</si>
  <si>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</si>
  <si>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</si>
  <si>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</si>
  <si>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</si>
  <si>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</si>
  <si>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</si>
  <si>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</si>
  <si>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</si>
  <si>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</si>
  <si>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</si>
  <si>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</si>
  <si>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</si>
  <si>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</si>
  <si>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</si>
  <si>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</si>
  <si>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</si>
  <si>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</si>
  <si>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</si>
  <si>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</si>
  <si>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</si>
  <si>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</si>
  <si>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</si>
  <si>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</si>
  <si>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</si>
  <si>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</si>
  <si>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</si>
  <si>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</si>
  <si>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</si>
  <si>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</si>
  <si>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</si>
  <si>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</si>
  <si>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</si>
  <si>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</si>
  <si>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</si>
  <si>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</si>
  <si>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</si>
  <si>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</si>
  <si>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</si>
  <si>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</si>
  <si>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</si>
  <si>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</si>
  <si>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</si>
  <si>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</si>
  <si>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</si>
  <si>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</si>
  <si>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</si>
  <si>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</si>
  <si>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</si>
  <si>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</si>
  <si>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</si>
  <si>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</si>
  <si>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</si>
  <si>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</si>
  <si>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</si>
  <si>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</si>
  <si>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</si>
  <si>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</si>
  <si>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</si>
  <si>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</si>
  <si>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</si>
  <si>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</si>
  <si>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</si>
  <si>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</si>
  <si>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</si>
  <si>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</si>
  <si>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</si>
  <si>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</si>
  <si>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</si>
  <si>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</si>
  <si>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</si>
  <si>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</si>
  <si>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</si>
  <si>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</si>
  <si>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</si>
  <si>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</si>
  <si>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</si>
  <si>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</si>
  <si>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</si>
  <si>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</si>
  <si>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</si>
  <si>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</si>
  <si>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</si>
  <si>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</si>
  <si>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</si>
  <si>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</si>
  <si>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</si>
  <si>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</si>
  <si>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</si>
  <si>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</si>
  <si>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</si>
  <si>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</si>
  <si>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</si>
  <si>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</si>
  <si>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</si>
  <si>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</si>
  <si>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</si>
  <si>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</si>
  <si>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</si>
  <si>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</si>
  <si>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</si>
  <si>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</si>
  <si>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</si>
  <si>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</si>
  <si>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</si>
  <si>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</si>
  <si>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</si>
  <si>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</si>
  <si>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</si>
  <si>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</si>
  <si>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</si>
  <si>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</si>
  <si>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</si>
  <si>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</si>
  <si>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</si>
  <si>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</si>
  <si>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</si>
  <si>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</si>
  <si>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</si>
  <si>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</si>
  <si>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</si>
  <si>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</si>
  <si>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</si>
  <si>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</si>
  <si>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</si>
  <si>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</si>
  <si>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</si>
  <si>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</si>
  <si>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</si>
  <si>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</si>
  <si>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</si>
  <si>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</si>
  <si>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</si>
  <si>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</si>
  <si>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</si>
  <si>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</si>
  <si>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</si>
  <si>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</si>
  <si>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</si>
  <si>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</si>
  <si>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</si>
  <si>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</si>
  <si>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</si>
  <si>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</si>
  <si>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</si>
  <si>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</si>
  <si>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</si>
  <si>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</si>
  <si>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</si>
  <si>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</si>
  <si>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</si>
  <si>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</si>
  <si>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</si>
  <si>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</si>
  <si>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</si>
  <si>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</si>
  <si>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</si>
  <si>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</si>
  <si>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</si>
  <si>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</si>
  <si>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</si>
  <si>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</si>
  <si>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</si>
  <si>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</si>
  <si>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</si>
  <si>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</si>
  <si>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</si>
  <si>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</si>
  <si>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</si>
  <si>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</si>
  <si>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</si>
  <si>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</si>
  <si>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</si>
  <si>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</si>
  <si>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</si>
  <si>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</si>
  <si>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</si>
  <si>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</si>
  <si>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</si>
  <si>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</si>
  <si>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</si>
  <si>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</si>
  <si>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</si>
  <si>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</si>
  <si>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</si>
  <si>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</si>
  <si>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</si>
  <si>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</si>
  <si>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</si>
  <si>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</si>
  <si>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</si>
  <si>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</si>
  <si>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</si>
  <si>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</si>
  <si>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</si>
  <si>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</si>
  <si>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</si>
  <si>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</si>
  <si>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</si>
  <si>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</si>
  <si>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</si>
  <si>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</si>
  <si>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</si>
  <si>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</si>
  <si>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</si>
  <si>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</si>
  <si>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</si>
  <si>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</si>
  <si>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</si>
  <si>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</si>
  <si>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</si>
  <si>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</si>
  <si>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</si>
  <si>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</si>
  <si>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</si>
  <si>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</si>
  <si>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</si>
  <si>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</si>
  <si>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</si>
  <si>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</si>
  <si>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</si>
  <si>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</si>
  <si>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</si>
  <si>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</si>
  <si>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</si>
  <si>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</si>
  <si>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</si>
  <si>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</si>
  <si>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</si>
  <si>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</si>
  <si>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</si>
  <si>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</si>
  <si>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</si>
  <si>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</si>
  <si>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</si>
  <si>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</si>
  <si>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</si>
  <si>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</si>
  <si>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</si>
  <si>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</si>
  <si>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</si>
  <si>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</si>
  <si>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</si>
  <si>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</si>
  <si>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</si>
  <si>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</si>
  <si>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</si>
  <si>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</si>
  <si>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</si>
  <si>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</si>
  <si>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</si>
  <si>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</si>
  <si>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</si>
  <si>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</si>
  <si>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</si>
  <si>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</si>
  <si>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</si>
  <si>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</si>
  <si>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</si>
  <si>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</si>
  <si>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</si>
  <si>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</si>
  <si>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</si>
  <si>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</si>
  <si>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</si>
  <si>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</si>
  <si>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</si>
  <si>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</si>
  <si>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</si>
  <si>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</si>
  <si>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</si>
  <si>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</si>
  <si>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</si>
  <si>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</si>
  <si>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</si>
  <si>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</si>
  <si>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</si>
  <si>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</si>
  <si>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</si>
  <si>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</si>
  <si>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</si>
  <si>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</si>
  <si>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</si>
  <si>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</si>
  <si>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</si>
  <si>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</si>
  <si>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</si>
  <si>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</si>
  <si>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</si>
  <si>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</si>
  <si>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</si>
  <si>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</si>
  <si>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</si>
  <si>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</si>
  <si>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</si>
  <si>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</si>
  <si>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</si>
  <si>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</si>
  <si>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</si>
  <si>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</si>
  <si>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</si>
  <si>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</si>
  <si>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</si>
  <si>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</si>
  <si>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</si>
  <si>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</si>
  <si>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</si>
  <si>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</si>
  <si>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</si>
  <si>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</si>
  <si>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</si>
  <si>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</si>
  <si>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</si>
  <si>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</si>
  <si>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</si>
  <si>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</si>
  <si>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</si>
  <si>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</si>
  <si>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</si>
  <si>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</si>
  <si>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</si>
  <si>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</si>
  <si>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</si>
  <si>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</si>
  <si>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</si>
  <si>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</si>
  <si>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</si>
  <si>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</si>
  <si>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</si>
  <si>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</si>
  <si>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</si>
  <si>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</si>
  <si>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</si>
  <si>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</si>
  <si>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</si>
  <si>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</si>
  <si>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</si>
  <si>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</si>
  <si>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</si>
  <si>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</si>
  <si>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</si>
  <si>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</si>
  <si>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</si>
  <si>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</si>
  <si>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</si>
  <si>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</si>
  <si>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</si>
  <si>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</si>
  <si>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</si>
  <si>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</si>
  <si>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</si>
  <si>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</si>
  <si>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</si>
  <si>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</si>
  <si>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</si>
  <si>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</si>
  <si>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</si>
  <si>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</si>
  <si>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</si>
  <si>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</si>
  <si>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</si>
  <si>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</si>
  <si>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</si>
  <si>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</si>
  <si>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</si>
  <si>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</si>
  <si>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</si>
  <si>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</si>
  <si>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</si>
  <si>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</si>
  <si>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</si>
  <si>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</si>
  <si>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</si>
  <si>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</si>
  <si>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</si>
  <si>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</si>
  <si>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</si>
  <si>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</si>
  <si>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</si>
  <si>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</si>
  <si>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</si>
  <si>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</si>
  <si>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</si>
  <si>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</si>
  <si>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</si>
  <si>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</si>
  <si>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</si>
  <si>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</si>
  <si>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</si>
  <si>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</si>
  <si>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</si>
  <si>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</si>
  <si>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</si>
  <si>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</si>
  <si>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</si>
  <si>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</si>
  <si>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</si>
  <si>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</si>
  <si>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</si>
  <si>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</si>
  <si>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</si>
  <si>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</si>
  <si>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</si>
  <si>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</si>
  <si>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</si>
  <si>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</si>
  <si>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</si>
  <si>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</si>
  <si>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</si>
  <si>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</si>
  <si>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</si>
  <si>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</si>
  <si>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</si>
  <si>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</si>
  <si>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</si>
  <si>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</si>
  <si>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</si>
  <si>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</si>
  <si>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</si>
  <si>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</si>
  <si>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</si>
  <si>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</si>
  <si>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</si>
  <si>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</si>
  <si>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</si>
  <si>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</si>
  <si>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</si>
  <si>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</si>
  <si>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</si>
  <si>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</si>
  <si>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</si>
  <si>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</si>
  <si>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</si>
  <si>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</si>
  <si>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</si>
  <si>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</si>
  <si>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</si>
  <si>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</si>
  <si>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</si>
  <si>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</si>
  <si>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</si>
  <si>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</si>
  <si>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</si>
  <si>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</si>
  <si>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</si>
  <si>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</si>
  <si>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</si>
  <si>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</si>
  <si>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</si>
  <si>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</si>
  <si>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</si>
  <si>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</si>
  <si>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</si>
  <si>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</si>
  <si>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</si>
  <si>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</si>
  <si>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</si>
  <si>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</si>
  <si>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</si>
  <si>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</si>
  <si>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</si>
  <si>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</si>
  <si>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</si>
  <si>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</si>
  <si>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</si>
  <si>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</si>
  <si>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</si>
  <si>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</si>
  <si>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</si>
  <si>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</si>
  <si>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</si>
  <si>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</si>
  <si>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</si>
  <si>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</si>
  <si>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</si>
  <si>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</si>
  <si>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</si>
  <si>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</si>
  <si>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</si>
  <si>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</si>
  <si>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</si>
  <si>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</si>
  <si>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</si>
  <si>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</si>
  <si>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</si>
  <si>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</si>
  <si>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</si>
  <si>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</si>
  <si>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</si>
  <si>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</si>
  <si>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</si>
  <si>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</si>
  <si>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</si>
  <si>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</si>
  <si>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</si>
  <si>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</si>
  <si>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</si>
  <si>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</si>
  <si>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</si>
  <si>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</si>
  <si>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</si>
  <si>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</si>
  <si>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</si>
  <si>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</si>
  <si>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</si>
  <si>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</si>
  <si>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</si>
  <si>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</si>
  <si>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</si>
  <si>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</si>
  <si>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</si>
  <si>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</si>
  <si>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</si>
  <si>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</si>
  <si>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</si>
  <si>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</si>
  <si>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</si>
  <si>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</si>
  <si>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</si>
  <si>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</si>
  <si>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</si>
  <si>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</si>
  <si>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</si>
  <si>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</si>
  <si>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</si>
  <si>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</si>
  <si>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</si>
  <si>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</si>
  <si>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</si>
  <si>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</si>
  <si>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</si>
  <si>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</si>
  <si>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</si>
  <si>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</si>
  <si>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</si>
  <si>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</si>
  <si>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</si>
  <si>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</si>
  <si>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</si>
  <si>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</si>
  <si>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</si>
  <si>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</si>
  <si>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</si>
  <si>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</si>
  <si>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</si>
  <si>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</si>
  <si>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</si>
  <si>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</si>
  <si>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</si>
  <si>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</si>
  <si>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</si>
  <si>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</si>
  <si>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</si>
  <si>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</si>
  <si>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</si>
  <si>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</si>
  <si>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</si>
  <si>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</si>
  <si>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</si>
  <si>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</si>
  <si>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</si>
  <si>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</si>
  <si>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</si>
  <si>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</si>
  <si>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</si>
  <si>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</si>
  <si>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</si>
  <si>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</si>
  <si>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</si>
  <si>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</si>
  <si>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</si>
  <si>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</si>
  <si>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</si>
  <si>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</si>
  <si>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</si>
  <si>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</si>
  <si>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</si>
  <si>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</si>
  <si>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</si>
  <si>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</si>
  <si>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</si>
  <si>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</si>
  <si>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</si>
  <si>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</si>
  <si>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</si>
  <si>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</si>
  <si>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</si>
  <si>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</si>
  <si>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</si>
  <si>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</si>
  <si>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</si>
  <si>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</si>
  <si>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</si>
  <si>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</si>
  <si>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</si>
  <si>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</si>
  <si>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</si>
  <si>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</si>
  <si>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</si>
  <si>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</si>
  <si>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</si>
  <si>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</si>
  <si>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</si>
  <si>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</si>
  <si>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</si>
  <si>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</si>
  <si>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</si>
  <si>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</si>
  <si>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</si>
  <si>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</si>
  <si>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</si>
  <si>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</si>
  <si>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</si>
  <si>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</si>
  <si>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</si>
  <si>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</si>
  <si>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</si>
  <si>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</si>
  <si>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</si>
  <si>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</si>
  <si>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</si>
  <si>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</si>
  <si>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</si>
  <si>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</si>
  <si>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</si>
  <si>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</si>
  <si>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</si>
  <si>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</si>
  <si>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</si>
  <si>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</si>
  <si>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</si>
  <si>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</si>
  <si>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</si>
  <si>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</si>
  <si>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</si>
  <si>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</si>
  <si>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</si>
  <si>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</si>
  <si>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</si>
  <si>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</si>
  <si>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</si>
  <si>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</si>
  <si>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</si>
  <si>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</si>
  <si>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</si>
  <si>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</si>
  <si>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</si>
  <si>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</si>
  <si>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</si>
  <si>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</si>
  <si>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</si>
  <si>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</si>
  <si>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</si>
  <si>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</si>
  <si>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</si>
  <si>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</si>
  <si>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</si>
  <si>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</si>
  <si>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</si>
  <si>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</si>
  <si>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</si>
  <si>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</si>
  <si>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</si>
  <si>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</si>
  <si>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</si>
  <si>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</si>
  <si>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</si>
  <si>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</si>
  <si>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</si>
  <si>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</si>
  <si>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</si>
  <si>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</si>
  <si>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</si>
  <si>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</si>
  <si>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</si>
  <si>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</si>
  <si>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</si>
  <si>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</si>
  <si>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</si>
  <si>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</si>
  <si>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</si>
  <si>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</si>
  <si>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</si>
  <si>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</si>
  <si>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</si>
  <si>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</si>
  <si>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</si>
  <si>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</si>
  <si>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</si>
  <si>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</si>
  <si>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</si>
  <si>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</si>
  <si>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</si>
  <si>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</si>
  <si>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</si>
  <si>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</si>
  <si>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</si>
  <si>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</si>
  <si>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</si>
  <si>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</si>
  <si>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</si>
  <si>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</si>
  <si>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</si>
  <si>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</si>
  <si>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</si>
  <si>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</si>
  <si>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</si>
  <si>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</si>
  <si>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</si>
  <si>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</si>
  <si>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</si>
  <si>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</si>
  <si>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</si>
  <si>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</si>
  <si>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</si>
  <si>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</si>
  <si>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</si>
  <si>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</si>
  <si>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</si>
  <si>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</si>
  <si>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</si>
  <si>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</si>
  <si>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</si>
  <si>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</si>
  <si>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</si>
  <si>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</si>
  <si>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</si>
  <si>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</si>
  <si>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</si>
  <si>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</si>
  <si>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</si>
  <si>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</si>
  <si>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</si>
  <si>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</si>
  <si>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</si>
  <si>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</si>
  <si>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</si>
  <si>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</si>
  <si>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</si>
  <si>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</si>
  <si>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</si>
  <si>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</si>
  <si>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</si>
  <si>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</si>
  <si>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</si>
  <si>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</si>
  <si>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</si>
  <si>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</si>
  <si>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</si>
  <si>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</si>
  <si>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</si>
  <si>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</si>
  <si>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</si>
  <si>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</si>
  <si>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</si>
  <si>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</si>
  <si>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</si>
  <si>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</si>
  <si>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</si>
  <si>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</si>
  <si>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</si>
  <si>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</si>
  <si>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</si>
  <si>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</si>
  <si>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</si>
  <si>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</si>
  <si>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</si>
  <si>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</si>
  <si>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</si>
  <si>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</si>
  <si>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</si>
  <si>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</si>
  <si>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</si>
  <si>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</si>
  <si>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</si>
  <si>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</si>
  <si>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</si>
  <si>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</si>
  <si>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</si>
  <si>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</si>
  <si>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</si>
  <si>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</si>
  <si>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</si>
  <si>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</si>
  <si>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</si>
  <si>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</si>
  <si>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</si>
  <si>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</si>
  <si>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</si>
  <si>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</si>
  <si>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</si>
  <si>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</si>
  <si>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</si>
  <si>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</si>
  <si>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</si>
  <si>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</si>
  <si>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</si>
  <si>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</si>
  <si>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</si>
  <si>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</si>
  <si>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</si>
  <si>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</si>
  <si>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</si>
  <si>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</si>
  <si>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</si>
  <si>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</si>
  <si>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</si>
  <si>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</si>
  <si>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</si>
  <si>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</si>
  <si>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</si>
  <si>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</si>
  <si>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</si>
  <si>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</si>
  <si>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</si>
  <si>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</si>
  <si>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</si>
  <si>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</si>
  <si>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</si>
  <si>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</si>
  <si>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</si>
  <si>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</si>
  <si>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</si>
  <si>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</si>
  <si>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</si>
  <si>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</si>
  <si>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</si>
  <si>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</si>
  <si>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</si>
  <si>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</si>
  <si>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</si>
  <si>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</si>
  <si>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</si>
  <si>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</si>
  <si>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</si>
  <si>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</si>
  <si>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</si>
  <si>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</si>
  <si>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</si>
  <si>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</si>
  <si>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</si>
  <si>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</si>
  <si>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</si>
  <si>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</si>
  <si>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</si>
  <si>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</si>
  <si>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</si>
  <si>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</si>
  <si>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</si>
  <si>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</si>
  <si>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</si>
  <si>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</si>
  <si>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</si>
  <si>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</si>
  <si>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</si>
  <si>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</si>
  <si>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</si>
  <si>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</si>
  <si>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</si>
  <si>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</si>
  <si>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</si>
  <si>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</si>
  <si>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</si>
  <si>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</si>
  <si>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</si>
  <si>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</si>
  <si>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</si>
  <si>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</si>
  <si>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</si>
  <si>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</si>
  <si>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</si>
  <si>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</si>
  <si>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</si>
  <si>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</si>
  <si>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</si>
  <si>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</si>
  <si>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</si>
  <si>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</si>
  <si>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</si>
  <si>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</si>
  <si>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</si>
  <si>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</si>
  <si>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</si>
  <si>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</si>
  <si>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</si>
  <si>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</si>
  <si>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</si>
  <si>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</si>
  <si>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</si>
  <si>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</si>
  <si>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</si>
  <si>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</si>
  <si>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</si>
  <si>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</si>
  <si>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</si>
  <si>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</si>
  <si>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</si>
  <si>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</si>
  <si>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</si>
  <si>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</si>
  <si>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</si>
  <si>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</si>
  <si>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</si>
  <si>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</si>
  <si>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</si>
  <si>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</si>
  <si>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</si>
  <si>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</si>
  <si>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</si>
  <si>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</si>
  <si>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</si>
  <si>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</si>
  <si>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</si>
  <si>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</si>
  <si>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</si>
  <si>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</si>
  <si>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</si>
  <si>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</si>
  <si>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</si>
  <si>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</si>
  <si>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</si>
  <si>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</si>
  <si>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</si>
  <si>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</si>
  <si>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</si>
  <si>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</si>
  <si>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</si>
  <si>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</si>
  <si>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</si>
  <si>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</si>
  <si>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</si>
  <si>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</si>
  <si>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</si>
  <si>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</si>
  <si>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</si>
  <si>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</si>
  <si>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</si>
  <si>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</si>
  <si>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</si>
  <si>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</si>
  <si>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</si>
  <si>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</si>
  <si>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</si>
  <si>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</si>
  <si>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</si>
  <si>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</si>
  <si>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</si>
  <si>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</si>
  <si>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</si>
  <si>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</si>
  <si>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</si>
  <si>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</si>
  <si>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</si>
  <si>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</si>
  <si>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</si>
  <si>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</si>
  <si>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</si>
  <si>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</si>
  <si>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</si>
  <si>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</si>
  <si>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</si>
  <si>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</si>
  <si>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</si>
  <si>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</si>
  <si>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</si>
  <si>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</si>
  <si>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</si>
  <si>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</si>
  <si>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</si>
  <si>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</si>
  <si>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</si>
  <si>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</si>
  <si>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</si>
  <si>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</si>
  <si>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</si>
  <si>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</si>
  <si>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</si>
  <si>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</si>
  <si>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</si>
  <si>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</si>
  <si>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</si>
  <si>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</si>
  <si>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</si>
  <si>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</si>
  <si>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</si>
  <si>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</si>
  <si>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</si>
  <si>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</si>
  <si>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</si>
  <si>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</si>
  <si>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</si>
  <si>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</si>
  <si>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</si>
  <si>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</si>
  <si>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</si>
  <si>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</si>
  <si>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</si>
  <si>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</si>
  <si>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</si>
  <si>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</si>
  <si>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</si>
  <si>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</si>
  <si>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</si>
  <si>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</si>
  <si>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</si>
  <si>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</si>
  <si>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</si>
  <si>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</si>
  <si>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</si>
  <si>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</si>
  <si>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</si>
  <si>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</si>
  <si>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</si>
  <si>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</si>
  <si>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</si>
  <si>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</si>
  <si>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</si>
  <si>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</si>
  <si>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</si>
  <si>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</si>
  <si>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</si>
  <si>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</si>
  <si>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</si>
  <si>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</si>
  <si>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</si>
  <si>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</si>
  <si>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</si>
  <si>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</si>
  <si>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</si>
  <si>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</si>
  <si>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</si>
  <si>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</si>
  <si>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</si>
  <si>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</si>
  <si>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</si>
  <si>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</si>
  <si>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</si>
  <si>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</si>
  <si>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</si>
  <si>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</si>
  <si>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</si>
  <si>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</si>
  <si>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</si>
  <si>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</si>
  <si>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</si>
  <si>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</si>
  <si>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</si>
  <si>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</si>
  <si>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</si>
  <si>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</si>
  <si>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</si>
  <si>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</si>
  <si>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</si>
  <si>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</si>
  <si>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</si>
  <si>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</si>
  <si>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</si>
  <si>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</si>
  <si>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</si>
  <si>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</si>
  <si>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</si>
  <si>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</si>
  <si>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</si>
  <si>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</si>
  <si>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</si>
  <si>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</si>
  <si>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</si>
  <si>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</si>
  <si>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</si>
  <si>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</si>
  <si>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</si>
  <si>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</si>
  <si>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</si>
  <si>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</si>
  <si>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</si>
  <si>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</si>
  <si>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</si>
  <si>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</si>
  <si>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</si>
  <si>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</si>
  <si>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</si>
  <si>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</si>
  <si>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</si>
  <si>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</si>
  <si>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</si>
  <si>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</si>
  <si>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</si>
  <si>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</si>
  <si>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</si>
  <si>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</si>
  <si>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</si>
  <si>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</si>
  <si>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</si>
  <si>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</si>
  <si>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</si>
  <si>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</si>
  <si>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</si>
  <si>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</si>
  <si>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</si>
  <si>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</si>
  <si>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</si>
  <si>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</si>
  <si>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</si>
  <si>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</si>
  <si>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</si>
  <si>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</si>
  <si>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</si>
  <si>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</si>
  <si>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</si>
  <si>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</si>
  <si>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</si>
  <si>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</si>
  <si>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</si>
  <si>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</si>
  <si>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</si>
  <si>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</si>
  <si>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</si>
  <si>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</si>
  <si>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</si>
  <si>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</si>
  <si>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</si>
  <si>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</si>
  <si>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</si>
  <si>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</si>
  <si>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</si>
  <si>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</si>
  <si>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</si>
  <si>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</si>
  <si>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</si>
  <si>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</si>
  <si>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</si>
  <si>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</si>
  <si>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</si>
  <si>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</si>
  <si>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</si>
  <si>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</si>
  <si>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</si>
  <si>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</si>
  <si>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</si>
  <si>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</si>
  <si>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</si>
  <si>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</si>
  <si>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</si>
  <si>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</si>
  <si>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</si>
  <si>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</si>
  <si>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</si>
  <si>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</si>
  <si>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</si>
  <si>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</si>
  <si>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</si>
  <si>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</si>
  <si>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</si>
  <si>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</si>
  <si>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</si>
  <si>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</si>
  <si>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</si>
  <si>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</si>
  <si>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</si>
  <si>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</si>
  <si>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</si>
  <si>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</si>
  <si>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</si>
  <si>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</si>
  <si>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</si>
  <si>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</si>
  <si>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</si>
  <si>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</si>
  <si>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</si>
  <si>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</si>
  <si>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</si>
  <si>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</si>
  <si>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</si>
  <si>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</si>
  <si>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</si>
  <si>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</si>
  <si>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</si>
  <si>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</si>
  <si>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</si>
  <si>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</si>
  <si>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</si>
  <si>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</si>
  <si>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</si>
  <si>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</si>
  <si>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</si>
  <si>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</si>
  <si>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</si>
  <si>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</si>
  <si>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</si>
  <si>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</si>
  <si>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</si>
  <si>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</si>
  <si>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</si>
  <si>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</si>
  <si>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</si>
  <si>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</si>
  <si>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</si>
  <si>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</si>
  <si>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</si>
  <si>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</si>
  <si>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</si>
  <si>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</si>
  <si>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</si>
  <si>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</si>
  <si>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</si>
  <si>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</si>
  <si>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</si>
  <si>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</si>
  <si>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</si>
  <si>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</si>
  <si>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</si>
  <si>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</si>
  <si>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</si>
  <si>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</si>
  <si>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</si>
  <si>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</si>
  <si>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</si>
  <si>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</si>
  <si>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</si>
  <si>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</si>
  <si>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</si>
  <si>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</si>
  <si>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</si>
  <si>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</si>
  <si>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</si>
  <si>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</si>
  <si>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</si>
  <si>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</si>
  <si>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</si>
  <si>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</si>
  <si>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</si>
  <si>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</si>
  <si>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</si>
  <si>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</si>
  <si>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</si>
  <si>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</si>
  <si>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</si>
  <si>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</si>
  <si>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</si>
  <si>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</si>
  <si>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</si>
  <si>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</si>
  <si>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</si>
  <si>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</si>
  <si>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</si>
  <si>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</si>
  <si>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</si>
  <si>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</si>
  <si>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</si>
  <si>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</si>
  <si>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</si>
  <si>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</si>
  <si>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</si>
  <si>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</si>
  <si>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</si>
  <si>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</si>
  <si>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</si>
  <si>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</si>
  <si>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</si>
  <si>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</si>
  <si>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</si>
  <si>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</si>
  <si>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</si>
  <si>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</si>
  <si>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</si>
  <si>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</si>
  <si>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</si>
  <si>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</si>
  <si>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</si>
  <si>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</si>
  <si>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</si>
  <si>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</si>
  <si>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</si>
  <si>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</si>
  <si>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</si>
  <si>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</si>
  <si>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</si>
  <si>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</si>
  <si>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</si>
  <si>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</si>
  <si>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</si>
  <si>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</si>
  <si>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</si>
  <si>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</si>
  <si>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</si>
  <si>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</si>
  <si>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</si>
  <si>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</si>
  <si>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</si>
  <si>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</si>
  <si>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</si>
  <si>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</si>
  <si>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</si>
  <si>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</si>
  <si>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</si>
  <si>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</si>
  <si>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</si>
  <si>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</si>
  <si>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</si>
  <si>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</si>
  <si>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</si>
  <si>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</si>
  <si>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</si>
  <si>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</si>
  <si>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</si>
  <si>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</si>
  <si>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</si>
  <si>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</si>
  <si>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</si>
  <si>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</si>
  <si>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</si>
  <si>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</si>
  <si>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</si>
  <si>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</si>
  <si>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</si>
  <si>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</si>
  <si>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</si>
  <si>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</si>
  <si>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</si>
  <si>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</si>
  <si>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</si>
  <si>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</si>
  <si>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</si>
  <si>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</si>
  <si>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</si>
  <si>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</si>
  <si>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</si>
  <si>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</si>
  <si>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</si>
  <si>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</si>
  <si>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</si>
  <si>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</si>
  <si>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</si>
  <si>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</si>
  <si>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</si>
  <si>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</si>
  <si>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</si>
  <si>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</si>
  <si>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</si>
  <si>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</si>
  <si>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</si>
  <si>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</si>
  <si>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</si>
  <si>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</si>
  <si>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</si>
  <si>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</si>
  <si>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</si>
  <si>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</si>
  <si>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</si>
  <si>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</si>
  <si>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</si>
  <si>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</si>
  <si>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</si>
  <si>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</si>
  <si>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</si>
  <si>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</si>
  <si>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</si>
  <si>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</si>
  <si>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</si>
  <si>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</si>
  <si>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</si>
  <si>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</si>
  <si>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</si>
  <si>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</si>
  <si>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</si>
  <si>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</si>
  <si>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</si>
  <si>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</si>
  <si>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</si>
  <si>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</si>
  <si>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</si>
  <si>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</si>
  <si>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</si>
  <si>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</si>
  <si>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</si>
  <si>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</si>
  <si>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</si>
  <si>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</si>
  <si>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</si>
  <si>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</si>
  <si>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</si>
  <si>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</si>
  <si>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</si>
  <si>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</si>
  <si>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</si>
  <si>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</si>
  <si>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</si>
  <si>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</si>
  <si>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</si>
  <si>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</si>
  <si>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</si>
  <si>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</si>
  <si>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</si>
  <si>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</si>
  <si>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</si>
  <si>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</si>
  <si>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</si>
  <si>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</si>
  <si>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</si>
  <si>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</si>
  <si>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</si>
  <si>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</si>
  <si>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</si>
  <si>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</si>
  <si>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</si>
  <si>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</si>
  <si>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</si>
  <si>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</si>
  <si>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</si>
  <si>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</si>
  <si>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</si>
  <si>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</si>
  <si>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</si>
  <si>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</si>
  <si>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</si>
  <si>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</si>
  <si>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</si>
  <si>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</si>
  <si>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</si>
  <si>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</si>
  <si>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</si>
  <si>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</si>
  <si>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</si>
  <si>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</si>
  <si>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</si>
  <si>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</si>
  <si>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</si>
  <si>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</si>
  <si>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</si>
  <si>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</si>
  <si>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</si>
  <si>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</si>
  <si>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</si>
  <si>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</si>
  <si>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</si>
  <si>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</si>
  <si>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</si>
  <si>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</si>
  <si>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</si>
  <si>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</si>
  <si>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</si>
  <si>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</si>
  <si>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</si>
  <si>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</si>
  <si>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</si>
  <si>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</si>
  <si>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</si>
  <si>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</si>
  <si>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</si>
  <si>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</si>
  <si>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</si>
  <si>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</si>
  <si>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</si>
  <si>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</si>
  <si>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</si>
  <si>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</si>
  <si>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</si>
  <si>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</si>
  <si>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</si>
  <si>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</si>
  <si>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</si>
  <si>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</si>
  <si>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</si>
  <si>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</si>
  <si>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</si>
  <si>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</si>
  <si>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</si>
  <si>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</si>
  <si>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</si>
  <si>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</si>
  <si>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</si>
  <si>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</si>
  <si>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</si>
  <si>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</si>
  <si>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</si>
  <si>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</si>
  <si>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</si>
  <si>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</si>
  <si>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</si>
  <si>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</si>
  <si>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</si>
  <si>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</si>
  <si>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</si>
  <si>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</si>
  <si>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</si>
  <si>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</si>
  <si>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</si>
  <si>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</si>
  <si>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</si>
  <si>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</si>
  <si>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</si>
  <si>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</si>
  <si>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</si>
  <si>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</si>
  <si>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</si>
  <si>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</si>
  <si>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</si>
  <si>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</si>
  <si>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</si>
  <si>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</si>
  <si>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</si>
  <si>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</si>
  <si>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</si>
  <si>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</si>
  <si>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</si>
  <si>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</si>
  <si>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</si>
  <si>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</si>
  <si>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</si>
  <si>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</si>
  <si>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</si>
  <si>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</si>
  <si>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</si>
  <si>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</si>
  <si>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</si>
  <si>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</si>
  <si>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</si>
  <si>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</si>
  <si>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</si>
  <si>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</si>
  <si>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</si>
  <si>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</si>
  <si>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</si>
  <si>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</si>
  <si>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</si>
  <si>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</si>
  <si>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</si>
  <si>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</si>
  <si>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</si>
  <si>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</si>
  <si>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</si>
  <si>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</si>
  <si>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</si>
  <si>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</si>
  <si>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</si>
  <si>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</si>
  <si>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</si>
  <si>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</si>
  <si>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</si>
  <si>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</si>
  <si>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</si>
  <si>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</si>
  <si>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</si>
  <si>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</si>
  <si>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</si>
  <si>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</si>
  <si>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</si>
  <si>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</si>
  <si>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</si>
  <si>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</si>
  <si>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</si>
  <si>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</si>
  <si>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</si>
  <si>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</si>
  <si>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</si>
  <si>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</si>
  <si>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</si>
  <si>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</si>
  <si>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</si>
  <si>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</si>
  <si>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</si>
  <si>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</si>
  <si>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</si>
  <si>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</si>
  <si>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</si>
  <si>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</si>
  <si>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</si>
  <si>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</si>
  <si>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</si>
  <si>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</si>
  <si>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</si>
  <si>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</si>
  <si>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</si>
  <si>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</si>
  <si>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</si>
  <si>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</si>
  <si>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</si>
  <si>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</si>
  <si>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</si>
  <si>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</si>
  <si>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</si>
  <si>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</si>
  <si>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</si>
  <si>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</si>
  <si>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</si>
  <si>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</si>
  <si>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</si>
  <si>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</si>
  <si>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</si>
  <si>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</si>
  <si>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</si>
  <si>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</si>
  <si>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</si>
  <si>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</si>
  <si>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</si>
  <si>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</si>
  <si>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</si>
  <si>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</si>
  <si>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</si>
  <si>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</si>
  <si>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</si>
  <si>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</si>
  <si>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</si>
  <si>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</si>
  <si>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</si>
  <si>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</si>
  <si>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</si>
  <si>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</si>
  <si>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</si>
  <si>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</si>
  <si>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</si>
  <si>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</si>
  <si>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</si>
  <si>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</si>
  <si>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</si>
  <si>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</si>
  <si>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</si>
  <si>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</si>
  <si>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</si>
  <si>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</si>
  <si>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</si>
  <si>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</si>
  <si>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</si>
  <si>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</si>
  <si>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</si>
  <si>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</si>
  <si>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</si>
  <si>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</si>
  <si>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</si>
  <si>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</si>
  <si>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</si>
  <si>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</si>
  <si>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</si>
  <si>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</si>
  <si>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</si>
  <si>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</si>
  <si>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</si>
  <si>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</si>
  <si>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</si>
  <si>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</si>
  <si>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</si>
  <si>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</si>
  <si>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</si>
  <si>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</si>
  <si>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</si>
  <si>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</si>
  <si>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</si>
  <si>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</si>
  <si>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</si>
  <si>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</si>
  <si>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</si>
  <si>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</si>
  <si>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</si>
  <si>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</si>
  <si>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</si>
  <si>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</si>
  <si>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</si>
  <si>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</si>
  <si>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</si>
  <si>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</si>
  <si>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</si>
  <si>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</si>
  <si>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</si>
  <si>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</si>
  <si>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</si>
  <si>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</si>
  <si>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</si>
  <si>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</si>
  <si>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</si>
  <si>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</si>
  <si>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</si>
  <si>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</si>
  <si>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</si>
  <si>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</si>
  <si>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</si>
  <si>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</si>
  <si>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</si>
  <si>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</si>
  <si>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</si>
  <si>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</si>
  <si>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</si>
  <si>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</si>
  <si>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</si>
  <si>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</si>
  <si>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</si>
  <si>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</si>
  <si>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</si>
  <si>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</si>
  <si>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</si>
  <si>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</si>
  <si>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</si>
  <si>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</si>
  <si>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</si>
  <si>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</si>
  <si>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</si>
  <si>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</si>
  <si>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</si>
  <si>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</si>
  <si>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</si>
  <si>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</si>
  <si>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</si>
  <si>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</si>
  <si>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</si>
  <si>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</si>
  <si>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</si>
  <si>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</si>
  <si>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</si>
  <si>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</si>
  <si>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</si>
  <si>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</si>
  <si>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</si>
  <si>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</si>
  <si>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</si>
  <si>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</si>
  <si>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</si>
  <si>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</si>
  <si>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</si>
  <si>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</si>
  <si>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</si>
  <si>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</si>
  <si>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</si>
  <si>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</si>
  <si>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</si>
  <si>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</si>
  <si>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</si>
  <si>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</si>
  <si>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</si>
  <si>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</si>
  <si>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</si>
  <si>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</si>
  <si>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</si>
  <si>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</si>
  <si>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</si>
  <si>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</si>
  <si>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</si>
  <si>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</si>
  <si>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</si>
  <si>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</si>
  <si>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</si>
  <si>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</si>
  <si>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</si>
  <si>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</si>
  <si>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</si>
  <si>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</si>
  <si>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</si>
  <si>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</si>
  <si>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</si>
  <si>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</si>
  <si>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</si>
  <si>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</si>
  <si>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</si>
  <si>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</si>
  <si>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</si>
  <si>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</si>
  <si>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</si>
  <si>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</si>
  <si>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</si>
  <si>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</si>
  <si>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</si>
  <si>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</si>
  <si>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</si>
  <si>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</si>
  <si>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</si>
  <si>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</si>
  <si>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</si>
  <si>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</si>
  <si>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</si>
  <si>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</si>
  <si>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</si>
  <si>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</si>
  <si>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</si>
  <si>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</si>
  <si>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</si>
  <si>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</si>
  <si>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</si>
  <si>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</si>
  <si>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</si>
  <si>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</si>
  <si>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</si>
  <si>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</si>
  <si>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</si>
  <si>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</si>
  <si>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</si>
  <si>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</si>
  <si>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</si>
  <si>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</si>
  <si>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</si>
  <si>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</si>
  <si>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</si>
  <si>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</si>
  <si>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</si>
  <si>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</si>
  <si>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</si>
  <si>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</si>
  <si>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</si>
  <si>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</si>
  <si>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</si>
  <si>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</si>
  <si>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</si>
  <si>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</si>
  <si>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</si>
  <si>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</si>
  <si>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</si>
  <si>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</si>
  <si>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</si>
  <si>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</si>
  <si>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</si>
  <si>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</si>
  <si>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</si>
  <si>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</si>
  <si>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</si>
  <si>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</si>
  <si>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</si>
  <si>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</si>
  <si>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</si>
  <si>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</si>
  <si>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</si>
  <si>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</si>
  <si>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</si>
  <si>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</si>
  <si>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</si>
  <si>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</si>
  <si>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</si>
  <si>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</si>
  <si>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</si>
  <si>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</si>
  <si>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</si>
  <si>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</si>
  <si>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</si>
  <si>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</si>
  <si>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</si>
  <si>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</si>
  <si>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</si>
  <si>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</si>
  <si>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</si>
  <si>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</si>
  <si>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</si>
  <si>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</si>
  <si>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</si>
  <si>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</si>
  <si>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</si>
  <si>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</si>
  <si>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</si>
  <si>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</si>
  <si>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</si>
  <si>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</si>
  <si>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</si>
  <si>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</si>
  <si>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</si>
  <si>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</si>
  <si>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</si>
  <si>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</si>
  <si>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</si>
  <si>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</si>
  <si>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</si>
  <si>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</si>
  <si>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</si>
  <si>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</si>
  <si>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</si>
  <si>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</si>
  <si>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</si>
  <si>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</si>
  <si>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</si>
  <si>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</si>
  <si>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</si>
  <si>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</si>
  <si>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</si>
  <si>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</si>
  <si>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</si>
  <si>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</si>
  <si>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</si>
  <si>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</si>
  <si>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</si>
  <si>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</si>
  <si>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</si>
  <si>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</si>
  <si>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</si>
  <si>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</si>
  <si>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</si>
  <si>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</si>
  <si>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</si>
  <si>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</si>
  <si>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</si>
  <si>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</si>
  <si>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</si>
  <si>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</si>
  <si>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</si>
  <si>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</si>
  <si>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</si>
  <si>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</si>
  <si>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</si>
  <si>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</si>
  <si>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</si>
  <si>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</si>
  <si>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</si>
  <si>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</si>
  <si>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</si>
  <si>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</si>
  <si>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</si>
  <si>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</si>
  <si>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</si>
  <si>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</si>
  <si>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</si>
  <si>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</si>
  <si>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</si>
  <si>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</si>
  <si>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</si>
  <si>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</si>
  <si>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</si>
  <si>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</si>
  <si>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</si>
  <si>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</si>
  <si>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</si>
  <si>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</si>
  <si>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</si>
  <si>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</si>
  <si>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</si>
  <si>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</si>
  <si>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</si>
  <si>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</si>
  <si>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</si>
  <si>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</si>
  <si>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</si>
  <si>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</si>
  <si>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</si>
  <si>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</si>
  <si>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</si>
  <si>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</si>
  <si>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</si>
  <si>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</si>
  <si>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</si>
  <si>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</si>
  <si>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</si>
  <si>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</si>
  <si>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</si>
  <si>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</si>
  <si>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</si>
  <si>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</si>
  <si>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</si>
  <si>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</si>
  <si>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</si>
  <si>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</si>
  <si>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</si>
  <si>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</si>
  <si>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</si>
  <si>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</si>
  <si>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</si>
  <si>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</si>
  <si>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</si>
  <si>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</si>
  <si>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</si>
  <si>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</si>
  <si>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</si>
  <si>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</si>
  <si>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</si>
  <si>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</si>
  <si>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</si>
  <si>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</si>
  <si>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</si>
  <si>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</si>
  <si>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</si>
  <si>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</si>
  <si>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</si>
  <si>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</si>
  <si>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</si>
  <si>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</si>
  <si>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</si>
  <si>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</si>
  <si>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</si>
  <si>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</si>
  <si>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</si>
  <si>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</si>
  <si>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</si>
  <si>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</si>
  <si>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</si>
  <si>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</si>
  <si>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</si>
  <si>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</si>
  <si>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</si>
  <si>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</si>
  <si>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</si>
  <si>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</si>
  <si>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</si>
  <si>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</si>
  <si>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</si>
  <si>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</si>
  <si>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</si>
  <si>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</si>
  <si>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</si>
  <si>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</si>
  <si>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</si>
  <si>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</si>
  <si>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</si>
  <si>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</si>
  <si>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</si>
  <si>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</si>
  <si>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</si>
  <si>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</si>
  <si>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</si>
  <si>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</si>
  <si>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</si>
  <si>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</si>
  <si>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</si>
  <si>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</si>
  <si>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</si>
  <si>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</si>
  <si>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</si>
  <si>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</si>
  <si>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</si>
  <si>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</si>
  <si>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</si>
  <si>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</si>
  <si>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</si>
  <si>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</si>
  <si>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</si>
  <si>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</si>
  <si>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</si>
  <si>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</si>
  <si>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</si>
  <si>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</si>
  <si>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</si>
  <si>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</si>
  <si>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</si>
  <si>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</si>
  <si>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</si>
  <si>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</si>
  <si>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</si>
  <si>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</si>
  <si>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</si>
  <si>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</si>
  <si>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</si>
  <si>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</si>
  <si>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</si>
  <si>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</si>
  <si>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</si>
  <si>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</si>
  <si>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</si>
  <si>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</si>
  <si>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</si>
  <si>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</si>
  <si>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</si>
  <si>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</si>
  <si>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</si>
  <si>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</si>
  <si>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</si>
  <si>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</si>
  <si>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</si>
  <si>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</si>
  <si>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</si>
  <si>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</si>
  <si>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</si>
  <si>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</si>
  <si>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</si>
  <si>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</si>
  <si>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</si>
  <si>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</si>
  <si>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</si>
  <si>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</si>
  <si>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</si>
  <si>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</si>
  <si>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</si>
  <si>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</si>
  <si>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</si>
  <si>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</si>
  <si>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</si>
  <si>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</si>
  <si>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</si>
  <si>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</si>
  <si>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</si>
  <si>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</si>
  <si>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</si>
  <si>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</si>
  <si>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</si>
  <si>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</si>
  <si>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</si>
  <si>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</si>
  <si>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</si>
  <si>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</si>
  <si>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</si>
  <si>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</si>
  <si>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</si>
  <si>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</si>
  <si>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</si>
  <si>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</si>
  <si>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</si>
  <si>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</si>
  <si>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</si>
  <si>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</si>
  <si>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</si>
  <si>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</si>
  <si>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</si>
  <si>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</si>
  <si>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</si>
  <si>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</si>
  <si>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</si>
  <si>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</si>
  <si>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</si>
  <si>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</si>
  <si>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</si>
  <si>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</si>
  <si>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</si>
  <si>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</si>
  <si>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</si>
  <si>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</si>
  <si>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</si>
  <si>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</si>
  <si>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</si>
  <si>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</si>
  <si>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</si>
  <si>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</si>
  <si>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</si>
  <si>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</si>
  <si>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</si>
  <si>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</si>
  <si>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</si>
  <si>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</si>
  <si>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</si>
  <si>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</si>
  <si>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</si>
  <si>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</si>
  <si>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</si>
  <si>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</si>
  <si>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</si>
  <si>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</si>
  <si>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</si>
  <si>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</si>
  <si>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</si>
  <si>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</si>
  <si>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</si>
  <si>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</si>
  <si>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</si>
  <si>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</si>
  <si>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</si>
  <si>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</si>
  <si>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</si>
  <si>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</si>
  <si>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</si>
  <si>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</si>
  <si>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</si>
  <si>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</si>
  <si>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</si>
  <si>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</si>
  <si>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</si>
  <si>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</si>
  <si>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</si>
  <si>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</si>
  <si>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</si>
  <si>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</si>
  <si>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</si>
  <si>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</si>
  <si>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</si>
  <si>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</si>
  <si>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</si>
  <si>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</si>
  <si>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</si>
  <si>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</si>
  <si>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</si>
  <si>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</si>
  <si>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</si>
  <si>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</si>
  <si>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</si>
  <si>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</si>
  <si>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</si>
  <si>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</si>
  <si>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</si>
  <si>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</si>
  <si>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</si>
  <si>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</si>
  <si>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</si>
  <si>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</si>
  <si>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</si>
  <si>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</si>
  <si>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</si>
  <si>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</si>
  <si>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</si>
  <si>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</si>
  <si>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</si>
  <si>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</si>
  <si>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</si>
  <si>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</si>
  <si>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</si>
  <si>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</si>
  <si>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</si>
  <si>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</si>
  <si>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</si>
  <si>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</si>
  <si>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</si>
  <si>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</si>
  <si>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</si>
  <si>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</si>
  <si>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</si>
  <si>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</si>
  <si>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</si>
  <si>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</si>
  <si>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</si>
  <si>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</si>
  <si>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</si>
  <si>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</si>
  <si>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</si>
  <si>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</si>
  <si>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</si>
  <si>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</si>
  <si>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</si>
  <si>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</si>
  <si>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</si>
  <si>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</si>
  <si>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</si>
  <si>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</si>
  <si>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</si>
  <si>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</si>
  <si>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</si>
  <si>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</si>
  <si>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</si>
  <si>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</si>
  <si>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</si>
  <si>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</si>
  <si>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</si>
  <si>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</si>
  <si>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</si>
  <si>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</si>
  <si>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</si>
  <si>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</si>
  <si>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</si>
  <si>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</si>
  <si>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</si>
  <si>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</si>
  <si>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</si>
  <si>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</si>
  <si>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</si>
  <si>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</si>
  <si>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</si>
  <si>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</si>
  <si>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</si>
  <si>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</si>
  <si>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</si>
  <si>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</si>
  <si>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</si>
  <si>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</si>
  <si>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</si>
  <si>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</si>
  <si>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</si>
  <si>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</si>
  <si>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</si>
  <si>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</si>
  <si>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</si>
  <si>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</si>
  <si>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</si>
  <si>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</si>
  <si>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</si>
  <si>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</si>
  <si>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</si>
  <si>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</si>
  <si>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</si>
  <si>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</si>
  <si>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</si>
  <si>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</si>
  <si>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</si>
  <si>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</si>
  <si>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</si>
  <si>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</si>
  <si>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</si>
  <si>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</si>
  <si>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</si>
  <si>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</si>
  <si>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</si>
  <si>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</si>
  <si>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</si>
  <si>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</si>
  <si>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</si>
  <si>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</si>
  <si>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</si>
  <si>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</si>
  <si>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</si>
  <si>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</si>
  <si>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</si>
  <si>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</si>
  <si>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</si>
  <si>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</si>
  <si>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</si>
  <si>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</si>
  <si>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</si>
  <si>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</si>
  <si>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</si>
  <si>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</si>
  <si>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</si>
  <si>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</si>
  <si>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</si>
  <si>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</si>
  <si>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</si>
  <si>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</si>
  <si>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</si>
  <si>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</si>
  <si>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</si>
  <si>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</si>
  <si>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</si>
  <si>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</si>
  <si>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</si>
  <si>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</si>
  <si>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</si>
  <si>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</si>
  <si>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</si>
  <si>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</si>
  <si>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</si>
  <si>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</si>
  <si>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</si>
  <si>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</si>
  <si>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</si>
  <si>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</si>
  <si>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</si>
  <si>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</si>
  <si>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</si>
  <si>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</si>
  <si>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</si>
  <si>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</si>
  <si>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</si>
  <si>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</si>
  <si>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</si>
  <si>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</si>
  <si>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</si>
  <si>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</si>
  <si>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</si>
  <si>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</si>
  <si>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</si>
  <si>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</si>
  <si>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</si>
  <si>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</si>
  <si>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</si>
  <si>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</si>
  <si>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</si>
  <si>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</si>
  <si>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</si>
  <si>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</si>
  <si>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</si>
  <si>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</si>
  <si>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</si>
  <si>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</si>
  <si>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</si>
  <si>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</si>
  <si>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</si>
  <si>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</si>
  <si>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</si>
  <si>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</si>
  <si>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</si>
  <si>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</si>
  <si>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</si>
  <si>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</si>
  <si>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</si>
  <si>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</si>
  <si>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</si>
  <si>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</si>
  <si>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</si>
  <si>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</si>
  <si>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</si>
  <si>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</si>
  <si>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</si>
  <si>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</si>
  <si>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</si>
  <si>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</si>
  <si>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</si>
  <si>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</si>
  <si>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</si>
  <si>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</si>
  <si>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</si>
  <si>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</si>
  <si>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</si>
  <si>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</si>
  <si>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</si>
  <si>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</si>
  <si>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</si>
  <si>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</si>
  <si>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</si>
  <si>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</si>
  <si>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</si>
  <si>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</si>
  <si>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</si>
  <si>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</si>
  <si>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</si>
  <si>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</si>
  <si>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</si>
  <si>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</si>
  <si>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</si>
  <si>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</si>
  <si>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</si>
  <si>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</si>
  <si>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</si>
  <si>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</si>
  <si>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</si>
  <si>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</si>
  <si>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</si>
  <si>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</si>
  <si>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</si>
  <si>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</si>
  <si>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</si>
  <si>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</si>
  <si>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</si>
  <si>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</si>
  <si>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</si>
  <si>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</si>
  <si>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</si>
  <si>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</si>
  <si>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</si>
  <si>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</si>
  <si>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</si>
  <si>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</si>
  <si>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</si>
  <si>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</si>
  <si>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</si>
  <si>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</si>
  <si>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</si>
  <si>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</si>
  <si>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</si>
  <si>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</si>
  <si>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</si>
  <si>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</si>
  <si>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</si>
  <si>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</si>
  <si>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</si>
  <si>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</si>
  <si>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</si>
  <si>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</si>
  <si>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</si>
  <si>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</si>
  <si>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</si>
  <si>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</si>
  <si>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</si>
  <si>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</si>
  <si>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</si>
  <si>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</si>
  <si>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</si>
  <si>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</si>
  <si>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</si>
  <si>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</si>
  <si>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</si>
  <si>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</si>
  <si>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</si>
  <si>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</si>
  <si>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</si>
  <si>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</si>
  <si>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</si>
  <si>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</si>
  <si>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</si>
  <si>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</si>
  <si>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</si>
  <si>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</si>
  <si>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</si>
  <si>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</si>
  <si>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</si>
  <si>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</si>
  <si>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</si>
  <si>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</si>
  <si>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</si>
  <si>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</si>
  <si>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</si>
  <si>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</si>
  <si>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</si>
  <si>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</si>
  <si>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</si>
  <si>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</si>
  <si>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</si>
  <si>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</si>
  <si>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</si>
  <si>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</si>
  <si>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</si>
  <si>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</si>
  <si>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</si>
  <si>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</si>
  <si>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</si>
  <si>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</si>
  <si>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</si>
  <si>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</si>
  <si>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</si>
  <si>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</si>
  <si>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</si>
  <si>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</si>
  <si>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</si>
  <si>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</si>
  <si>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</si>
  <si>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</si>
  <si>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</si>
  <si>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</si>
  <si>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</si>
  <si>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</si>
  <si>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</si>
  <si>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</si>
  <si>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</si>
  <si>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</si>
  <si>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</si>
  <si>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</si>
  <si>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</si>
  <si>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</si>
  <si>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</si>
  <si>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</si>
  <si>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</si>
  <si>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</si>
  <si>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</si>
  <si>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</si>
  <si>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</si>
  <si>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</si>
  <si>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</si>
  <si>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</si>
  <si>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</si>
  <si>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</si>
  <si>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</si>
  <si>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</si>
  <si>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</si>
  <si>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</si>
  <si>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</si>
  <si>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</si>
  <si>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</si>
  <si>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</si>
  <si>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</si>
  <si>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</si>
  <si>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</si>
  <si>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</si>
  <si>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</si>
  <si>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</si>
  <si>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</si>
  <si>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</si>
  <si>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</si>
  <si>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</si>
  <si>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</si>
  <si>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</si>
  <si>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</si>
  <si>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</si>
  <si>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</si>
  <si>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</si>
  <si>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</si>
  <si>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</si>
  <si>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</si>
  <si>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</si>
  <si>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</si>
  <si>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</si>
  <si>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</si>
  <si>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</si>
  <si>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</si>
  <si>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</si>
  <si>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</si>
  <si>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</si>
  <si>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</si>
  <si>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</si>
  <si>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</si>
  <si>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</si>
  <si>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</si>
  <si>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</si>
  <si>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</si>
  <si>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</si>
  <si>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</si>
  <si>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</si>
  <si>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</si>
  <si>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</si>
  <si>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</si>
  <si>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</si>
  <si>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</si>
  <si>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</si>
  <si>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</si>
  <si>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</si>
  <si>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</si>
  <si>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</si>
  <si>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</si>
  <si>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</si>
  <si>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</si>
  <si>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</si>
  <si>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</si>
  <si>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</si>
  <si>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</si>
  <si>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</si>
  <si>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</si>
  <si>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</si>
  <si>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</si>
  <si>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</si>
  <si>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</si>
  <si>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</si>
  <si>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</si>
  <si>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</si>
  <si>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</si>
  <si>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</si>
  <si>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</si>
  <si>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</si>
  <si>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</si>
  <si>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</si>
  <si>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</si>
  <si>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</si>
  <si>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</si>
  <si>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</si>
  <si>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</si>
  <si>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</si>
  <si>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</si>
  <si>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</si>
  <si>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</si>
  <si>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</si>
  <si>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</si>
  <si>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</si>
  <si>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</si>
  <si>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</si>
  <si>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</si>
  <si>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</si>
  <si>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</si>
  <si>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</si>
  <si>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</si>
  <si>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</si>
  <si>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</si>
  <si>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</si>
  <si>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</si>
  <si>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</si>
  <si>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</si>
  <si>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</si>
  <si>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</si>
  <si>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</si>
  <si>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</si>
  <si>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</si>
  <si>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</si>
  <si>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</si>
  <si>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</si>
  <si>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</si>
  <si>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</si>
  <si>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</si>
  <si>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</si>
  <si>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</si>
  <si>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</si>
  <si>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</si>
  <si>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</si>
  <si>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</si>
  <si>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</si>
  <si>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</si>
  <si>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</si>
  <si>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</si>
  <si>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</si>
  <si>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</si>
  <si>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</si>
  <si>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</si>
  <si>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</si>
  <si>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</si>
  <si>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</si>
  <si>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</si>
  <si>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</si>
  <si>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</si>
  <si>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</si>
  <si>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</si>
  <si>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</si>
  <si>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</si>
  <si>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</si>
  <si>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</si>
  <si>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</si>
  <si>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</si>
  <si>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</si>
  <si>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</si>
  <si>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</si>
  <si>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</si>
  <si>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</si>
  <si>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</si>
  <si>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</si>
  <si>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</si>
  <si>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</si>
  <si>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</si>
  <si>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</si>
  <si>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</si>
  <si>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</si>
  <si>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</si>
  <si>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</si>
  <si>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</si>
  <si>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</si>
  <si>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</si>
  <si>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</si>
  <si>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</si>
  <si>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</si>
  <si>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</si>
  <si>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</si>
  <si>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</si>
  <si>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</si>
  <si>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</si>
  <si>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</si>
  <si>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</si>
  <si>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</si>
  <si>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</si>
  <si>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</si>
  <si>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</si>
  <si>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</si>
  <si>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</si>
  <si>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</si>
  <si>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</si>
  <si>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</si>
  <si>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</si>
  <si>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</si>
  <si>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</si>
  <si>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</si>
  <si>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</si>
  <si>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</si>
  <si>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</si>
  <si>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</si>
  <si>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</si>
  <si>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</si>
  <si>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</si>
  <si>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</si>
  <si>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</si>
  <si>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</si>
  <si>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</si>
  <si>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</si>
  <si>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</si>
  <si>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</si>
  <si>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</si>
  <si>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</si>
  <si>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</si>
  <si>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</si>
  <si>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</si>
  <si>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</si>
  <si>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</si>
  <si>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</si>
  <si>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</si>
  <si>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</si>
  <si>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</si>
  <si>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</si>
  <si>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</si>
  <si>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</si>
  <si>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</si>
  <si>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</si>
  <si>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</si>
  <si>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</si>
  <si>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</si>
  <si>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</si>
  <si>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</si>
  <si>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</si>
  <si>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</si>
  <si>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</si>
  <si>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</si>
  <si>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</si>
  <si>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</si>
  <si>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</si>
  <si>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</si>
  <si>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</si>
  <si>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</si>
  <si>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</si>
  <si>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</si>
  <si>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</si>
  <si>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</si>
  <si>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</si>
  <si>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</si>
  <si>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</si>
  <si>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</si>
  <si>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</si>
  <si>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</si>
  <si>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</si>
  <si>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</si>
  <si>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</si>
  <si>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</si>
  <si>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</si>
  <si>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</si>
  <si>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</si>
  <si>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</si>
  <si>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</si>
  <si>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</si>
  <si>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</si>
  <si>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</si>
  <si>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</si>
  <si>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</si>
  <si>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</si>
  <si>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</si>
  <si>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</si>
  <si>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</si>
  <si>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</si>
  <si>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</si>
  <si>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</si>
  <si>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</si>
  <si>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</si>
  <si>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</si>
  <si>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</si>
  <si>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</si>
  <si>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</si>
  <si>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</si>
  <si>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</si>
  <si>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</si>
  <si>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</si>
  <si>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</si>
  <si>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</si>
  <si>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</si>
  <si>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</si>
  <si>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</si>
  <si>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</si>
  <si>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</si>
  <si>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</si>
  <si>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</si>
  <si>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</si>
  <si>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</si>
  <si>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</si>
  <si>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</si>
  <si>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</si>
  <si>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</si>
  <si>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</si>
  <si>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</si>
  <si>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</si>
  <si>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</si>
  <si>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</si>
  <si>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</si>
  <si>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</si>
  <si>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</si>
  <si>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</si>
  <si>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</si>
  <si>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</si>
  <si>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</si>
  <si>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</si>
  <si>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</si>
  <si>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</si>
  <si>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</si>
  <si>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</si>
  <si>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</si>
  <si>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</si>
  <si>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</si>
  <si>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</si>
  <si>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</si>
  <si>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</si>
  <si>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</si>
  <si>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</si>
  <si>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</si>
  <si>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</si>
  <si>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</si>
  <si>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</si>
  <si>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</si>
  <si>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</si>
  <si>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</si>
  <si>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</si>
  <si>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</si>
  <si>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</si>
  <si>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</si>
  <si>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</si>
  <si>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</si>
  <si>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</si>
  <si>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</si>
  <si>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</si>
  <si>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</si>
  <si>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</si>
  <si>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</si>
  <si>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</si>
  <si>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</si>
  <si>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</si>
  <si>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</si>
  <si>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</si>
  <si>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</si>
  <si>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</si>
  <si>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</si>
  <si>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</si>
  <si>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</si>
  <si>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</si>
  <si>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</si>
  <si>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</si>
  <si>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</si>
  <si>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</si>
  <si>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</si>
  <si>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</si>
  <si>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</si>
  <si>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</si>
  <si>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</si>
  <si>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</si>
  <si>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</si>
  <si>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</si>
  <si>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</si>
  <si>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</si>
  <si>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</si>
  <si>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</si>
  <si>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</si>
  <si>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</si>
  <si>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</si>
  <si>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</si>
  <si>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</si>
  <si>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</si>
  <si>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</si>
  <si>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</si>
  <si>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</si>
  <si>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</si>
  <si>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</si>
  <si>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</si>
  <si>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</si>
  <si>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</si>
  <si>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</si>
  <si>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</si>
  <si>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</si>
  <si>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</si>
  <si>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</si>
  <si>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</si>
  <si>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</si>
  <si>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</si>
  <si>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</si>
  <si>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</si>
  <si>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</si>
  <si>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</si>
  <si>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</si>
  <si>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</si>
  <si>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</si>
  <si>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</si>
  <si>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</si>
  <si>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</si>
  <si>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</si>
  <si>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</si>
  <si>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</si>
  <si>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</si>
  <si>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</si>
  <si>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</si>
  <si>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</si>
  <si>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</si>
  <si>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</si>
  <si>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</si>
  <si>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</si>
  <si>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</si>
  <si>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</si>
  <si>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</si>
  <si>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</si>
  <si>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</si>
  <si>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</si>
  <si>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</si>
  <si>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</si>
  <si>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</si>
  <si>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</si>
  <si>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</si>
  <si>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</si>
  <si>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</si>
  <si>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</si>
  <si>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</si>
  <si>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</si>
  <si>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</si>
  <si>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</si>
  <si>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</si>
  <si>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</si>
  <si>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</si>
  <si>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</si>
  <si>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</si>
  <si>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</si>
  <si>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</si>
  <si>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</si>
  <si>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</si>
  <si>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</si>
  <si>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</si>
  <si>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</si>
  <si>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</si>
  <si>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</si>
  <si>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</si>
  <si>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</si>
  <si>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</si>
  <si>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</si>
  <si>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</si>
  <si>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</si>
  <si>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</si>
  <si>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</si>
  <si>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</si>
  <si>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</si>
  <si>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</si>
  <si>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</si>
  <si>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</si>
  <si>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</si>
  <si>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</si>
  <si>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</si>
  <si>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</si>
  <si>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</si>
  <si>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</si>
  <si>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</si>
  <si>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</si>
  <si>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</si>
  <si>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</si>
  <si>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</si>
  <si>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</si>
  <si>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</si>
  <si>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</si>
  <si>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</si>
  <si>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</si>
  <si>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</si>
  <si>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</si>
  <si>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</si>
  <si>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</si>
  <si>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</si>
  <si>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</si>
  <si>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</si>
  <si>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</si>
  <si>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</si>
  <si>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</si>
  <si>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</si>
  <si>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</si>
  <si>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</si>
  <si>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</si>
  <si>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</si>
  <si>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</si>
  <si>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</si>
  <si>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</si>
  <si>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</si>
  <si>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</si>
  <si>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</si>
  <si>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</si>
  <si>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</si>
  <si>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</si>
  <si>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</si>
  <si>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</si>
  <si>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</si>
  <si>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</si>
  <si>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</si>
  <si>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</si>
  <si>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</si>
  <si>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</si>
  <si>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</si>
  <si>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</si>
  <si>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</si>
  <si>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</si>
  <si>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</si>
  <si>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</si>
  <si>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</si>
  <si>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</si>
  <si>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</si>
  <si>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</si>
  <si>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</si>
  <si>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</si>
  <si>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</si>
  <si>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</si>
  <si>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</si>
  <si>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</si>
  <si>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</si>
  <si>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</si>
  <si>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</si>
  <si>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</si>
  <si>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</si>
  <si>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</si>
  <si>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</si>
  <si>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</si>
  <si>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</si>
  <si>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</si>
  <si>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</si>
  <si>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</si>
  <si>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</si>
  <si>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</si>
  <si>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</si>
  <si>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</si>
  <si>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</si>
  <si>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</si>
  <si>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</si>
  <si>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</si>
  <si>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</si>
  <si>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</si>
  <si>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</si>
  <si>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</si>
  <si>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</si>
  <si>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</si>
  <si>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</si>
  <si>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</si>
  <si>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</si>
  <si>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</si>
  <si>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</si>
  <si>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</si>
  <si>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</si>
  <si>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</si>
  <si>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</si>
  <si>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</si>
  <si>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</si>
  <si>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</si>
  <si>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</si>
  <si>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</si>
  <si>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</si>
  <si>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</si>
  <si>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</si>
  <si>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</si>
  <si>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</si>
  <si>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</si>
  <si>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</si>
  <si>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</si>
  <si>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</si>
  <si>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</si>
  <si>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</si>
  <si>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</si>
  <si>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</si>
  <si>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</si>
  <si>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</si>
  <si>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</si>
  <si>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</si>
  <si>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</si>
  <si>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</si>
  <si>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</si>
  <si>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</si>
  <si>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</si>
  <si>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</si>
  <si>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</si>
  <si>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</si>
  <si>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</si>
  <si>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</si>
  <si>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</si>
  <si>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</si>
  <si>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</si>
  <si>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</si>
  <si>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</si>
  <si>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</si>
  <si>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</si>
  <si>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</si>
  <si>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</si>
  <si>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</si>
  <si>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</si>
  <si>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</si>
  <si>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</si>
  <si>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</si>
  <si>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</si>
  <si>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</si>
  <si>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</si>
  <si>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</si>
  <si>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</si>
  <si>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</si>
  <si>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</si>
  <si>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</si>
  <si>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</si>
  <si>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</si>
  <si>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</si>
  <si>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</si>
  <si>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</si>
  <si>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</si>
  <si>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</si>
  <si>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</si>
  <si>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</si>
  <si>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</si>
  <si>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</si>
  <si>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</si>
  <si>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</si>
  <si>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</si>
  <si>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</si>
  <si>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</si>
  <si>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</si>
  <si>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</si>
  <si>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</si>
  <si>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</si>
  <si>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</si>
  <si>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</si>
  <si>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</si>
  <si>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</si>
  <si>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</si>
  <si>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</si>
  <si>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</si>
  <si>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</si>
  <si>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</si>
  <si>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</si>
  <si>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</si>
  <si>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</si>
  <si>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</si>
  <si>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</si>
  <si>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</si>
  <si>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</si>
  <si>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</si>
  <si>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</si>
  <si>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</si>
  <si>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</si>
  <si>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</si>
  <si>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</si>
  <si>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</si>
  <si>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</si>
  <si>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</si>
  <si>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</si>
  <si>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</si>
  <si>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</si>
  <si>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</si>
  <si>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</si>
  <si>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</si>
  <si>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</si>
  <si>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</si>
  <si>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</si>
  <si>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</si>
  <si>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</si>
  <si>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</si>
  <si>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</si>
  <si>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</si>
  <si>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</si>
  <si>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</si>
  <si>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</si>
  <si>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</si>
  <si>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</si>
  <si>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</si>
  <si>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</si>
  <si>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</si>
  <si>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</si>
  <si>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</si>
  <si>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</si>
  <si>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</si>
  <si>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</si>
  <si>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</si>
  <si>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</si>
  <si>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</si>
  <si>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</si>
  <si>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</si>
  <si>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</si>
  <si>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</si>
  <si>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</si>
  <si>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</si>
  <si>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</si>
  <si>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</si>
  <si>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</si>
  <si>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</si>
  <si>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</si>
  <si>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</si>
  <si>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</si>
  <si>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</si>
  <si>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</si>
  <si>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</si>
  <si>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</si>
  <si>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</si>
  <si>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</si>
  <si>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</si>
  <si>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</si>
  <si>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</si>
  <si>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</si>
  <si>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</si>
  <si>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</si>
  <si>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</si>
  <si>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</si>
  <si>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</si>
  <si>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</si>
  <si>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</si>
  <si>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</si>
  <si>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</si>
  <si>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</si>
  <si>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</si>
  <si>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</si>
  <si>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</si>
  <si>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</si>
  <si>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</si>
  <si>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</si>
  <si>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</si>
  <si>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</si>
  <si>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</si>
  <si>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</si>
  <si>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</si>
  <si>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</si>
  <si>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</si>
  <si>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</si>
  <si>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</si>
  <si>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</si>
  <si>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</si>
  <si>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</si>
  <si>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</si>
  <si>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</si>
  <si>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</si>
  <si>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</si>
  <si>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</si>
  <si>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</si>
  <si>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</si>
  <si>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</si>
  <si>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</si>
  <si>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</si>
  <si>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</si>
  <si>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</si>
  <si>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</si>
  <si>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</si>
  <si>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</si>
  <si>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</si>
  <si>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</si>
  <si>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</si>
  <si>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</si>
  <si>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</si>
  <si>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</si>
  <si>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</si>
  <si>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</si>
  <si>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</si>
  <si>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</si>
  <si>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</si>
  <si>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</si>
  <si>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</si>
  <si>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</si>
  <si>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</si>
  <si>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</si>
  <si>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</si>
  <si>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</si>
  <si>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</si>
  <si>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</si>
  <si>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</si>
  <si>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</si>
  <si>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</si>
  <si>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</si>
  <si>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</si>
  <si>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</si>
  <si>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</si>
  <si>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</si>
  <si>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</si>
  <si>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</si>
  <si>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</si>
  <si>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</si>
  <si>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</si>
  <si>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</si>
  <si>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</si>
  <si>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</si>
  <si>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</si>
  <si>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</si>
  <si>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</si>
  <si>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</si>
  <si>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</si>
  <si>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</si>
  <si>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</si>
  <si>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</si>
  <si>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</si>
  <si>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</si>
  <si>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</si>
  <si>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</si>
  <si>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</si>
  <si>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</si>
  <si>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</si>
  <si>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</si>
  <si>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</si>
  <si>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</si>
  <si>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</si>
  <si>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</si>
  <si>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</si>
  <si>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</si>
  <si>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</si>
  <si>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</si>
  <si>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</si>
  <si>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</si>
  <si>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</si>
  <si>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</si>
  <si>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</si>
  <si>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</si>
  <si>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</si>
  <si>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</si>
  <si>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</si>
  <si>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</si>
  <si>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</si>
  <si>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</si>
  <si>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</si>
  <si>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</si>
  <si>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</si>
  <si>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</si>
  <si>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</si>
  <si>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</si>
  <si>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</si>
  <si>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</si>
  <si>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</si>
  <si>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</si>
  <si>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</si>
  <si>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</si>
  <si>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</si>
  <si>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</si>
  <si>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</si>
  <si>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</si>
  <si>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</si>
  <si>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</si>
  <si>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</si>
  <si>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</si>
  <si>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</si>
  <si>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</si>
  <si>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</si>
  <si>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</si>
  <si>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</si>
  <si>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</si>
  <si>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</si>
  <si>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</si>
  <si>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</si>
  <si>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</si>
  <si>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</si>
  <si>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</si>
  <si>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</si>
  <si>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</si>
  <si>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</si>
  <si>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</si>
  <si>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</si>
  <si>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</si>
  <si>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</si>
  <si>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</si>
  <si>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</si>
  <si>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</si>
  <si>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</si>
  <si>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</si>
  <si>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</si>
  <si>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</si>
  <si>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</si>
  <si>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</si>
  <si>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</si>
  <si>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</si>
  <si>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</si>
  <si>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</si>
  <si>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</si>
  <si>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</si>
  <si>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</si>
  <si>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</si>
  <si>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</si>
  <si>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</si>
  <si>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</si>
  <si>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</si>
  <si>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</si>
  <si>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</si>
  <si>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</si>
  <si>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</si>
  <si>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</si>
  <si>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</si>
  <si>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</si>
  <si>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</si>
  <si>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</si>
  <si>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</si>
  <si>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</si>
  <si>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</si>
  <si>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</si>
  <si>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</si>
  <si>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</si>
  <si>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</si>
  <si>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</si>
  <si>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</si>
  <si>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</si>
  <si>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</si>
  <si>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</si>
  <si>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</si>
  <si>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</si>
  <si>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</si>
  <si>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</si>
  <si>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</si>
  <si>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</si>
  <si>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</si>
  <si>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</si>
  <si>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</si>
  <si>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</si>
  <si>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</si>
  <si>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</si>
  <si>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</si>
  <si>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</si>
  <si>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</si>
  <si>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</si>
  <si>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</si>
  <si>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</si>
  <si>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</si>
  <si>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</si>
  <si>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</si>
  <si>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</si>
  <si>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</si>
  <si>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</si>
  <si>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</si>
  <si>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</si>
  <si>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</si>
  <si>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</si>
  <si>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</si>
  <si>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</si>
  <si>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</si>
  <si>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</si>
  <si>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</si>
  <si>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</si>
  <si>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</si>
  <si>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</si>
  <si>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</si>
  <si>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</si>
  <si>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</si>
  <si>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</si>
  <si>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</si>
  <si>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</si>
  <si>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</si>
  <si>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</si>
  <si>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</si>
  <si>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</si>
  <si>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</si>
  <si>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</si>
  <si>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</si>
  <si>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</si>
  <si>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</si>
  <si>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</si>
  <si>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</si>
  <si>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</si>
  <si>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</si>
  <si>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</si>
  <si>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</si>
  <si>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</si>
  <si>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</si>
  <si>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</si>
  <si>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</si>
  <si>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</si>
  <si>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</si>
  <si>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</si>
  <si>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</si>
  <si>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</si>
  <si>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</si>
  <si>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</si>
  <si>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</si>
  <si>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</si>
  <si>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</si>
  <si>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</si>
  <si>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</si>
  <si>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</si>
  <si>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</si>
  <si>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</si>
  <si>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</si>
  <si>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</si>
  <si>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</si>
  <si>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</si>
  <si>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</si>
  <si>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</si>
  <si>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</si>
  <si>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</si>
  <si>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</si>
  <si>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</si>
  <si>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</si>
  <si>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</si>
  <si>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</si>
  <si>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</si>
  <si>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</si>
  <si>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</si>
  <si>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</si>
  <si>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</si>
  <si>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</si>
  <si>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</si>
  <si>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</si>
  <si>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</si>
  <si>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</si>
  <si>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</si>
  <si>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</si>
  <si>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</si>
  <si>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</si>
  <si>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</si>
  <si>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</si>
  <si>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</si>
  <si>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</si>
  <si>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</si>
  <si>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</si>
  <si>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</si>
  <si>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</si>
  <si>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</si>
  <si>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</si>
  <si>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</si>
  <si>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</si>
  <si>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</si>
  <si>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</si>
  <si>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</si>
  <si>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</si>
  <si>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</si>
  <si>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</si>
  <si>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</si>
  <si>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</si>
  <si>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</si>
  <si>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</si>
  <si>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</si>
  <si>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</si>
  <si>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</si>
  <si>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</si>
  <si>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</si>
  <si>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</si>
  <si>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</si>
  <si>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</si>
  <si>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</si>
  <si>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</si>
  <si>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</si>
  <si>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</si>
  <si>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</si>
  <si>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</si>
  <si>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</si>
  <si>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</si>
  <si>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</si>
  <si>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</si>
  <si>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</si>
  <si>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</si>
  <si>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</si>
  <si>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</si>
  <si>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</si>
  <si>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</si>
  <si>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</si>
  <si>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</si>
  <si>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</si>
  <si>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</si>
  <si>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</si>
  <si>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</si>
  <si>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</si>
  <si>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</si>
  <si>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</si>
  <si>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</si>
  <si>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</si>
  <si>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</si>
  <si>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</si>
  <si>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</si>
  <si>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</si>
  <si>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</si>
  <si>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</si>
  <si>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</si>
  <si>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</si>
  <si>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</si>
  <si>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</si>
  <si>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</si>
  <si>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</si>
  <si>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</si>
  <si>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</si>
  <si>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</si>
  <si>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</si>
  <si>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</si>
  <si>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</si>
  <si>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</si>
  <si>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</si>
  <si>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</si>
  <si>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</si>
  <si>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</si>
  <si>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</si>
  <si>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</si>
  <si>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</si>
  <si>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</si>
  <si>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</si>
  <si>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</si>
  <si>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</si>
  <si>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</si>
  <si>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</si>
  <si>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</si>
  <si>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</si>
  <si>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</si>
  <si>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</si>
  <si>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</si>
  <si>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</si>
  <si>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</si>
  <si>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</si>
  <si>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</si>
  <si>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</si>
  <si>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</si>
  <si>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</si>
  <si>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</si>
  <si>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</si>
  <si>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</si>
  <si>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</si>
  <si>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</si>
  <si>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</si>
  <si>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</si>
  <si>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</si>
  <si>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</si>
  <si>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</si>
  <si>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</si>
  <si>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</si>
  <si>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</si>
  <si>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</si>
  <si>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</si>
  <si>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</si>
  <si>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</si>
  <si>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</si>
  <si>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</si>
  <si>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</si>
  <si>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</si>
  <si>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</si>
  <si>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</si>
  <si>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</si>
  <si>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</si>
  <si>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</si>
  <si>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</si>
  <si>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</si>
  <si>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</si>
  <si>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</si>
  <si>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</si>
  <si>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</si>
  <si>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</si>
  <si>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</si>
  <si>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</si>
  <si>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</si>
  <si>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</si>
  <si>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</si>
  <si>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</si>
  <si>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</si>
  <si>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</si>
  <si>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</si>
  <si>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</si>
  <si>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</si>
  <si>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</si>
  <si>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</si>
  <si>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</si>
  <si>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</si>
  <si>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</si>
  <si>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</si>
  <si>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</si>
  <si>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</si>
  <si>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</si>
  <si>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</si>
  <si>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</si>
  <si>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</si>
  <si>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</si>
  <si>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</si>
  <si>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</si>
  <si>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</si>
  <si>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</si>
  <si>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</si>
  <si>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</si>
  <si>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</si>
  <si>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</si>
  <si>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</si>
  <si>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</si>
  <si>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</si>
  <si>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</si>
  <si>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</si>
  <si>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</si>
  <si>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</si>
  <si>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</si>
  <si>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</si>
  <si>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</si>
  <si>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</si>
  <si>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</si>
  <si>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</si>
  <si>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</si>
  <si>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</si>
  <si>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</si>
  <si>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</si>
  <si>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</si>
  <si>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</si>
  <si>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</si>
  <si>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</si>
  <si>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</si>
  <si>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</si>
  <si>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</si>
  <si>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</si>
  <si>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</si>
  <si>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</si>
  <si>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</si>
  <si>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</si>
  <si>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</si>
  <si>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</si>
  <si>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</si>
  <si>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</si>
  <si>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</si>
  <si>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</si>
  <si>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</si>
  <si>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</si>
  <si>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</si>
  <si>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</si>
  <si>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</si>
  <si>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</si>
  <si>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</si>
  <si>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</si>
  <si>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</si>
  <si>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</si>
  <si>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</si>
  <si>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</si>
  <si>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</si>
  <si>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</si>
  <si>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</si>
  <si>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</si>
  <si>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</si>
  <si>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</si>
  <si>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</si>
  <si>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</si>
  <si>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</si>
  <si>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</si>
  <si>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</si>
  <si>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</si>
  <si>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</si>
  <si>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</si>
  <si>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</si>
  <si>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</si>
  <si>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</si>
  <si>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</si>
  <si>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</si>
  <si>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</si>
  <si>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</si>
  <si>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</si>
  <si>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</si>
  <si>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</si>
  <si>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</si>
  <si>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</si>
  <si>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</si>
  <si>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</si>
  <si>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</si>
  <si>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</si>
  <si>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</si>
  <si>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</si>
  <si>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</si>
  <si>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</si>
  <si>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</si>
  <si>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</si>
  <si>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</si>
  <si>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</si>
  <si>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</si>
  <si>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</si>
  <si>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</si>
  <si>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</si>
  <si>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</si>
  <si>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</si>
  <si>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</si>
  <si>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</si>
  <si>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</si>
  <si>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</si>
  <si>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</si>
  <si>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</si>
  <si>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</si>
  <si>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</si>
  <si>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</si>
  <si>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</si>
  <si>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</si>
  <si>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</si>
  <si>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</si>
  <si>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</si>
  <si>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</si>
  <si>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</si>
  <si>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</si>
  <si>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</si>
  <si>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</si>
  <si>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</si>
  <si>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</si>
  <si>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</si>
  <si>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</si>
  <si>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</si>
  <si>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</si>
  <si>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</si>
  <si>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</si>
  <si>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</si>
  <si>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</si>
  <si>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</si>
  <si>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</si>
  <si>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</si>
  <si>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</si>
  <si>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</si>
  <si>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</si>
  <si>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</si>
  <si>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</si>
  <si>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</si>
  <si>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</si>
  <si>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</si>
  <si>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</si>
  <si>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</si>
  <si>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</si>
  <si>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</si>
  <si>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</si>
  <si>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</si>
  <si>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</si>
  <si>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</si>
  <si>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</si>
  <si>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</si>
  <si>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</si>
  <si>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</si>
  <si>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</si>
  <si>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</si>
  <si>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</si>
  <si>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</si>
  <si>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</si>
  <si>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</si>
  <si>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</si>
  <si>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</si>
  <si>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</si>
  <si>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</si>
  <si>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</si>
  <si>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</si>
  <si>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</si>
  <si>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</si>
  <si>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</si>
  <si>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</si>
  <si>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</si>
  <si>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</si>
  <si>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</si>
  <si>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</si>
  <si>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</si>
  <si>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</si>
  <si>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</si>
  <si>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</si>
  <si>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</si>
  <si>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</si>
  <si>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</si>
  <si>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</si>
  <si>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</si>
  <si>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</si>
  <si>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</si>
  <si>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</si>
  <si>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</si>
  <si>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</si>
  <si>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</si>
  <si>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</si>
  <si>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</si>
  <si>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</si>
  <si>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</si>
  <si>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</si>
  <si>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</si>
  <si>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</si>
  <si>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</si>
  <si>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</si>
  <si>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</si>
  <si>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</si>
  <si>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</si>
  <si>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</si>
  <si>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</si>
  <si>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</si>
  <si>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</si>
  <si>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</si>
  <si>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</si>
  <si>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</si>
  <si>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</si>
  <si>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</si>
  <si>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</si>
  <si>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</si>
  <si>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</si>
  <si>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</si>
  <si>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</si>
  <si>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</si>
  <si>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</si>
  <si>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</si>
  <si>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</si>
  <si>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</si>
  <si>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</si>
  <si>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</si>
  <si>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</si>
  <si>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</si>
  <si>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</si>
  <si>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</si>
  <si>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</si>
  <si>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</si>
  <si>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</si>
  <si>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</si>
  <si>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</si>
  <si>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</si>
  <si>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</si>
  <si>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</si>
  <si>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</si>
  <si>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</si>
  <si>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</si>
  <si>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</si>
  <si>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</si>
  <si>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</si>
  <si>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</si>
  <si>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</si>
  <si>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</si>
  <si>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</si>
  <si>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</si>
  <si>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</si>
  <si>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</si>
  <si>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</si>
  <si>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</si>
  <si>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</si>
  <si>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</si>
  <si>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</si>
  <si>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</si>
  <si>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</si>
  <si>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</si>
  <si>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</si>
  <si>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</si>
  <si>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</si>
  <si>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</si>
  <si>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</si>
  <si>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</si>
  <si>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</si>
  <si>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</si>
  <si>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</si>
  <si>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</si>
  <si>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</si>
  <si>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</si>
  <si>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</si>
  <si>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</si>
  <si>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</si>
  <si>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</si>
  <si>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</si>
  <si>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</si>
  <si>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</si>
  <si>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</si>
  <si>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</si>
  <si>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</si>
  <si>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</si>
  <si>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</si>
  <si>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</si>
  <si>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</si>
  <si>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</si>
  <si>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</si>
  <si>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</si>
  <si>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</si>
  <si>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</si>
  <si>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</si>
  <si>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</si>
  <si>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</si>
  <si>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</si>
  <si>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</si>
  <si>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</si>
  <si>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</si>
  <si>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</si>
  <si>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</si>
  <si>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</si>
  <si>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</si>
  <si>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</si>
  <si>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</si>
  <si>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</si>
  <si>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</si>
  <si>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</si>
  <si>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</si>
  <si>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</si>
  <si>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</si>
  <si>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</si>
  <si>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</si>
  <si>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</si>
  <si>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</si>
  <si>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</si>
  <si>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</si>
  <si>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</si>
  <si>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</si>
  <si>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</si>
  <si>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</si>
  <si>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</si>
  <si>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</si>
  <si>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</si>
  <si>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</si>
  <si>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</si>
  <si>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</si>
  <si>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</si>
  <si>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</si>
  <si>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</si>
  <si>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</si>
  <si>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</si>
  <si>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</si>
  <si>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</si>
  <si>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</si>
  <si>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</si>
  <si>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</si>
  <si>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</si>
  <si>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</si>
  <si>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</si>
  <si>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</si>
  <si>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</si>
  <si>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</si>
  <si>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</si>
  <si>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</si>
  <si>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</si>
  <si>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</si>
  <si>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</si>
  <si>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</si>
  <si>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</si>
  <si>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</si>
  <si>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</si>
  <si>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</si>
  <si>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</si>
  <si>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</si>
  <si>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</si>
  <si>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</si>
  <si>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</si>
  <si>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</si>
  <si>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</si>
  <si>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</si>
  <si>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</si>
  <si>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</si>
  <si>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</si>
  <si>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</si>
  <si>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</si>
  <si>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</si>
  <si>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</si>
  <si>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</si>
  <si>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</si>
  <si>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</si>
  <si>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</si>
  <si>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</si>
  <si>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</si>
  <si>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</si>
  <si>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</si>
  <si>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</si>
  <si>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</si>
  <si>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</si>
  <si>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</si>
  <si>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</si>
  <si>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</si>
  <si>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</si>
  <si>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</si>
  <si>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</si>
  <si>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</si>
  <si>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</si>
  <si>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</si>
  <si>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</si>
  <si>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</si>
  <si>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</si>
  <si>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</si>
  <si>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</si>
  <si>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</si>
  <si>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</si>
  <si>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</si>
  <si>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</si>
  <si>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</si>
  <si>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</si>
  <si>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</si>
  <si>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</si>
  <si>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</si>
  <si>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</si>
  <si>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</si>
  <si>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</si>
  <si>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</si>
  <si>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</si>
  <si>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</si>
  <si>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</si>
  <si>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</si>
  <si>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</si>
  <si>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</si>
  <si>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</si>
  <si>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</si>
  <si>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</si>
  <si>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</si>
  <si>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</si>
  <si>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</si>
  <si>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</si>
  <si>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</si>
  <si>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</si>
  <si>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</si>
  <si>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</si>
  <si>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</si>
  <si>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</si>
  <si>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</si>
  <si>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</si>
  <si>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</si>
  <si>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</si>
  <si>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</si>
  <si>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</si>
  <si>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</si>
  <si>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</si>
  <si>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</si>
  <si>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</si>
  <si>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</si>
  <si>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</si>
  <si>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</si>
  <si>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</si>
  <si>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</si>
  <si>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</si>
  <si>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</si>
  <si>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</si>
  <si>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</si>
  <si>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</si>
  <si>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</si>
  <si>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</si>
  <si>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</si>
  <si>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</si>
  <si>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</si>
  <si>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</si>
  <si>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</si>
  <si>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</si>
  <si>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</si>
  <si>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</si>
  <si>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</si>
  <si>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</si>
  <si>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</si>
  <si>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</si>
  <si>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</si>
  <si>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</si>
  <si>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</si>
  <si>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</si>
  <si>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</si>
  <si>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</si>
  <si>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</si>
  <si>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</si>
  <si>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</si>
  <si>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</si>
  <si>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</si>
  <si>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</si>
  <si>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</si>
  <si>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</si>
  <si>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</si>
  <si>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</si>
  <si>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</si>
  <si>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</si>
  <si>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</si>
  <si>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</si>
  <si>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</si>
  <si>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</si>
  <si>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</si>
  <si>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</si>
  <si>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</si>
  <si>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</si>
  <si>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</si>
  <si>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</si>
  <si>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</si>
  <si>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</si>
  <si>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</si>
  <si>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</si>
  <si>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</si>
  <si>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</si>
  <si>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</si>
  <si>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</si>
  <si>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</si>
  <si>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</si>
  <si>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</si>
  <si>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</si>
  <si>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</si>
  <si>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</si>
  <si>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</si>
  <si>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</si>
  <si>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</si>
  <si>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</si>
  <si>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</si>
  <si>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</si>
  <si>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</si>
  <si>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</si>
  <si>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</si>
  <si>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</si>
  <si>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</si>
  <si>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</si>
  <si>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</si>
  <si>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</si>
  <si>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</si>
  <si>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</si>
  <si>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</si>
  <si>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</si>
  <si>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</si>
  <si>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</si>
  <si>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</si>
  <si>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</si>
  <si>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</si>
  <si>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</si>
  <si>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</si>
  <si>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</si>
  <si>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</si>
  <si>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</si>
  <si>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</si>
  <si>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</si>
  <si>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</si>
  <si>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</si>
  <si>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</si>
  <si>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</si>
  <si>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</si>
  <si>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</si>
  <si>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</si>
  <si>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</si>
  <si>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</si>
  <si>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</si>
  <si>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</si>
  <si>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</si>
  <si>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</si>
  <si>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</si>
  <si>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</si>
  <si>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</si>
  <si>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</si>
  <si>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</si>
  <si>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</si>
  <si>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</si>
  <si>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</si>
  <si>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</si>
  <si>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</si>
  <si>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</si>
  <si>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</si>
  <si>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</si>
  <si>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</si>
  <si>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</si>
  <si>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</si>
  <si>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</si>
  <si>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</si>
  <si>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</si>
  <si>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</si>
  <si>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</si>
  <si>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</si>
  <si>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</si>
  <si>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</si>
  <si>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</si>
  <si>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</si>
  <si>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</si>
  <si>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</si>
  <si>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</si>
  <si>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</si>
  <si>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</si>
  <si>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</si>
  <si>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</si>
  <si>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</si>
  <si>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</si>
  <si>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</si>
  <si>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</si>
  <si>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</si>
  <si>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</si>
  <si>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</si>
  <si>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</si>
  <si>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</si>
  <si>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</si>
  <si>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</si>
  <si>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</si>
  <si>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</si>
  <si>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</si>
  <si>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</si>
  <si>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</si>
  <si>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</si>
  <si>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</si>
  <si>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</si>
  <si>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</si>
  <si>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</si>
  <si>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</si>
  <si>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</si>
  <si>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</si>
  <si>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</si>
  <si>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</si>
  <si>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</si>
  <si>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</si>
  <si>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</si>
  <si>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</si>
  <si>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</si>
  <si>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</si>
  <si>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</si>
  <si>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</si>
  <si>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</si>
  <si>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</si>
  <si>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</si>
  <si>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</si>
  <si>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</si>
  <si>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</si>
  <si>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</si>
  <si>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</si>
  <si>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</si>
  <si>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</si>
  <si>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</si>
  <si>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</si>
  <si>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</si>
  <si>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</si>
  <si>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</si>
  <si>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</si>
  <si>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</si>
  <si>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</si>
  <si>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</si>
  <si>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</si>
  <si>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</si>
  <si>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</si>
  <si>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</si>
  <si>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</si>
  <si>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</si>
  <si>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</si>
  <si>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</si>
  <si>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</si>
  <si>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</si>
  <si>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</si>
  <si>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</si>
  <si>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</si>
  <si>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</si>
  <si>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</si>
  <si>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</si>
  <si>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</si>
  <si>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</si>
  <si>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</si>
  <si>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</si>
  <si>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</si>
  <si>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</si>
  <si>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</si>
  <si>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</si>
  <si>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</si>
  <si>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</si>
  <si>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</si>
  <si>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</si>
  <si>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</si>
  <si>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</si>
  <si>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</si>
  <si>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</si>
  <si>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</si>
  <si>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</si>
  <si>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</si>
  <si>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</si>
  <si>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</si>
  <si>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</si>
  <si>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</si>
  <si>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</si>
  <si>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</si>
  <si>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</si>
  <si>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</si>
  <si>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</si>
  <si>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</si>
  <si>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</si>
  <si>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</si>
  <si>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</si>
  <si>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</si>
  <si>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</si>
  <si>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</si>
  <si>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</si>
  <si>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</si>
  <si>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</si>
  <si>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</si>
  <si>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</si>
  <si>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</si>
  <si>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</si>
  <si>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</si>
  <si>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</si>
  <si>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</si>
  <si>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</si>
  <si>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</si>
  <si>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</si>
  <si>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</si>
  <si>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</si>
  <si>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</si>
  <si>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</si>
  <si>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</si>
  <si>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</si>
  <si>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</si>
  <si>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</si>
  <si>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</si>
  <si>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</si>
  <si>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</si>
  <si>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</si>
  <si>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</si>
  <si>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</si>
  <si>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</si>
  <si>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</si>
  <si>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</si>
  <si>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</si>
  <si>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</si>
  <si>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</si>
  <si>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</si>
  <si>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</si>
  <si>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</si>
  <si>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</si>
  <si>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</si>
  <si>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</si>
  <si>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</si>
  <si>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</si>
  <si>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</si>
  <si>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</si>
  <si>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</si>
  <si>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</si>
  <si>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</si>
  <si>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</si>
  <si>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</si>
  <si>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</si>
  <si>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</si>
  <si>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</si>
  <si>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</si>
  <si>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</si>
  <si>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</si>
  <si>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</si>
  <si>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</si>
  <si>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</si>
  <si>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</si>
  <si>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</si>
  <si>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</si>
  <si>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</si>
  <si>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</si>
  <si>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</si>
  <si>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</si>
  <si>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</si>
  <si>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</si>
  <si>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</si>
  <si>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</si>
  <si>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</si>
  <si>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</si>
  <si>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</si>
  <si>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</si>
  <si>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</si>
  <si>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</si>
  <si>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</si>
  <si>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</si>
  <si>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</si>
  <si>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</si>
  <si>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</si>
  <si>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</si>
  <si>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</si>
  <si>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</si>
  <si>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</si>
  <si>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</si>
  <si>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</si>
  <si>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</si>
  <si>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</si>
  <si>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</si>
  <si>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</si>
  <si>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</si>
  <si>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</si>
  <si>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</si>
  <si>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</si>
  <si>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</si>
  <si>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</si>
  <si>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</si>
  <si>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</si>
  <si>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</si>
  <si>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</si>
  <si>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</si>
  <si>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</si>
  <si>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</si>
  <si>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</si>
  <si>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</si>
  <si>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</si>
  <si>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</si>
  <si>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</si>
  <si>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</si>
  <si>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</si>
  <si>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</si>
  <si>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</si>
  <si>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</si>
  <si>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</si>
  <si>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</si>
  <si>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</si>
  <si>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</si>
  <si>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</si>
  <si>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</si>
  <si>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</si>
  <si>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</si>
  <si>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</si>
  <si>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</si>
  <si>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</si>
  <si>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</si>
  <si>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</si>
  <si>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</si>
  <si>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</si>
  <si>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</si>
  <si>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</si>
  <si>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</si>
  <si>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</si>
  <si>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</si>
  <si>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</si>
  <si>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</si>
  <si>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</si>
  <si>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</si>
  <si>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</si>
  <si>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</si>
  <si>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</si>
  <si>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</si>
  <si>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</si>
  <si>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</si>
  <si>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</si>
  <si>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</si>
  <si>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</si>
  <si>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</si>
  <si>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</si>
  <si>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</si>
  <si>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</si>
  <si>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</si>
  <si>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</si>
  <si>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</si>
  <si>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</si>
  <si>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</si>
  <si>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</si>
  <si>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</si>
  <si>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</si>
  <si>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</si>
  <si>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</si>
  <si>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</si>
  <si>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</si>
  <si>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</si>
  <si>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</si>
  <si>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</si>
  <si>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</si>
  <si>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</si>
  <si>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</si>
  <si>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</si>
  <si>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</si>
  <si>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</si>
  <si>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</si>
  <si>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</si>
  <si>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</si>
  <si>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</si>
  <si>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</si>
  <si>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</si>
  <si>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</si>
  <si>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</si>
  <si>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</si>
  <si>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</si>
  <si>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</si>
  <si>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</si>
  <si>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</si>
  <si>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</si>
  <si>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</si>
  <si>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</si>
  <si>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</si>
  <si>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</si>
  <si>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</si>
  <si>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</si>
  <si>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</si>
  <si>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</si>
  <si>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</si>
  <si>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</si>
  <si>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</si>
  <si>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</si>
  <si>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</si>
  <si>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</si>
  <si>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</si>
  <si>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</si>
  <si>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</si>
  <si>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</si>
  <si>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</si>
  <si>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</si>
  <si>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</si>
  <si>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</si>
  <si>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</si>
  <si>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</si>
  <si>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</si>
  <si>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</si>
  <si>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</si>
  <si>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</si>
  <si>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</si>
  <si>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</si>
  <si>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</si>
  <si>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</si>
  <si>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</si>
  <si>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</si>
  <si>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</si>
  <si>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</si>
  <si>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</si>
  <si>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</si>
  <si>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</si>
  <si>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</si>
  <si>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</si>
  <si>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</si>
  <si>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</si>
  <si>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</si>
  <si>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</si>
  <si>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</si>
  <si>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</si>
  <si>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</si>
  <si>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</si>
  <si>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</si>
  <si>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</si>
  <si>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</si>
  <si>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</si>
  <si>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</si>
  <si>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</si>
  <si>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</si>
  <si>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</si>
  <si>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</si>
  <si>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</si>
  <si>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</si>
  <si>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</si>
  <si>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</si>
  <si>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</si>
  <si>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</si>
  <si>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</si>
  <si>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</si>
  <si>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</si>
  <si>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</si>
  <si>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</si>
  <si>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</si>
  <si>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</si>
  <si>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</si>
  <si>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</si>
  <si>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</si>
  <si>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</si>
  <si>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</si>
  <si>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</si>
  <si>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</si>
  <si>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</si>
  <si>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</si>
  <si>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</si>
  <si>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</si>
  <si>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</si>
  <si>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</si>
  <si>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</si>
  <si>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</si>
  <si>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</si>
  <si>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</si>
  <si>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</si>
  <si>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</si>
  <si>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</si>
  <si>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</si>
  <si>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</si>
  <si>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</si>
  <si>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</si>
  <si>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</si>
  <si>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</si>
  <si>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</si>
  <si>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</si>
  <si>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</si>
  <si>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</si>
  <si>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</si>
  <si>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</si>
  <si>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</si>
  <si>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</si>
  <si>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</si>
  <si>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</si>
  <si>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</si>
  <si>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</si>
  <si>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</si>
  <si>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</si>
  <si>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</si>
  <si>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</si>
  <si>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</si>
  <si>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</si>
  <si>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</si>
  <si>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</si>
  <si>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</si>
  <si>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</si>
  <si>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</si>
  <si>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</si>
  <si>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</si>
  <si>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</si>
  <si>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</si>
  <si>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</si>
  <si>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</si>
  <si>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</si>
  <si>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</si>
  <si>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</si>
  <si>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</si>
  <si>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</si>
  <si>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</si>
  <si>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</si>
  <si>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</si>
  <si>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</si>
  <si>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</si>
  <si>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</si>
  <si>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</si>
  <si>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</si>
  <si>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</si>
  <si>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</si>
  <si>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</si>
  <si>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</si>
  <si>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</si>
  <si>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</si>
  <si>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</si>
  <si>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</si>
  <si>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</si>
  <si>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</si>
  <si>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</si>
  <si>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</si>
  <si>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</si>
  <si>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</si>
  <si>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</si>
  <si>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</si>
  <si>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</si>
  <si>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</si>
  <si>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</si>
  <si>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</si>
  <si>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</si>
  <si>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</si>
  <si>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</si>
  <si>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</si>
  <si>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</si>
  <si>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</si>
  <si>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</si>
  <si>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</si>
  <si>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</si>
  <si>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</si>
  <si>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</si>
  <si>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</si>
  <si>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</si>
  <si>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</si>
  <si>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</si>
  <si>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</si>
  <si>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</si>
  <si>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</si>
  <si>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</si>
  <si>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</si>
  <si>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</si>
  <si>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</si>
  <si>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</si>
  <si>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</si>
  <si>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</si>
  <si>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</si>
  <si>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</si>
  <si>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</si>
  <si>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</si>
  <si>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</si>
  <si>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</si>
  <si>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</si>
  <si>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</si>
  <si>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</si>
  <si>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</si>
  <si>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</si>
  <si>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</si>
  <si>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</si>
  <si>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</si>
  <si>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</si>
  <si>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</si>
  <si>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</si>
  <si>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</si>
  <si>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</si>
  <si>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</si>
  <si>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</si>
  <si>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</si>
  <si>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</si>
  <si>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</si>
  <si>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</si>
  <si>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</si>
  <si>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</si>
  <si>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</si>
  <si>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</si>
  <si>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</si>
  <si>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</si>
  <si>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</si>
  <si>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</si>
  <si>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</si>
  <si>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</si>
  <si>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</si>
  <si>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</si>
  <si>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</si>
  <si>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</si>
  <si>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</si>
  <si>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</si>
  <si>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</si>
  <si>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</si>
  <si>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</si>
  <si>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</si>
  <si>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</si>
  <si>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</si>
  <si>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</si>
  <si>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</si>
  <si>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</si>
  <si>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</si>
  <si>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</si>
  <si>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</si>
  <si>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</si>
  <si>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</si>
  <si>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</si>
  <si>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</si>
  <si>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</si>
  <si>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</si>
  <si>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</si>
  <si>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</si>
  <si>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</si>
  <si>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</si>
  <si>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</si>
  <si>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</si>
  <si>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</si>
  <si>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</si>
  <si>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</si>
  <si>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</si>
  <si>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</si>
  <si>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</si>
  <si>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</si>
  <si>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</si>
  <si>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</si>
  <si>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</si>
  <si>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</si>
  <si>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</si>
  <si>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</si>
  <si>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</si>
  <si>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</si>
  <si>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</si>
  <si>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</si>
  <si>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</si>
  <si>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</si>
  <si>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</si>
  <si>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</si>
  <si>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</si>
  <si>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</si>
  <si>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</si>
  <si>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</si>
  <si>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</si>
  <si>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</si>
  <si>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</si>
  <si>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</si>
  <si>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</si>
  <si>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</si>
  <si>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</si>
  <si>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</si>
  <si>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</si>
  <si>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</si>
  <si>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</si>
  <si>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</si>
  <si>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</si>
  <si>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</si>
  <si>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</si>
  <si>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</si>
  <si>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</si>
  <si>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</si>
  <si>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</si>
  <si>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</si>
  <si>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</si>
  <si>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</si>
  <si>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</si>
  <si>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</si>
  <si>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</si>
  <si>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</si>
  <si>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</si>
  <si>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</si>
  <si>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</si>
  <si>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</si>
  <si>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</si>
  <si>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</si>
  <si>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</si>
  <si>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</si>
  <si>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</si>
  <si>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</si>
  <si>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</si>
  <si>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</si>
  <si>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</si>
  <si>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</si>
  <si>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</si>
  <si>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</si>
  <si>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</si>
  <si>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</si>
  <si>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</si>
  <si>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</si>
  <si>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</si>
  <si>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</si>
  <si>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</si>
  <si>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</si>
  <si>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</si>
  <si>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</si>
  <si>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</si>
  <si>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</si>
  <si>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</si>
  <si>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</si>
  <si>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</si>
  <si>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</si>
  <si>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</si>
  <si>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</si>
  <si>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</si>
  <si>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</si>
  <si>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</si>
  <si>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</si>
  <si>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</si>
  <si>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</si>
  <si>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</si>
  <si>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</si>
  <si>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</si>
  <si>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</si>
  <si>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</si>
  <si>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</si>
  <si>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</si>
  <si>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</si>
  <si>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</si>
  <si>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</si>
  <si>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</si>
  <si>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</si>
  <si>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</si>
  <si>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</si>
  <si>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</si>
  <si>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</si>
  <si>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</si>
  <si>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</si>
  <si>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</si>
  <si>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</si>
  <si>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</si>
  <si>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</si>
  <si>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</si>
  <si>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</si>
  <si>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</si>
  <si>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</si>
  <si>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</si>
  <si>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</si>
  <si>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</si>
  <si>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</si>
  <si>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</si>
  <si>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</si>
  <si>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</si>
  <si>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</si>
  <si>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</si>
  <si>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</si>
  <si>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</si>
  <si>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</si>
  <si>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</si>
  <si>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</si>
  <si>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</si>
  <si>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</si>
  <si>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</si>
  <si>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</si>
  <si>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</si>
  <si>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</si>
  <si>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</si>
  <si>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</si>
  <si>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</si>
  <si>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</si>
  <si>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</si>
  <si>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</si>
  <si>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</si>
  <si>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</si>
  <si>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</si>
  <si>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</si>
  <si>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</si>
  <si>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</si>
  <si>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</si>
  <si>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</si>
  <si>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</si>
  <si>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</si>
  <si>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</si>
  <si>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</si>
  <si>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</si>
  <si>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</si>
  <si>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</si>
  <si>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</si>
  <si>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</si>
  <si>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</si>
  <si>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</si>
  <si>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</si>
  <si>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</si>
  <si>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</si>
  <si>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</si>
  <si>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</si>
  <si>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</si>
  <si>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</si>
  <si>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</si>
  <si>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</si>
  <si>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</si>
  <si>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</si>
  <si>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</si>
  <si>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</si>
  <si>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</si>
  <si>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</si>
  <si>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</si>
  <si>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</si>
  <si>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</si>
  <si>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</si>
  <si>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</si>
  <si>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</si>
  <si>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</si>
  <si>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</si>
  <si>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</si>
  <si>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</si>
  <si>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</si>
  <si>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</si>
  <si>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</si>
  <si>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</si>
  <si>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</si>
  <si>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</si>
  <si>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</si>
  <si>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</si>
  <si>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</si>
  <si>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</si>
  <si>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</si>
  <si>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</si>
  <si>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</si>
  <si>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</si>
  <si>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</si>
  <si>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</si>
  <si>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</si>
  <si>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</si>
  <si>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</si>
  <si>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</si>
  <si>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</si>
  <si>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</si>
  <si>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</si>
  <si>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</si>
  <si>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</si>
  <si>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</si>
  <si>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</si>
  <si>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</si>
  <si>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</si>
  <si>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</si>
  <si>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</si>
  <si>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</si>
  <si>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</si>
  <si>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</si>
  <si>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</si>
  <si>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</si>
  <si>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</si>
  <si>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</si>
  <si>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</si>
  <si>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</si>
  <si>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</si>
  <si>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</si>
  <si>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</si>
  <si>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</si>
  <si>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</si>
  <si>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</si>
  <si>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</si>
  <si>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</si>
  <si>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</si>
  <si>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</si>
  <si>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</si>
  <si>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</si>
  <si>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</si>
  <si>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</si>
  <si>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</si>
  <si>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</si>
  <si>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</si>
  <si>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</si>
  <si>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</si>
  <si>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</si>
  <si>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</si>
  <si>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</si>
  <si>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</si>
  <si>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</si>
  <si>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</si>
  <si>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</si>
  <si>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</si>
  <si>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</si>
  <si>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</si>
  <si>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</si>
  <si>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</si>
  <si>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</si>
  <si>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</si>
  <si>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</si>
  <si>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</si>
  <si>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</si>
  <si>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</si>
  <si>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</si>
  <si>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</si>
  <si>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</si>
  <si>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</si>
  <si>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</si>
  <si>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</si>
  <si>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</si>
  <si>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</si>
  <si>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</si>
  <si>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</si>
  <si>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</si>
  <si>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</si>
  <si>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</si>
  <si>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</si>
  <si>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</si>
  <si>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</si>
  <si>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</si>
  <si>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</si>
  <si>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</si>
  <si>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</si>
  <si>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</si>
  <si>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</si>
  <si>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</si>
  <si>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</si>
  <si>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</si>
  <si>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</si>
  <si>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</si>
  <si>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</si>
  <si>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</si>
  <si>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</si>
  <si>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</si>
  <si>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</si>
  <si>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</si>
  <si>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</si>
  <si>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</si>
  <si>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</si>
  <si>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</si>
  <si>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</si>
  <si>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</si>
  <si>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</si>
  <si>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</si>
  <si>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</si>
  <si>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</si>
  <si>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</si>
  <si>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</si>
  <si>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</si>
  <si>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</si>
  <si>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</si>
  <si>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</si>
  <si>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</si>
  <si>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</si>
  <si>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</si>
  <si>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</si>
  <si>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</si>
  <si>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</si>
  <si>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</si>
  <si>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</si>
  <si>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</si>
  <si>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</si>
  <si>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</si>
  <si>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</si>
  <si>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</si>
  <si>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</si>
  <si>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</si>
  <si>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</si>
  <si>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</si>
  <si>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</si>
  <si>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</si>
  <si>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</si>
  <si>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</si>
  <si>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</si>
  <si>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</si>
  <si>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</si>
  <si>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</si>
  <si>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</si>
  <si>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</si>
  <si>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</si>
  <si>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</si>
  <si>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</si>
  <si>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</si>
  <si>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</si>
  <si>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</si>
  <si>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</si>
  <si>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</si>
  <si>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</si>
  <si>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</si>
  <si>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</si>
  <si>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</si>
  <si>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</si>
  <si>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</si>
  <si>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</si>
  <si>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</si>
  <si>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</si>
  <si>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</si>
  <si>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</si>
  <si>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</si>
  <si>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</si>
  <si>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</si>
  <si>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</si>
  <si>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</si>
  <si>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</si>
  <si>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</si>
  <si>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</si>
  <si>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</si>
  <si>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</si>
  <si>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</si>
  <si>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</si>
  <si>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</si>
  <si>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</si>
  <si>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</si>
  <si>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</si>
  <si>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</si>
  <si>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</si>
  <si>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</si>
  <si>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</si>
  <si>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</si>
  <si>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</si>
  <si>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</si>
  <si>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</si>
  <si>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</si>
  <si>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</si>
  <si>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</si>
  <si>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</si>
  <si>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</si>
  <si>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</si>
  <si>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</si>
  <si>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</si>
  <si>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</si>
  <si>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</si>
  <si>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</si>
  <si>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</si>
  <si>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</si>
  <si>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</si>
  <si>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</si>
  <si>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</si>
  <si>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</si>
  <si>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</si>
  <si>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</si>
  <si>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</si>
  <si>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</si>
  <si>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</si>
  <si>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</si>
  <si>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</si>
  <si>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</si>
  <si>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</si>
  <si>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</si>
  <si>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</si>
  <si>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</si>
  <si>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</si>
  <si>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</si>
  <si>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</si>
  <si>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</si>
  <si>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</si>
  <si>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</si>
  <si>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</si>
  <si>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</si>
  <si>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</si>
  <si>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</si>
  <si>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</si>
  <si>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</si>
  <si>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</si>
  <si>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</si>
  <si>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</si>
  <si>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</si>
  <si>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</si>
  <si>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</si>
  <si>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</si>
  <si>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</si>
  <si>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</si>
  <si>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</si>
  <si>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</si>
  <si>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</si>
  <si>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</si>
  <si>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</si>
  <si>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</si>
  <si>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</si>
  <si>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</si>
  <si>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</si>
  <si>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</si>
  <si>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</si>
  <si>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</si>
  <si>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</si>
  <si>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</si>
  <si>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</si>
  <si>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</si>
  <si>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</si>
  <si>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</si>
  <si>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</si>
  <si>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</si>
  <si>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</si>
  <si>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</si>
  <si>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</si>
  <si>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</si>
  <si>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</si>
  <si>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</si>
  <si>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</si>
  <si>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</si>
  <si>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</si>
  <si>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</si>
  <si>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</si>
  <si>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</si>
  <si>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</si>
  <si>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</si>
  <si>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</si>
  <si>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</si>
  <si>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</si>
  <si>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</si>
  <si>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</si>
  <si>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</si>
  <si>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</si>
  <si>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</si>
  <si>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</si>
  <si>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</si>
  <si>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</si>
  <si>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</si>
  <si>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</si>
  <si>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</si>
  <si>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</si>
  <si>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</si>
  <si>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</si>
  <si>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</si>
  <si>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</si>
  <si>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</si>
  <si>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</si>
  <si>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</si>
  <si>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</si>
  <si>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</si>
  <si>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</si>
  <si>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</si>
  <si>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</si>
  <si>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</si>
  <si>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</si>
  <si>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</si>
  <si>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</si>
  <si>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</si>
  <si>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</si>
  <si>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</si>
  <si>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</si>
  <si>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</si>
  <si>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</si>
  <si>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</si>
  <si>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</si>
  <si>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</si>
  <si>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</si>
  <si>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</si>
  <si>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</si>
  <si>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</si>
  <si>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</si>
  <si>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</si>
  <si>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</si>
  <si>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</si>
  <si>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</si>
  <si>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</si>
  <si>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</si>
  <si>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</si>
  <si>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</si>
  <si>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</si>
  <si>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</si>
  <si>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</si>
  <si>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</si>
  <si>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</si>
  <si>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</si>
  <si>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</si>
  <si>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</si>
  <si>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</si>
  <si>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</si>
  <si>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</si>
  <si>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</si>
  <si>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</si>
  <si>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</si>
  <si>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</si>
  <si>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</si>
  <si>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</si>
  <si>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</si>
  <si>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</si>
  <si>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</si>
  <si>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</si>
  <si>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</si>
  <si>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</si>
  <si>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</si>
  <si>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</si>
  <si>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</si>
  <si>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</si>
  <si>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</si>
  <si>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</si>
  <si>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</si>
  <si>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</si>
  <si>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</si>
  <si>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</si>
  <si>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</si>
  <si>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</si>
  <si>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</si>
  <si>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</si>
  <si>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</si>
  <si>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</si>
  <si>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</si>
  <si>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</si>
  <si>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</si>
  <si>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</si>
  <si>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</si>
  <si>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</si>
  <si>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</si>
  <si>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</si>
  <si>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</si>
  <si>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</si>
  <si>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</si>
  <si>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</si>
  <si>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</si>
  <si>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</si>
  <si>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</si>
  <si>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</si>
  <si>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</si>
  <si>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</si>
  <si>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</si>
  <si>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</si>
  <si>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</si>
  <si>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</si>
  <si>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</si>
  <si>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</si>
  <si>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</si>
  <si>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</si>
  <si>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</si>
  <si>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</si>
  <si>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</si>
  <si>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</si>
  <si>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</si>
  <si>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</si>
  <si>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</si>
  <si>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</si>
  <si>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</si>
  <si>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</si>
  <si>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</si>
  <si>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</si>
  <si>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</si>
  <si>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</si>
  <si>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</si>
  <si>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</si>
  <si>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</si>
  <si>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</si>
  <si>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</si>
  <si>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</si>
  <si>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</si>
  <si>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</si>
  <si>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</si>
  <si>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</si>
  <si>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</si>
  <si>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</si>
  <si>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</si>
  <si>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</si>
  <si>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</si>
  <si>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</si>
  <si>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</si>
  <si>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</si>
  <si>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</si>
  <si>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</si>
  <si>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</si>
  <si>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</si>
  <si>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</si>
  <si>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</si>
  <si>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</si>
  <si>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</si>
  <si>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</si>
  <si>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</si>
  <si>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</si>
  <si>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</si>
  <si>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</si>
  <si>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</si>
  <si>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</si>
  <si>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</si>
  <si>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</si>
  <si>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</si>
  <si>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</si>
  <si>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</si>
  <si>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</si>
  <si>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</si>
  <si>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</si>
  <si>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</si>
  <si>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</si>
  <si>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</si>
  <si>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</si>
  <si>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</si>
  <si>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</si>
  <si>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</si>
  <si>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</si>
  <si>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</si>
  <si>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</si>
  <si>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</si>
  <si>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</si>
  <si>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</si>
  <si>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</si>
  <si>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</si>
  <si>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</si>
  <si>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</si>
  <si>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</si>
  <si>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</si>
  <si>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</si>
  <si>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</si>
  <si>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</si>
  <si>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</si>
  <si>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</si>
  <si>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</si>
  <si>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</si>
  <si>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</si>
  <si>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</si>
  <si>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</si>
  <si>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</si>
  <si>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</si>
  <si>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</si>
  <si>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</si>
  <si>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</si>
  <si>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</si>
  <si>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</si>
  <si>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</si>
  <si>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</si>
  <si>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</si>
  <si>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</si>
  <si>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</si>
  <si>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</si>
  <si>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</si>
  <si>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</si>
  <si>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</si>
  <si>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</si>
  <si>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</si>
  <si>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</si>
  <si>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</si>
  <si>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</si>
  <si>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</si>
  <si>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</si>
  <si>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</si>
  <si>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</si>
  <si>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</si>
  <si>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</si>
  <si>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</si>
  <si>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</si>
  <si>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</si>
  <si>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</si>
  <si>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</si>
  <si>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</si>
  <si>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</si>
  <si>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</si>
  <si>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</si>
  <si>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</si>
  <si>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</si>
  <si>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</si>
  <si>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</si>
  <si>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</si>
  <si>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</si>
  <si>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</si>
  <si>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</si>
  <si>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</si>
  <si>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</si>
  <si>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</si>
  <si>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</si>
  <si>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</si>
  <si>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</si>
  <si>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</si>
  <si>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</si>
  <si>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</si>
  <si>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</si>
  <si>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</si>
  <si>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</si>
  <si>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</si>
  <si>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</si>
  <si>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</si>
  <si>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</si>
  <si>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</si>
  <si>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</si>
  <si>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</si>
  <si>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</si>
  <si>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</si>
  <si>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</si>
  <si>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</si>
  <si>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</si>
  <si>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</si>
  <si>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</si>
  <si>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</si>
  <si>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</si>
  <si>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</si>
  <si>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</si>
  <si>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</si>
  <si>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</si>
  <si>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</si>
  <si>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</si>
  <si>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</si>
  <si>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</si>
  <si>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</si>
  <si>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</si>
  <si>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</si>
  <si>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</si>
  <si>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</si>
  <si>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</si>
  <si>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</si>
  <si>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</si>
  <si>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</si>
  <si>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</si>
  <si>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</si>
  <si>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</si>
  <si>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</si>
  <si>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</si>
  <si>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</si>
  <si>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</si>
  <si>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</si>
  <si>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</si>
  <si>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</si>
  <si>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</si>
  <si>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</si>
  <si>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</si>
  <si>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</si>
  <si>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</si>
  <si>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</si>
  <si>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</si>
  <si>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</si>
  <si>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</si>
  <si>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</si>
  <si>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</si>
  <si>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</si>
  <si>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</si>
  <si>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</si>
  <si>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</si>
  <si>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</si>
  <si>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</si>
  <si>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</si>
  <si>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</si>
  <si>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</si>
  <si>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</si>
  <si>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</si>
  <si>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</si>
  <si>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</si>
  <si>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</si>
  <si>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</si>
  <si>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</si>
  <si>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</si>
  <si>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</si>
  <si>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</si>
  <si>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</si>
  <si>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</si>
  <si>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</si>
  <si>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</si>
  <si>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</si>
  <si>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</si>
  <si>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</si>
  <si>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</si>
  <si>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</si>
  <si>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</si>
  <si>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</si>
  <si>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</si>
  <si>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</si>
  <si>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</si>
  <si>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</si>
  <si>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</si>
  <si>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</si>
  <si>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</si>
  <si>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</si>
  <si>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</si>
  <si>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</si>
  <si>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</si>
  <si>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</si>
  <si>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</si>
  <si>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</si>
  <si>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</si>
  <si>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</si>
  <si>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</si>
  <si>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</si>
  <si>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</si>
  <si>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</si>
  <si>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</si>
  <si>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</si>
  <si>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</si>
  <si>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</si>
  <si>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</si>
  <si>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</si>
  <si>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</si>
  <si>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</si>
  <si>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</si>
  <si>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</si>
  <si>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</si>
  <si>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</si>
  <si>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</si>
  <si>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</si>
  <si>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</si>
  <si>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</si>
  <si>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</si>
  <si>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</si>
  <si>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</si>
  <si>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</si>
  <si>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</si>
  <si>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</si>
  <si>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</si>
  <si>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</si>
  <si>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</si>
  <si>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</si>
  <si>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</si>
  <si>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</si>
  <si>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</si>
  <si>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</si>
  <si>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</si>
  <si>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</si>
  <si>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</si>
  <si>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</si>
  <si>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</si>
  <si>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</si>
  <si>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</si>
  <si>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</si>
  <si>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</si>
  <si>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</si>
  <si>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</si>
  <si>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</si>
  <si>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</si>
  <si>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</si>
  <si>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</si>
  <si>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</si>
  <si>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</si>
  <si>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</si>
  <si>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</si>
  <si>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</si>
  <si>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</si>
  <si>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</si>
  <si>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</si>
  <si>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</si>
  <si>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</si>
  <si>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</si>
  <si>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</si>
  <si>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</si>
  <si>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</si>
  <si>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</si>
  <si>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</si>
  <si>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</si>
  <si>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</si>
  <si>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</si>
  <si>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</si>
  <si>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</si>
  <si>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</si>
  <si>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</si>
  <si>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</si>
  <si>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</si>
  <si>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</si>
  <si>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</si>
  <si>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</si>
  <si>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</si>
  <si>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</si>
  <si>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</si>
  <si>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</si>
  <si>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</si>
  <si>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</si>
  <si>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</si>
  <si>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</si>
  <si>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</si>
  <si>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</si>
  <si>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</si>
  <si>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</si>
  <si>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</si>
  <si>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</si>
  <si>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</si>
  <si>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</si>
  <si>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</si>
  <si>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</si>
  <si>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</si>
  <si>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</si>
  <si>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</si>
  <si>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</si>
  <si>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</si>
  <si>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</si>
  <si>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</si>
  <si>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</si>
  <si>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</si>
  <si>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</si>
  <si>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</si>
  <si>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</si>
  <si>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</si>
  <si>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</si>
  <si>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</si>
  <si>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</si>
  <si>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</si>
  <si>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</si>
  <si>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</si>
  <si>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</si>
  <si>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</si>
  <si>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</si>
  <si>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</si>
  <si>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</si>
  <si>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</si>
  <si>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</si>
  <si>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</si>
  <si>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</si>
  <si>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</si>
  <si>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</si>
  <si>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</si>
  <si>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</si>
  <si>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</si>
  <si>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</si>
  <si>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</si>
  <si>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</si>
  <si>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</si>
  <si>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</si>
  <si>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</si>
  <si>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</si>
  <si>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</si>
  <si>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</si>
  <si>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</si>
  <si>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</si>
  <si>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</si>
  <si>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</si>
  <si>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</si>
  <si>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</si>
  <si>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</si>
  <si>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</si>
  <si>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</si>
  <si>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</si>
  <si>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</si>
  <si>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</si>
  <si>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</si>
  <si>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</si>
  <si>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</si>
  <si>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</si>
  <si>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</si>
  <si>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</si>
  <si>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</si>
  <si>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</si>
  <si>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</si>
  <si>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</si>
  <si>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</si>
  <si>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</si>
  <si>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</si>
  <si>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</si>
  <si>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</si>
  <si>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</si>
  <si>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</si>
  <si>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</si>
  <si>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</si>
  <si>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</si>
  <si>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</si>
  <si>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</si>
  <si>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</si>
  <si>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</si>
  <si>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</si>
  <si>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</si>
  <si>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</si>
  <si>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</si>
  <si>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</si>
  <si>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</si>
  <si>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</si>
  <si>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</si>
  <si>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</si>
  <si>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</si>
  <si>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</si>
  <si>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</si>
  <si>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</si>
  <si>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</si>
  <si>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</si>
  <si>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</si>
  <si>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</si>
  <si>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</si>
  <si>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</si>
  <si>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</si>
  <si>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</si>
  <si>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</si>
  <si>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</si>
  <si>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</si>
  <si>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</si>
  <si>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</si>
  <si>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</si>
  <si>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</si>
  <si>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</si>
  <si>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</si>
  <si>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</si>
  <si>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</si>
  <si>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</si>
  <si>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</si>
  <si>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</si>
  <si>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</si>
  <si>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</si>
  <si>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</si>
  <si>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</si>
  <si>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</si>
  <si>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</si>
  <si>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</si>
  <si>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</si>
  <si>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</si>
  <si>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</si>
  <si>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</si>
  <si>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</si>
  <si>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</si>
  <si>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</si>
  <si>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</si>
  <si>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</si>
  <si>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</si>
  <si>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</si>
  <si>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</si>
  <si>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</si>
  <si>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</si>
  <si>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</si>
  <si>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</si>
  <si>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</si>
  <si>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</si>
  <si>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</si>
  <si>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</si>
  <si>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</si>
  <si>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</si>
  <si>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</si>
  <si>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</si>
  <si>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</si>
  <si>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</si>
  <si>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</si>
  <si>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</si>
  <si>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</si>
  <si>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</si>
  <si>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</si>
  <si>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</si>
  <si>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</si>
  <si>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</si>
  <si>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</si>
  <si>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</si>
  <si>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</si>
  <si>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</si>
  <si>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</si>
  <si>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</si>
  <si>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</si>
  <si>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</si>
  <si>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</si>
  <si>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</si>
  <si>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</si>
  <si>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</si>
  <si>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</si>
  <si>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</si>
  <si>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</si>
  <si>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</si>
  <si>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</si>
  <si>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</si>
  <si>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</si>
  <si>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</si>
  <si>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</si>
  <si>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</si>
  <si>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</si>
  <si>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</si>
  <si>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</si>
  <si>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</si>
  <si>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</si>
  <si>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</si>
  <si>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</si>
  <si>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</si>
  <si>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</si>
  <si>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</si>
  <si>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</si>
  <si>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</si>
  <si>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</si>
  <si>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</si>
  <si>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</si>
  <si>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</si>
  <si>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</si>
  <si>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</si>
  <si>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</si>
  <si>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</si>
  <si>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</si>
  <si>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</si>
  <si>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</si>
  <si>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</si>
  <si>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</si>
  <si>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</si>
  <si>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</si>
  <si>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</si>
  <si>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</si>
  <si>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</si>
  <si>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</si>
  <si>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</si>
  <si>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</si>
  <si>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</si>
  <si>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</si>
  <si>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</si>
  <si>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</si>
  <si>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</si>
  <si>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</si>
  <si>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</si>
  <si>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</si>
  <si>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</si>
  <si>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</si>
  <si>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</si>
  <si>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</si>
  <si>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</si>
  <si>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</si>
  <si>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</si>
  <si>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</si>
  <si>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</si>
  <si>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</si>
  <si>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</si>
  <si>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</si>
  <si>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</si>
  <si>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</si>
  <si>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</si>
  <si>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</si>
  <si>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</si>
  <si>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</si>
  <si>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</si>
  <si>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</si>
  <si>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</si>
  <si>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</si>
  <si>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</si>
  <si>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</si>
  <si>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</si>
  <si>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</si>
  <si>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</si>
  <si>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</si>
  <si>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</si>
  <si>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</si>
  <si>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</si>
  <si>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</si>
  <si>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</si>
  <si>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</si>
  <si>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</si>
  <si>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</si>
  <si>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</si>
  <si>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</si>
  <si>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</si>
  <si>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</si>
  <si>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</si>
  <si>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</si>
  <si>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</si>
  <si>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</si>
  <si>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</si>
  <si>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</si>
  <si>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</si>
  <si>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</si>
  <si>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</si>
  <si>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</si>
  <si>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</si>
  <si>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</si>
  <si>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</si>
  <si>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</si>
  <si>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</si>
  <si>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</si>
  <si>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</si>
  <si>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</si>
  <si>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</si>
  <si>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</si>
  <si>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</si>
  <si>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</si>
  <si>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</si>
  <si>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</si>
  <si>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</si>
  <si>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</si>
  <si>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</si>
  <si>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</si>
  <si>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</si>
  <si>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</si>
  <si>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</si>
  <si>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</si>
  <si>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</si>
  <si>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</si>
  <si>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</si>
  <si>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</si>
  <si>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</si>
  <si>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</si>
  <si>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</si>
  <si>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</si>
  <si>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</si>
  <si>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</si>
  <si>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</si>
  <si>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</si>
  <si>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</si>
  <si>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</si>
  <si>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</si>
  <si>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</si>
  <si>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</si>
  <si>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</si>
  <si>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</si>
  <si>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</si>
  <si>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</si>
  <si>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</si>
  <si>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</si>
  <si>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</si>
  <si>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</si>
  <si>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</si>
  <si>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</si>
  <si>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</si>
  <si>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</si>
  <si>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</si>
  <si>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</si>
  <si>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</si>
  <si>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</si>
  <si>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</si>
  <si>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</si>
  <si>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</si>
  <si>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</si>
  <si>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</si>
  <si>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</si>
  <si>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</si>
  <si>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</si>
  <si>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</si>
  <si>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</si>
  <si>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</si>
  <si>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</si>
  <si>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</si>
  <si>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</si>
  <si>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</si>
  <si>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</si>
  <si>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</si>
  <si>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</si>
  <si>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</si>
  <si>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</si>
  <si>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</si>
  <si>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</si>
  <si>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</si>
  <si>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</si>
  <si>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</si>
  <si>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</si>
  <si>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</si>
  <si>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</si>
  <si>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</si>
  <si>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</si>
  <si>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</si>
  <si>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</si>
  <si>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</si>
  <si>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</si>
  <si>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</si>
  <si>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</si>
  <si>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</si>
  <si>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</si>
  <si>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</si>
  <si>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</si>
  <si>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</si>
  <si>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</si>
  <si>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</si>
  <si>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</si>
  <si>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</si>
  <si>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</si>
  <si>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</si>
  <si>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</si>
  <si>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</si>
  <si>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</si>
  <si>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</si>
  <si>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</si>
  <si>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</si>
  <si>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</si>
  <si>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</si>
  <si>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</si>
  <si>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</si>
  <si>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</si>
  <si>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</si>
  <si>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</si>
  <si>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</si>
  <si>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</si>
  <si>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</si>
  <si>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</si>
  <si>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</si>
  <si>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</si>
  <si>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</si>
  <si>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</si>
  <si>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</si>
  <si>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</si>
  <si>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</si>
  <si>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</si>
  <si>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</si>
  <si>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</si>
  <si>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</si>
  <si>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</si>
  <si>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</si>
  <si>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</si>
  <si>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</si>
  <si>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</si>
  <si>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</si>
  <si>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</si>
  <si>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</si>
  <si>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</si>
  <si>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</si>
  <si>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</si>
  <si>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</si>
  <si>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</si>
  <si>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</si>
  <si>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</si>
  <si>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</si>
  <si>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</si>
  <si>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</si>
  <si>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</si>
  <si>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</si>
  <si>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</si>
  <si>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</si>
  <si>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</si>
  <si>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</si>
  <si>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</si>
  <si>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</si>
  <si>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</si>
  <si>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</si>
  <si>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</si>
  <si>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</si>
  <si>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</si>
  <si>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</si>
  <si>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</si>
  <si>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</si>
  <si>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</si>
  <si>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</si>
  <si>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</si>
  <si>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</si>
  <si>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</si>
  <si>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</si>
  <si>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</si>
  <si>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</si>
  <si>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</si>
  <si>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</si>
  <si>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</si>
  <si>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</si>
  <si>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</si>
  <si>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</si>
  <si>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</si>
  <si>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</si>
  <si>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</si>
  <si>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</si>
  <si>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</si>
  <si>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</si>
  <si>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</si>
  <si>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</si>
  <si>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</si>
  <si>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</si>
  <si>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</si>
  <si>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</si>
  <si>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</si>
  <si>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</si>
  <si>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</si>
  <si>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</si>
  <si>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</si>
  <si>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</si>
  <si>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</si>
  <si>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</si>
  <si>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</si>
  <si>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</si>
  <si>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</si>
  <si>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</si>
  <si>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</si>
  <si>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</si>
  <si>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</si>
  <si>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</si>
  <si>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</si>
  <si>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</si>
  <si>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</si>
  <si>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</si>
  <si>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</si>
  <si>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</si>
  <si>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</si>
  <si>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</si>
  <si>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</si>
  <si>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</si>
  <si>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</si>
  <si>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</si>
  <si>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</si>
  <si>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</si>
  <si>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</si>
  <si>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</si>
  <si>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</si>
  <si>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</si>
  <si>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</si>
  <si>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</si>
  <si>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</si>
  <si>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</si>
  <si>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</si>
  <si>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</si>
  <si>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</si>
  <si>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</si>
  <si>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</si>
  <si>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</si>
  <si>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</si>
  <si>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</si>
  <si>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</si>
  <si>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</si>
  <si>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</si>
  <si>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</si>
  <si>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</si>
  <si>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</si>
  <si>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</si>
  <si>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</si>
  <si>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</si>
  <si>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</si>
  <si>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</si>
  <si>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</si>
  <si>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</si>
  <si>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</si>
  <si>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</si>
  <si>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</si>
  <si>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</si>
  <si>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</si>
  <si>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</si>
  <si>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</si>
  <si>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</si>
  <si>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</si>
  <si>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</si>
  <si>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</si>
  <si>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</si>
  <si>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</si>
  <si>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</si>
  <si>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</si>
  <si>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</si>
  <si>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</si>
  <si>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</si>
  <si>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</si>
  <si>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</si>
  <si>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</si>
  <si>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</si>
  <si>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</si>
  <si>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</si>
  <si>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</si>
  <si>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</si>
  <si>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</si>
  <si>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</si>
  <si>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</si>
  <si>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</si>
  <si>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</si>
  <si>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</si>
  <si>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</si>
  <si>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</si>
  <si>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</si>
  <si>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</si>
  <si>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</si>
  <si>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</si>
  <si>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</si>
  <si>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</si>
  <si>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</si>
  <si>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</si>
  <si>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</si>
  <si>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</si>
  <si>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</si>
  <si>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</si>
  <si>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</si>
  <si>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</si>
  <si>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</si>
  <si>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</si>
  <si>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</si>
  <si>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</si>
  <si>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</si>
  <si>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</si>
  <si>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</si>
  <si>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</si>
  <si>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</si>
  <si>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</si>
  <si>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</si>
  <si>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</si>
  <si>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</si>
  <si>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</si>
  <si>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</si>
  <si>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</si>
  <si>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</si>
  <si>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</si>
  <si>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</si>
  <si>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</si>
  <si>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</si>
  <si>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</si>
  <si>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</si>
  <si>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</si>
  <si>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</si>
  <si>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</si>
  <si>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</si>
  <si>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</si>
  <si>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</si>
  <si>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</si>
  <si>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</si>
  <si>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</si>
  <si>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</si>
  <si>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</si>
  <si>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</si>
  <si>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</si>
  <si>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</si>
  <si>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</si>
  <si>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</si>
  <si>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</si>
  <si>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</si>
  <si>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</si>
  <si>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</si>
  <si>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</si>
  <si>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</si>
  <si>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</si>
  <si>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</si>
  <si>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</si>
  <si>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</si>
  <si>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</si>
  <si>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</si>
  <si>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</si>
  <si>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</si>
  <si>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</si>
  <si>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</si>
  <si>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</si>
  <si>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</si>
  <si>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</si>
  <si>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</si>
  <si>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</si>
  <si>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</si>
  <si>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</si>
  <si>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</si>
  <si>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</si>
  <si>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</si>
  <si>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</si>
  <si>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</si>
  <si>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</si>
  <si>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</si>
  <si>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</si>
  <si>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</si>
  <si>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</si>
  <si>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</si>
  <si>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</si>
  <si>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</si>
  <si>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</si>
  <si>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</si>
  <si>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</si>
  <si>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</si>
  <si>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</si>
  <si>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</si>
  <si>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</si>
  <si>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</si>
  <si>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</si>
  <si>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</si>
  <si>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</si>
  <si>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</si>
  <si>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</si>
  <si>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</si>
  <si>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</si>
  <si>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</si>
  <si>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</si>
  <si>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</si>
  <si>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</si>
  <si>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</si>
  <si>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</si>
  <si>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</si>
  <si>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</si>
  <si>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</si>
  <si>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</si>
  <si>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</si>
  <si>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</si>
  <si>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</si>
  <si>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</si>
  <si>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</si>
  <si>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</si>
  <si>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</si>
  <si>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</si>
  <si>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</si>
  <si>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</si>
  <si>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</si>
  <si>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</si>
  <si>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</si>
  <si>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</si>
  <si>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</si>
  <si>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</si>
  <si>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</si>
  <si>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</si>
  <si>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</si>
  <si>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</si>
  <si>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</si>
  <si>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</si>
  <si>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</si>
  <si>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</si>
  <si>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</si>
  <si>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</si>
  <si>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</si>
  <si>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</si>
  <si>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</si>
  <si>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</si>
  <si>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</si>
  <si>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</si>
  <si>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</si>
  <si>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</si>
  <si>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</si>
  <si>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</si>
  <si>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</si>
  <si>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</si>
  <si>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</si>
  <si>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</si>
  <si>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</si>
  <si>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</si>
  <si>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</si>
  <si>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</si>
  <si>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</si>
  <si>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</si>
  <si>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</si>
  <si>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</si>
  <si>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</si>
  <si>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</si>
  <si>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</si>
  <si>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</si>
  <si>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</si>
  <si>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</si>
  <si>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</si>
  <si>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</si>
  <si>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</si>
  <si>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</si>
  <si>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</si>
  <si>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</si>
  <si>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</si>
  <si>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</si>
  <si>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</si>
  <si>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</si>
  <si>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</si>
  <si>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</si>
  <si>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</si>
  <si>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</si>
  <si>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</si>
  <si>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</si>
  <si>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</si>
  <si>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</si>
  <si>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</si>
  <si>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</si>
  <si>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</si>
  <si>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</si>
  <si>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</si>
  <si>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</si>
  <si>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</si>
  <si>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</si>
  <si>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</si>
  <si>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</si>
  <si>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</si>
  <si>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</si>
  <si>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</si>
  <si>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</si>
  <si>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</si>
  <si>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</si>
  <si>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</si>
  <si>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</si>
  <si>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</si>
  <si>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</si>
  <si>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</si>
  <si>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</si>
  <si>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</si>
  <si>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</si>
  <si>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</si>
  <si>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</si>
  <si>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</si>
  <si>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</si>
  <si>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</si>
  <si>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</si>
  <si>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</si>
  <si>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</si>
  <si>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</si>
  <si>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</si>
  <si>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</si>
  <si>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</si>
  <si>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</si>
  <si>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</si>
  <si>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</si>
  <si>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</si>
  <si>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</si>
  <si>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</si>
  <si>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</si>
  <si>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</si>
  <si>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</si>
  <si>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</si>
  <si>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</si>
  <si>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</si>
  <si>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</si>
  <si>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</si>
  <si>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</si>
  <si>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</si>
  <si>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</si>
  <si>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</si>
  <si>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</si>
  <si>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</si>
  <si>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</si>
  <si>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</si>
  <si>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</si>
  <si>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</si>
  <si>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</si>
  <si>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</si>
  <si>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</si>
  <si>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</si>
  <si>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</si>
  <si>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</si>
  <si>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</si>
  <si>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</si>
  <si>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</si>
  <si>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</si>
  <si>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</si>
  <si>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</si>
  <si>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</si>
  <si>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</si>
  <si>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</si>
  <si>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</si>
  <si>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</si>
  <si>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</si>
  <si>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</si>
  <si>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</si>
  <si>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</si>
  <si>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</si>
  <si>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</si>
  <si>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</si>
  <si>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</si>
  <si>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</si>
  <si>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</si>
  <si>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</si>
  <si>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</si>
  <si>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</si>
  <si>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</si>
  <si>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</si>
  <si>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</si>
  <si>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</si>
  <si>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</si>
  <si>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</si>
  <si>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</si>
  <si>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</si>
  <si>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</si>
  <si>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</si>
  <si>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</si>
  <si>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</si>
  <si>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</si>
  <si>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</si>
  <si>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</si>
  <si>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</si>
  <si>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</si>
  <si>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</si>
  <si>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</si>
  <si>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</si>
  <si>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</si>
  <si>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</si>
  <si>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</si>
  <si>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</si>
  <si>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</si>
  <si>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</si>
  <si>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</si>
  <si>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</si>
  <si>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</si>
  <si>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</si>
  <si>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</si>
  <si>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</si>
  <si>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</si>
  <si>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</si>
  <si>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</si>
  <si>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</si>
  <si>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</si>
  <si>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</si>
  <si>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</si>
  <si>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</si>
  <si>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</si>
  <si>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</si>
  <si>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</si>
  <si>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</si>
  <si>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</si>
  <si>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</si>
  <si>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</si>
  <si>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</si>
  <si>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</si>
  <si>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</si>
  <si>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</si>
  <si>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</si>
  <si>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</si>
  <si>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</si>
  <si>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</si>
  <si>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</si>
  <si>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</si>
  <si>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</si>
  <si>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</si>
  <si>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</si>
  <si>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</si>
  <si>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</si>
  <si>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</si>
  <si>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</si>
  <si>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</si>
  <si>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</si>
  <si>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</si>
  <si>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</si>
  <si>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</si>
  <si>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</si>
  <si>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</si>
  <si>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</si>
  <si>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</si>
  <si>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</si>
  <si>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</si>
  <si>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</si>
  <si>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</si>
  <si>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</si>
  <si>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</si>
  <si>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</si>
  <si>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</si>
  <si>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</si>
  <si>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</si>
  <si>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</si>
  <si>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</si>
  <si>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</si>
  <si>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</si>
  <si>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</si>
  <si>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</si>
  <si>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</si>
  <si>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</si>
  <si>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</si>
  <si>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</si>
  <si>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</si>
  <si>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</si>
  <si>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</si>
  <si>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</si>
  <si>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</si>
  <si>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</si>
  <si>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</si>
  <si>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</si>
  <si>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</si>
  <si>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</si>
  <si>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</si>
  <si>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</si>
  <si>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</si>
  <si>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</si>
  <si>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</si>
  <si>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</si>
  <si>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</si>
  <si>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</si>
  <si>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</si>
  <si>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</si>
  <si>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</si>
  <si>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</si>
  <si>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</si>
  <si>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</si>
  <si>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</si>
  <si>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</si>
  <si>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</si>
  <si>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</si>
  <si>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</si>
  <si>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</si>
  <si>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</si>
  <si>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</si>
  <si>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</si>
  <si>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</si>
  <si>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</si>
  <si>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</si>
  <si>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</si>
  <si>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</si>
  <si>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</si>
  <si>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</si>
  <si>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</si>
  <si>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</si>
  <si>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</si>
  <si>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</si>
  <si>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</si>
  <si>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</si>
  <si>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</si>
  <si>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</si>
  <si>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</si>
  <si>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</si>
  <si>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</si>
  <si>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</si>
  <si>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</si>
  <si>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</si>
  <si>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</si>
  <si>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</si>
  <si>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</si>
  <si>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</si>
  <si>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</si>
  <si>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</si>
  <si>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</si>
  <si>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</si>
  <si>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</si>
  <si>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</si>
  <si>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</si>
  <si>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</si>
  <si>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</si>
  <si>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</si>
  <si>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</si>
  <si>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</si>
  <si>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</si>
  <si>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</si>
  <si>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</si>
  <si>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</si>
  <si>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</si>
  <si>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</si>
  <si>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</si>
  <si>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</si>
  <si>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</si>
  <si>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</si>
  <si>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</si>
  <si>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</si>
  <si>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</si>
  <si>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</si>
  <si>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</si>
  <si>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</si>
  <si>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</si>
  <si>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</si>
  <si>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</si>
  <si>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</si>
  <si>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</si>
  <si>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</si>
  <si>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</si>
  <si>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</si>
  <si>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</si>
  <si>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</si>
  <si>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</si>
  <si>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</si>
  <si>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</si>
  <si>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</si>
  <si>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</si>
  <si>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</si>
  <si>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</si>
  <si>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</si>
  <si>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</si>
  <si>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</si>
  <si>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</si>
  <si>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</si>
  <si>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</si>
  <si>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</si>
  <si>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</si>
  <si>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</si>
  <si>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</si>
  <si>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</si>
  <si>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</si>
  <si>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</si>
  <si>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</si>
  <si>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</si>
  <si>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</si>
  <si>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</si>
  <si>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</si>
  <si>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</si>
  <si>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</si>
  <si>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</si>
  <si>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</si>
  <si>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</si>
  <si>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</si>
  <si>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</si>
  <si>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</si>
  <si>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</si>
  <si>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</si>
  <si>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</si>
  <si>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</si>
  <si>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</si>
  <si>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</si>
  <si>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</si>
  <si>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</si>
  <si>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</si>
  <si>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</si>
  <si>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</si>
  <si>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</si>
  <si>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</si>
  <si>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</si>
  <si>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</si>
  <si>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</si>
  <si>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</si>
  <si>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</si>
  <si>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</si>
  <si>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</si>
  <si>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</si>
  <si>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</si>
  <si>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</si>
  <si>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</si>
  <si>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</si>
  <si>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</si>
  <si>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</si>
  <si>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</si>
  <si>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</si>
  <si>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</si>
  <si>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</si>
  <si>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</si>
  <si>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</si>
  <si>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</si>
  <si>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</si>
  <si>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</si>
  <si>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</si>
  <si>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</si>
  <si>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</si>
  <si>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</si>
  <si>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</si>
  <si>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</si>
  <si>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</si>
  <si>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</si>
  <si>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</si>
  <si>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</si>
  <si>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</si>
  <si>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</si>
  <si>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</si>
  <si>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</si>
  <si>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</si>
  <si>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</si>
  <si>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</si>
  <si>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</si>
  <si>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</si>
  <si>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</si>
  <si>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</si>
  <si>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</si>
  <si>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</si>
  <si>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</si>
  <si>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</si>
  <si>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</si>
  <si>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</si>
  <si>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</si>
  <si>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</si>
  <si>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</si>
  <si>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</si>
  <si>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</si>
  <si>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</si>
  <si>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</si>
  <si>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</si>
  <si>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</si>
  <si>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</si>
  <si>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</si>
  <si>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</si>
  <si>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</si>
  <si>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</si>
  <si>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</si>
  <si>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</si>
  <si>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</si>
  <si>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</si>
  <si>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</si>
  <si>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</si>
  <si>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</si>
  <si>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</si>
  <si>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</si>
  <si>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</si>
  <si>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</si>
  <si>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</si>
  <si>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</si>
  <si>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</si>
  <si>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</si>
  <si>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</si>
  <si>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</si>
  <si>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</si>
  <si>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</si>
  <si>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</si>
  <si>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</si>
  <si>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</si>
  <si>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</si>
  <si>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</si>
  <si>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</si>
  <si>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</si>
  <si>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</si>
  <si>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</si>
  <si>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</si>
  <si>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</si>
  <si>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</si>
  <si>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</si>
  <si>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</si>
  <si>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</si>
  <si>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</si>
  <si>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</si>
  <si>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</si>
  <si>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</si>
  <si>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</si>
  <si>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</si>
  <si>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</si>
  <si>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</si>
  <si>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</si>
  <si>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</si>
  <si>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</si>
  <si>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</si>
  <si>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</si>
  <si>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</si>
  <si>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</si>
  <si>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</si>
  <si>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</si>
  <si>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</si>
  <si>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</si>
  <si>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</si>
  <si>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</si>
  <si>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</si>
  <si>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</si>
  <si>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</si>
  <si>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</si>
  <si>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</si>
  <si>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</si>
  <si>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</si>
  <si>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</si>
  <si>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</si>
  <si>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</si>
  <si>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</si>
  <si>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</si>
  <si>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</si>
  <si>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</si>
  <si>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</si>
  <si>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</si>
  <si>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</si>
  <si>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</si>
  <si>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</si>
  <si>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</si>
  <si>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</si>
  <si>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</si>
  <si>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</si>
  <si>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</si>
  <si>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</si>
  <si>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</si>
  <si>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</si>
  <si>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</si>
  <si>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</si>
  <si>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</si>
  <si>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</si>
  <si>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</si>
  <si>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</si>
  <si>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</si>
  <si>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</si>
  <si>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</si>
  <si>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</si>
  <si>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</si>
  <si>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</si>
  <si>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</si>
  <si>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</si>
  <si>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</si>
  <si>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</si>
  <si>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</si>
  <si>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</si>
  <si>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</si>
  <si>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</si>
  <si>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</si>
  <si>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</si>
  <si>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</si>
  <si>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</si>
  <si>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</si>
  <si>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</si>
  <si>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</si>
  <si>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</si>
  <si>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</si>
  <si>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</si>
  <si>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</si>
  <si>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</si>
  <si>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</si>
  <si>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</si>
  <si>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</si>
  <si>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</si>
  <si>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</si>
  <si>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</si>
  <si>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</si>
  <si>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</si>
  <si>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</si>
  <si>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</si>
  <si>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</si>
  <si>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</si>
  <si>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</si>
  <si>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</si>
  <si>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</si>
  <si>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</si>
  <si>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</si>
  <si>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</si>
  <si>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</si>
  <si>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</si>
  <si>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</si>
  <si>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</si>
  <si>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</si>
  <si>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</si>
  <si>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</si>
  <si>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</si>
  <si>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</si>
  <si>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</si>
  <si>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</si>
  <si>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</si>
  <si>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</si>
  <si>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</si>
  <si>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</si>
  <si>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</si>
  <si>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</si>
  <si>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</si>
  <si>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</si>
  <si>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</si>
  <si>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</si>
  <si>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</si>
  <si>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</si>
  <si>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</si>
  <si>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</si>
  <si>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</si>
  <si>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</si>
  <si>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</si>
  <si>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</si>
  <si>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</si>
  <si>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</si>
  <si>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</si>
  <si>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</si>
  <si>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</si>
  <si>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</si>
  <si>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</si>
  <si>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</si>
  <si>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</si>
  <si>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</si>
  <si>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</si>
  <si>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</si>
  <si>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</si>
  <si>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</si>
  <si>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</si>
  <si>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</si>
  <si>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</si>
  <si>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</si>
  <si>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</si>
  <si>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</si>
  <si>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</si>
  <si>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</si>
  <si>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</si>
  <si>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</si>
  <si>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</si>
  <si>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</si>
  <si>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</si>
  <si>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</si>
  <si>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</si>
  <si>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</si>
  <si>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</si>
  <si>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</si>
  <si>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</si>
  <si>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</si>
  <si>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</si>
  <si>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</si>
  <si>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</si>
  <si>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</si>
  <si>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</si>
  <si>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</si>
  <si>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</si>
  <si>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</si>
  <si>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</si>
  <si>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</si>
  <si>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</si>
  <si>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</si>
  <si>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</si>
  <si>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</si>
  <si>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</si>
  <si>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</si>
  <si>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</si>
  <si>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</si>
  <si>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</si>
  <si>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</si>
  <si>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</si>
  <si>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</si>
  <si>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</si>
  <si>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</si>
  <si>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</si>
  <si>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</si>
  <si>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</si>
  <si>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</si>
  <si>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</si>
  <si>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</si>
  <si>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</si>
  <si>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</si>
  <si>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</si>
  <si>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</si>
  <si>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</si>
  <si>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</si>
  <si>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</si>
  <si>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</si>
  <si>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</si>
  <si>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</si>
  <si>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</si>
  <si>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</si>
  <si>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</si>
  <si>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</si>
  <si>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</si>
  <si>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</si>
  <si>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</si>
  <si>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</si>
  <si>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</si>
  <si>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</si>
  <si>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</si>
  <si>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</si>
  <si>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</si>
  <si>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</si>
  <si>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</si>
  <si>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</si>
  <si>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</si>
  <si>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</si>
  <si>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</si>
  <si>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</si>
  <si>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</si>
  <si>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</si>
  <si>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</si>
  <si>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</si>
  <si>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</si>
  <si>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</si>
  <si>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</si>
  <si>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</si>
  <si>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</si>
  <si>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</si>
  <si>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</si>
  <si>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</si>
  <si>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</si>
  <si>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</si>
  <si>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</si>
  <si>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</si>
  <si>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</si>
  <si>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</si>
  <si>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</si>
  <si>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</si>
  <si>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</si>
  <si>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</si>
  <si>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</si>
  <si>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</si>
  <si>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</si>
  <si>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</si>
  <si>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</si>
  <si>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</si>
  <si>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</si>
  <si>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</si>
  <si>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</si>
  <si>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</si>
  <si>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</si>
  <si>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</si>
  <si>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</si>
  <si>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</si>
  <si>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</si>
  <si>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</si>
  <si>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</si>
  <si>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</si>
  <si>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</si>
  <si>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</si>
  <si>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</si>
  <si>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</si>
  <si>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</si>
  <si>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</si>
  <si>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</si>
  <si>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</si>
  <si>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</si>
  <si>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</si>
  <si>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</si>
  <si>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</si>
  <si>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</si>
  <si>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</si>
  <si>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</si>
  <si>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</si>
  <si>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</si>
  <si>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</si>
  <si>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</si>
  <si>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</si>
  <si>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</si>
  <si>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</si>
  <si>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</si>
  <si>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</si>
  <si>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</si>
  <si>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</si>
  <si>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</si>
  <si>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</si>
  <si>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</si>
  <si>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</si>
  <si>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</si>
  <si>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</si>
  <si>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</si>
  <si>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</si>
  <si>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</si>
  <si>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</si>
  <si>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</si>
  <si>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</si>
  <si>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</si>
  <si>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</si>
  <si>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</si>
  <si>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</si>
  <si>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</si>
  <si>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</si>
  <si>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</si>
  <si>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</si>
  <si>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</si>
  <si>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</si>
  <si>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</si>
  <si>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</si>
  <si>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</si>
  <si>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</si>
  <si>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</si>
  <si>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</si>
  <si>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</si>
  <si>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</si>
  <si>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</si>
  <si>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</si>
  <si>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</si>
  <si>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</si>
  <si>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</si>
  <si>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</si>
  <si>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</si>
  <si>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</si>
  <si>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</si>
  <si>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</si>
  <si>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</si>
  <si>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</si>
  <si>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</si>
  <si>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</si>
  <si>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</si>
  <si>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</si>
  <si>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</si>
  <si>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</si>
  <si>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</si>
  <si>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</si>
  <si>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</si>
  <si>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</si>
  <si>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</si>
  <si>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</si>
  <si>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</si>
  <si>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</si>
  <si>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</si>
  <si>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</si>
  <si>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</si>
  <si>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</si>
  <si>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</si>
  <si>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</si>
  <si>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</si>
  <si>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</si>
  <si>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</si>
  <si>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</si>
  <si>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</si>
  <si>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</si>
  <si>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</si>
  <si>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</si>
  <si>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</si>
  <si>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</si>
  <si>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</si>
  <si>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</si>
  <si>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</si>
  <si>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</si>
  <si>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</si>
  <si>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</si>
  <si>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</si>
  <si>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</si>
  <si>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</si>
  <si>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</si>
  <si>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</si>
  <si>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</si>
  <si>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</si>
  <si>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</si>
  <si>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</si>
  <si>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</si>
  <si>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</si>
  <si>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</si>
  <si>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</si>
  <si>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</si>
  <si>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</si>
  <si>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</si>
  <si>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</si>
  <si>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Oct</t>
  </si>
  <si>
    <t>Nov</t>
  </si>
  <si>
    <t>Dec</t>
  </si>
  <si>
    <t xml:space="preserve"> </t>
  </si>
  <si>
    <t>Mar</t>
  </si>
  <si>
    <t>Apr</t>
  </si>
  <si>
    <t>May</t>
  </si>
  <si>
    <t>Jun</t>
  </si>
  <si>
    <t>Jul</t>
  </si>
  <si>
    <t>Aug</t>
  </si>
  <si>
    <t>Sep</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</si>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</sst>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409]d/mmm/yyyy;@"/>
    <numFmt numFmtId="165" formatCode="_ * #,##0_ ;_ * \-#,##0_ ;_ * &quot;-&quot;??_ ;_ @_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5">
    <xf numFmtId="0" fontId="0" fillId="0" borderId="0" xfId="0"/>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0" fontId="0" fillId="0" borderId="0" xfId="0" applyAlignment="1">
      <alignment horizontal="center"/>
    </xf>
    <xf numFmtId="0" fontId="0" fillId="0" borderId="0" xfId="0" pivotButton="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9" fontId="0" fillId="0" borderId="0" xfId="0" applyNumberFormat="1" applyAlignment="1">
      <alignment horizontal="center" vertical="center"/>
    </xf>
    <xf numFmtId="10" fontId="0" fillId="0" borderId="0" xfId="0" applyNumberFormat="1" applyAlignment="1">
      <alignment horizontal="center" vertical="center"/>
    </xf>
    <xf numFmtId="165" fontId="0" fillId="0" borderId="0" xfId="2" applyNumberFormat="1" applyFont="1" applyAlignment="1">
      <alignment horizontal="center"/>
    </xf>
    <xf numFmtId="9" fontId="0" fillId="0" borderId="0" xfId="1" applyFont="1"/>
  </cellXfs>
  <cellStyles count="3">
    <cellStyle name="Comma" xfId="2" builtinId="3"/>
    <cellStyle name="Normal" xfId="0" builtinId="0"/>
    <cellStyle name="Percent" xfId="1" builtinId="5"/>
  </cellStyles>
  <dxfs count="80">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vertical="center"/>
    </dxf>
    <dxf>
      <alignment vertical="center"/>
    </dxf>
    <dxf>
      <alignment vertical="center"/>
    </dxf>
    <dxf>
      <alignment horizontal="center"/>
    </dxf>
    <dxf>
      <alignment horizontal="center"/>
    </dxf>
    <dxf>
      <alignment vertical="center"/>
    </dxf>
    <dxf>
      <alignment vertical="center"/>
    </dxf>
    <dxf>
      <alignment vertical="center"/>
    </dxf>
  </dxfs>
  <tableStyles count="0" defaultTableStyle="TableStyleMedium2" defaultPivotStyle="PivotStyleLight16"/>
  <colors>
    <mruColors>
      <color rgb="FF2E32D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KPI!$G$2</c:f>
          <c:strCache>
            <c:ptCount val="1"/>
            <c:pt idx="0">
              <c:v> 2,78,89,226 </c:v>
            </c:pt>
          </c:strCache>
        </c:strRef>
      </c:tx>
      <c:overlay val="0"/>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stacked"/>
        <c:varyColors val="0"/>
        <c:ser>
          <c:idx val="0"/>
          <c:order val="0"/>
          <c:tx>
            <c:strRef>
              <c:f>KPI!$G$12</c:f>
              <c:strCache>
                <c:ptCount val="1"/>
                <c:pt idx="0">
                  <c:v>Sum of Net Sales</c:v>
                </c:pt>
              </c:strCache>
            </c:strRef>
          </c:tx>
          <c:spPr>
            <a:solidFill>
              <a:schemeClr val="bg2">
                <a:lumMod val="25000"/>
              </a:schemeClr>
            </a:solidFill>
            <a:ln>
              <a:solidFill>
                <a:schemeClr val="tx2">
                  <a:lumMod val="50000"/>
                </a:schemeClr>
              </a:solidFill>
            </a:ln>
            <a:effectLst/>
          </c:spPr>
          <c:invertIfNegative val="0"/>
          <c:cat>
            <c:strRef>
              <c:f>KPI!$F$13:$F$17</c:f>
              <c:strCache>
                <c:ptCount val="5"/>
                <c:pt idx="0">
                  <c:v>Central</c:v>
                </c:pt>
                <c:pt idx="1">
                  <c:v>East</c:v>
                </c:pt>
                <c:pt idx="2">
                  <c:v>North</c:v>
                </c:pt>
                <c:pt idx="3">
                  <c:v>South</c:v>
                </c:pt>
                <c:pt idx="4">
                  <c:v>West</c:v>
                </c:pt>
              </c:strCache>
            </c:strRef>
          </c:cat>
          <c:val>
            <c:numRef>
              <c:f>KPI!$G$13:$G$17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E3A4-499A-A6FC-097BD362A358}"/>
            </c:ext>
          </c:extLst>
        </c:ser>
        <c:dLbls>
          <c:showLegendKey val="0"/>
          <c:showVal val="0"/>
          <c:showCatName val="0"/>
          <c:showSerName val="0"/>
          <c:showPercent val="0"/>
          <c:showBubbleSize val="0"/>
        </c:dLbls>
        <c:gapWidth val="150"/>
        <c:overlap val="100"/>
        <c:axId val="1075252463"/>
        <c:axId val="1075252943"/>
      </c:barChart>
      <c:lineChart>
        <c:grouping val="standard"/>
        <c:varyColors val="0"/>
        <c:ser>
          <c:idx val="1"/>
          <c:order val="1"/>
          <c:tx>
            <c:strRef>
              <c:f>KPI!$H$12</c:f>
              <c:strCache>
                <c:ptCount val="1"/>
                <c:pt idx="0">
                  <c:v>Sum of Profit Amount</c:v>
                </c:pt>
              </c:strCache>
            </c:strRef>
          </c:tx>
          <c:spPr>
            <a:ln w="28575" cap="rnd">
              <a:solidFill>
                <a:schemeClr val="accent2"/>
              </a:solidFill>
              <a:round/>
            </a:ln>
            <a:effectLst/>
          </c:spPr>
          <c:marker>
            <c:symbol val="circle"/>
            <c:size val="5"/>
            <c:spPr>
              <a:solidFill>
                <a:schemeClr val="tx1"/>
              </a:solidFill>
              <a:ln w="9525">
                <a:solidFill>
                  <a:schemeClr val="accent2"/>
                </a:solidFill>
              </a:ln>
              <a:effectLst/>
            </c:spPr>
          </c:marker>
          <c:dLbls>
            <c:dLbl>
              <c:idx val="0"/>
              <c:layout>
                <c:manualLayout>
                  <c:x val="-4.1340146164620277E-2"/>
                  <c:y val="-0.10105491938909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A4-499A-A6FC-097BD362A358}"/>
                </c:ext>
              </c:extLst>
            </c:dLbl>
            <c:dLbl>
              <c:idx val="1"/>
              <c:layout>
                <c:manualLayout>
                  <c:x val="-4.7245881330994652E-2"/>
                  <c:y val="-0.13473989251879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A4-499A-A6FC-097BD362A358}"/>
                </c:ext>
              </c:extLst>
            </c:dLbl>
            <c:dLbl>
              <c:idx val="2"/>
              <c:layout>
                <c:manualLayout>
                  <c:x val="-4.4293013747807544E-2"/>
                  <c:y val="-0.202109838778186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A4-499A-A6FC-097BD362A358}"/>
                </c:ext>
              </c:extLst>
            </c:dLbl>
            <c:dLbl>
              <c:idx val="3"/>
              <c:layout>
                <c:manualLayout>
                  <c:x val="-5.6104484080556086E-2"/>
                  <c:y val="-0.10105491938909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A4-499A-A6FC-097BD362A358}"/>
                </c:ext>
              </c:extLst>
            </c:dLbl>
            <c:dLbl>
              <c:idx val="4"/>
              <c:layout>
                <c:manualLayout>
                  <c:x val="-4.4293013747807544E-2"/>
                  <c:y val="-0.206921977796714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A4-499A-A6FC-097BD362A358}"/>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KPI!$F$13:$F$17</c:f>
              <c:strCache>
                <c:ptCount val="5"/>
                <c:pt idx="0">
                  <c:v>Central</c:v>
                </c:pt>
                <c:pt idx="1">
                  <c:v>East</c:v>
                </c:pt>
                <c:pt idx="2">
                  <c:v>North</c:v>
                </c:pt>
                <c:pt idx="3">
                  <c:v>South</c:v>
                </c:pt>
                <c:pt idx="4">
                  <c:v>West</c:v>
                </c:pt>
              </c:strCache>
            </c:strRef>
          </c:cat>
          <c:val>
            <c:numRef>
              <c:f>KPI!$H$13:$H$17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E3A4-499A-A6FC-097BD362A358}"/>
            </c:ext>
          </c:extLst>
        </c:ser>
        <c:dLbls>
          <c:showLegendKey val="0"/>
          <c:showVal val="0"/>
          <c:showCatName val="0"/>
          <c:showSerName val="0"/>
          <c:showPercent val="0"/>
          <c:showBubbleSize val="0"/>
        </c:dLbls>
        <c:marker val="1"/>
        <c:smooth val="0"/>
        <c:axId val="935419983"/>
        <c:axId val="935416623"/>
      </c:lineChart>
      <c:catAx>
        <c:axId val="10752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52943"/>
        <c:crosses val="autoZero"/>
        <c:auto val="1"/>
        <c:lblAlgn val="ctr"/>
        <c:lblOffset val="100"/>
        <c:noMultiLvlLbl val="0"/>
      </c:catAx>
      <c:valAx>
        <c:axId val="1075252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252463"/>
        <c:crosses val="autoZero"/>
        <c:crossBetween val="between"/>
      </c:valAx>
      <c:valAx>
        <c:axId val="93541662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35419983"/>
        <c:crosses val="max"/>
        <c:crossBetween val="between"/>
      </c:valAx>
      <c:catAx>
        <c:axId val="935419983"/>
        <c:scaling>
          <c:orientation val="minMax"/>
        </c:scaling>
        <c:delete val="1"/>
        <c:axPos val="b"/>
        <c:numFmt formatCode="General" sourceLinked="1"/>
        <c:majorTickMark val="out"/>
        <c:minorTickMark val="none"/>
        <c:tickLblPos val="nextTo"/>
        <c:crossAx val="93541662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.xlsx]KPI!Citysales</c:name>
    <c:fmtId val="1"/>
  </c:pivotSource>
  <c:chart>
    <c:autoTitleDeleted val="0"/>
    <c:pivotFmts>
      <c:pivotFmt>
        <c:idx val="0"/>
        <c:spPr>
          <a:solidFill>
            <a:schemeClr val="bg2">
              <a:lumMod val="2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tx2">
                <a:lumMod val="50000"/>
              </a:schemeClr>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9242997250447976E-2"/>
              <c:y val="-8.395072046521499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4213248659486799E-3"/>
              <c:y val="-6.0653351584444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386419253300828E-2"/>
              <c:y val="-4.154777266861745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7.841596472752006E-17"/>
              <c:y val="-5.07806110394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4.154777266861743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7109135402640599E-2"/>
              <c:y val="-6.92462877810290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4159257759902246E-3"/>
              <c:y val="-5.53970302248232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1386419253300749E-3"/>
              <c:y val="-4.154777266861743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1386419253300749E-3"/>
              <c:y val="-9.2328383708038756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6.4159257759903035E-3"/>
              <c:y val="-4.61641918540193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3.231493429781360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1386419253301143E-3"/>
              <c:y val="-3.693135348321550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5.07806110394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6.4159257759902246E-3"/>
              <c:y val="-3.231493429781358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1352068754604582E-2"/>
              <c:y val="-3.724282256530264E-2"/>
            </c:manualLayout>
          </c:layout>
          <c:spPr>
            <a:noFill/>
            <a:ln>
              <a:noFill/>
            </a:ln>
            <a:effectLst/>
          </c:spPr>
          <c:txPr>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9496889755698705E-2"/>
                  <c:h val="1.4353880632817071E-2"/>
                </c:manualLayout>
              </c15:layout>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69339351617654"/>
          <c:y val="0.14496973882699332"/>
          <c:w val="0.60120580439335369"/>
          <c:h val="0.52801144648585596"/>
        </c:manualLayout>
      </c:layout>
      <c:areaChart>
        <c:grouping val="standard"/>
        <c:varyColors val="0"/>
        <c:ser>
          <c:idx val="0"/>
          <c:order val="0"/>
          <c:tx>
            <c:strRef>
              <c:f>KPI!$M$3</c:f>
              <c:strCache>
                <c:ptCount val="1"/>
                <c:pt idx="0">
                  <c:v>Sum of Net Sales</c:v>
                </c:pt>
              </c:strCache>
            </c:strRef>
          </c:tx>
          <c:spPr>
            <a:solidFill>
              <a:schemeClr val="accent1"/>
            </a:solidFill>
            <a:ln>
              <a:noFill/>
            </a:ln>
            <a:effectLst/>
          </c:spPr>
          <c:cat>
            <c:strRef>
              <c:f>KPI!$L$4:$L$19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KPI!$M$4:$M$19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72FA-4EE4-B63D-DDD2999019E1}"/>
            </c:ext>
          </c:extLst>
        </c:ser>
        <c:dLbls>
          <c:showLegendKey val="0"/>
          <c:showVal val="0"/>
          <c:showCatName val="0"/>
          <c:showSerName val="0"/>
          <c:showPercent val="0"/>
          <c:showBubbleSize val="0"/>
        </c:dLbls>
        <c:axId val="1075265903"/>
        <c:axId val="1075249583"/>
      </c:areaChart>
      <c:lineChart>
        <c:grouping val="standard"/>
        <c:varyColors val="0"/>
        <c:ser>
          <c:idx val="1"/>
          <c:order val="1"/>
          <c:tx>
            <c:strRef>
              <c:f>KPI!$N$3</c:f>
              <c:strCache>
                <c:ptCount val="1"/>
                <c:pt idx="0">
                  <c:v>Sum of Profit Amount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KPI!$L$4:$L$19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KPI!$N$4:$N$19</c:f>
              <c:numCache>
                <c:formatCode>General</c:formatCode>
                <c:ptCount val="15"/>
                <c:pt idx="0">
                  <c:v>450205.49999999988</c:v>
                </c:pt>
                <c:pt idx="1">
                  <c:v>407417.98000000016</c:v>
                </c:pt>
                <c:pt idx="2">
                  <c:v>404860.56999999989</c:v>
                </c:pt>
                <c:pt idx="3">
                  <c:v>441412.96999999968</c:v>
                </c:pt>
                <c:pt idx="4">
                  <c:v>405755.84999999974</c:v>
                </c:pt>
                <c:pt idx="5">
                  <c:v>442026.76</c:v>
                </c:pt>
                <c:pt idx="6">
                  <c:v>420120.16</c:v>
                </c:pt>
                <c:pt idx="7">
                  <c:v>403505.61999999988</c:v>
                </c:pt>
                <c:pt idx="8">
                  <c:v>453394.40999999974</c:v>
                </c:pt>
                <c:pt idx="9">
                  <c:v>466252.65999999951</c:v>
                </c:pt>
                <c:pt idx="10">
                  <c:v>446233.67</c:v>
                </c:pt>
                <c:pt idx="11">
                  <c:v>422637.87999999971</c:v>
                </c:pt>
                <c:pt idx="12">
                  <c:v>417201.92000000027</c:v>
                </c:pt>
                <c:pt idx="13">
                  <c:v>478169.01999999967</c:v>
                </c:pt>
                <c:pt idx="14">
                  <c:v>487803.52000000037</c:v>
                </c:pt>
              </c:numCache>
            </c:numRef>
          </c:val>
          <c:smooth val="0"/>
          <c:extLst>
            <c:ext xmlns:c16="http://schemas.microsoft.com/office/drawing/2014/chart" uri="{C3380CC4-5D6E-409C-BE32-E72D297353CC}">
              <c16:uniqueId val="{00000000-8C8F-44E6-BB88-8CF465C34D1D}"/>
            </c:ext>
          </c:extLst>
        </c:ser>
        <c:dLbls>
          <c:showLegendKey val="0"/>
          <c:showVal val="0"/>
          <c:showCatName val="0"/>
          <c:showSerName val="0"/>
          <c:showPercent val="0"/>
          <c:showBubbleSize val="0"/>
        </c:dLbls>
        <c:marker val="1"/>
        <c:smooth val="0"/>
        <c:axId val="1287820943"/>
        <c:axId val="1287809423"/>
      </c:lineChart>
      <c:catAx>
        <c:axId val="107526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8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49583"/>
        <c:crosses val="autoZero"/>
        <c:auto val="1"/>
        <c:lblAlgn val="ctr"/>
        <c:lblOffset val="100"/>
        <c:noMultiLvlLbl val="0"/>
      </c:catAx>
      <c:valAx>
        <c:axId val="107524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65903"/>
        <c:crosses val="autoZero"/>
        <c:crossBetween val="between"/>
      </c:valAx>
      <c:valAx>
        <c:axId val="128780942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20943"/>
        <c:crosses val="max"/>
        <c:crossBetween val="between"/>
      </c:valAx>
      <c:catAx>
        <c:axId val="1287820943"/>
        <c:scaling>
          <c:orientation val="minMax"/>
        </c:scaling>
        <c:delete val="1"/>
        <c:axPos val="b"/>
        <c:numFmt formatCode="General" sourceLinked="1"/>
        <c:majorTickMark val="out"/>
        <c:minorTickMark val="none"/>
        <c:tickLblPos val="nextTo"/>
        <c:crossAx val="1287809423"/>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Online/Offline  </a:t>
            </a:r>
          </a:p>
        </c:rich>
      </c:tx>
      <c:layout>
        <c:manualLayout>
          <c:xMode val="edge"/>
          <c:yMode val="edge"/>
          <c:x val="5.8410446192923571E-2"/>
          <c:y val="6.491898324738334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KPI!$R$3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8D-414B-8FEF-C8D5571A9239}"/>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58D-414B-8FEF-C8D5571A92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KPI!$Q$4:$Q$6</c:f>
              <c:strCache>
                <c:ptCount val="2"/>
                <c:pt idx="0">
                  <c:v>Offline</c:v>
                </c:pt>
                <c:pt idx="1">
                  <c:v>Online</c:v>
                </c:pt>
              </c:strCache>
            </c:strRef>
          </c:cat>
          <c:val>
            <c:numRef>
              <c:f>KPI!$R$4:$R$6</c:f>
              <c:numCache>
                <c:formatCode>General</c:formatCode>
                <c:ptCount val="2"/>
                <c:pt idx="0">
                  <c:v>13988129.739999978</c:v>
                </c:pt>
                <c:pt idx="1">
                  <c:v>13901096.49000006</c:v>
                </c:pt>
              </c:numCache>
            </c:numRef>
          </c:val>
          <c:extLst>
            <c:ext xmlns:c16="http://schemas.microsoft.com/office/drawing/2014/chart" uri="{C3380CC4-5D6E-409C-BE32-E72D297353CC}">
              <c16:uniqueId val="{00000000-C58D-414B-8FEF-C8D5571A9239}"/>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71066284686745729"/>
          <c:y val="0.65028592352995029"/>
          <c:w val="0.24178467808706128"/>
          <c:h val="0.26158982026791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85000"/>
              <a:lumOff val="15000"/>
            </a:schemeClr>
          </a:solidFill>
          <a:ln>
            <a:noFill/>
          </a:ln>
          <a:effectLst/>
        </c:spPr>
      </c:pivotFmt>
      <c:pivotFmt>
        <c:idx val="6"/>
        <c:spPr>
          <a:solidFill>
            <a:schemeClr val="tx1">
              <a:lumMod val="85000"/>
              <a:lumOff val="15000"/>
            </a:schemeClr>
          </a:solidFill>
          <a:ln>
            <a:noFill/>
          </a:ln>
          <a:effectLst/>
        </c:spPr>
      </c:pivotFmt>
      <c:pivotFmt>
        <c:idx val="7"/>
        <c:spPr>
          <a:solidFill>
            <a:schemeClr val="tx1">
              <a:lumMod val="85000"/>
              <a:lumOff val="15000"/>
            </a:schemeClr>
          </a:solidFill>
          <a:ln>
            <a:noFill/>
          </a:ln>
          <a:effectLst/>
        </c:spPr>
      </c:pivotFmt>
      <c:pivotFmt>
        <c:idx val="8"/>
        <c:spPr>
          <a:solidFill>
            <a:schemeClr val="tx1">
              <a:lumMod val="85000"/>
              <a:lumOff val="15000"/>
            </a:schemeClr>
          </a:solidFill>
          <a:ln>
            <a:noFill/>
          </a:ln>
          <a:effectLst/>
        </c:spPr>
      </c:pivotFmt>
      <c:pivotFmt>
        <c:idx val="9"/>
        <c:spPr>
          <a:solidFill>
            <a:schemeClr val="tx1">
              <a:lumMod val="85000"/>
              <a:lumOff val="15000"/>
            </a:schemeClr>
          </a:solidFill>
          <a:ln>
            <a:noFill/>
          </a:ln>
          <a:effectLst/>
        </c:spPr>
      </c:pivotFmt>
      <c:pivotFmt>
        <c:idx val="10"/>
        <c:spPr>
          <a:solidFill>
            <a:schemeClr val="tx1">
              <a:lumMod val="85000"/>
              <a:lumOff val="15000"/>
            </a:schemeClr>
          </a:solidFill>
          <a:ln>
            <a:noFill/>
          </a:ln>
          <a:effectLst/>
        </c:spPr>
      </c:pivotFmt>
      <c:pivotFmt>
        <c:idx val="11"/>
        <c:spPr>
          <a:solidFill>
            <a:schemeClr val="tx1">
              <a:lumMod val="85000"/>
              <a:lumOff val="1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85000"/>
              <a:lumOff val="15000"/>
            </a:schemeClr>
          </a:solidFill>
          <a:ln>
            <a:noFill/>
          </a:ln>
          <a:effectLst/>
        </c:spPr>
      </c:pivotFmt>
    </c:pivotFmts>
    <c:plotArea>
      <c:layout>
        <c:manualLayout>
          <c:layoutTarget val="inner"/>
          <c:xMode val="edge"/>
          <c:yMode val="edge"/>
          <c:x val="0.13264205509697782"/>
          <c:y val="7.2085426543920486E-2"/>
          <c:w val="0.75408494124077619"/>
          <c:h val="0.65126142181068936"/>
        </c:manualLayout>
      </c:layout>
      <c:barChart>
        <c:barDir val="col"/>
        <c:grouping val="clustered"/>
        <c:varyColors val="0"/>
        <c:ser>
          <c:idx val="0"/>
          <c:order val="0"/>
          <c:tx>
            <c:strRef>
              <c:f>KPI!$AB$3</c:f>
              <c:strCache>
                <c:ptCount val="1"/>
                <c:pt idx="0">
                  <c:v>Sum of Net Sales</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KPI!$AA$4:$AA$16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KPI!$AB$4:$AB$16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0F62-49BE-B29D-740F6DBE86A9}"/>
            </c:ext>
          </c:extLst>
        </c:ser>
        <c:dLbls>
          <c:showLegendKey val="0"/>
          <c:showVal val="1"/>
          <c:showCatName val="0"/>
          <c:showSerName val="0"/>
          <c:showPercent val="0"/>
          <c:showBubbleSize val="0"/>
        </c:dLbls>
        <c:gapWidth val="50"/>
        <c:overlap val="-11"/>
        <c:axId val="1499554575"/>
        <c:axId val="1499548335"/>
      </c:barChart>
      <c:barChart>
        <c:barDir val="col"/>
        <c:grouping val="clustered"/>
        <c:varyColors val="0"/>
        <c:ser>
          <c:idx val="1"/>
          <c:order val="1"/>
          <c:tx>
            <c:strRef>
              <c:f>KPI!$AC$3</c:f>
              <c:strCache>
                <c:ptCount val="1"/>
                <c:pt idx="0">
                  <c:v>Sum of Quantity Sold</c:v>
                </c:pt>
              </c:strCache>
            </c:strRef>
          </c:tx>
          <c:spPr>
            <a:solidFill>
              <a:schemeClr val="tx1">
                <a:lumMod val="85000"/>
                <a:lumOff val="15000"/>
              </a:schemeClr>
            </a:solidFill>
            <a:ln>
              <a:noFill/>
            </a:ln>
            <a:effectLst/>
          </c:spPr>
          <c:invertIfNegative val="0"/>
          <c:dPt>
            <c:idx val="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0F62-49BE-B29D-740F6DBE86A9}"/>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0F62-49BE-B29D-740F6DBE86A9}"/>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6-0F62-49BE-B29D-740F6DBE86A9}"/>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0F62-49BE-B29D-740F6DBE86A9}"/>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8-0F62-49BE-B29D-740F6DBE86A9}"/>
              </c:ext>
            </c:extLst>
          </c:dPt>
          <c:dPt>
            <c:idx val="5"/>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9-0F62-49BE-B29D-740F6DBE86A9}"/>
              </c:ext>
            </c:extLst>
          </c:dPt>
          <c:dPt>
            <c:idx val="6"/>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A-0F62-49BE-B29D-740F6DBE86A9}"/>
              </c:ext>
            </c:extLst>
          </c:dPt>
          <c:dPt>
            <c:idx val="7"/>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B-0F62-49BE-B29D-740F6DBE86A9}"/>
              </c:ext>
            </c:extLst>
          </c:dPt>
          <c:dPt>
            <c:idx val="8"/>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C-0F62-49BE-B29D-740F6DBE86A9}"/>
              </c:ext>
            </c:extLst>
          </c:dPt>
          <c:dPt>
            <c:idx val="9"/>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D-0F62-49BE-B29D-740F6DBE86A9}"/>
              </c:ext>
            </c:extLst>
          </c:dPt>
          <c:dPt>
            <c:idx val="1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E-0F62-49BE-B29D-740F6DBE86A9}"/>
              </c:ext>
            </c:extLst>
          </c:dPt>
          <c:dPt>
            <c:idx val="1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F-0F62-49BE-B29D-740F6DBE86A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KPI!$AA$4:$AA$16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KPI!$AC$4:$AC$16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0F62-49BE-B29D-740F6DBE86A9}"/>
            </c:ext>
          </c:extLst>
        </c:ser>
        <c:dLbls>
          <c:showLegendKey val="0"/>
          <c:showVal val="1"/>
          <c:showCatName val="0"/>
          <c:showSerName val="0"/>
          <c:showPercent val="0"/>
          <c:showBubbleSize val="0"/>
        </c:dLbls>
        <c:gapWidth val="219"/>
        <c:overlap val="-27"/>
        <c:axId val="1523761567"/>
        <c:axId val="1523765887"/>
      </c:barChart>
      <c:catAx>
        <c:axId val="1499554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9548335"/>
        <c:crosses val="autoZero"/>
        <c:auto val="1"/>
        <c:lblAlgn val="ctr"/>
        <c:lblOffset val="100"/>
        <c:noMultiLvlLbl val="0"/>
      </c:catAx>
      <c:valAx>
        <c:axId val="1499548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9554575"/>
        <c:crosses val="autoZero"/>
        <c:crossBetween val="between"/>
      </c:valAx>
      <c:valAx>
        <c:axId val="152376588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23761567"/>
        <c:crosses val="max"/>
        <c:crossBetween val="between"/>
      </c:valAx>
      <c:catAx>
        <c:axId val="1523761567"/>
        <c:scaling>
          <c:orientation val="minMax"/>
        </c:scaling>
        <c:delete val="1"/>
        <c:axPos val="b"/>
        <c:numFmt formatCode="General" sourceLinked="1"/>
        <c:majorTickMark val="out"/>
        <c:minorTickMark val="none"/>
        <c:tickLblPos val="nextTo"/>
        <c:crossAx val="1523765887"/>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.xlsx]KPI!paymentmode</c:name>
    <c:fmtId val="2"/>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solidFill>
              <a:schemeClr val="lt1"/>
            </a:solidFill>
          </a:ln>
          <a:effectLst/>
        </c:spPr>
      </c:pivotFmt>
      <c:pivotFmt>
        <c:idx val="2"/>
        <c:spPr>
          <a:solidFill>
            <a:schemeClr val="accent4">
              <a:tint val="86000"/>
            </a:schemeClr>
          </a:solidFill>
          <a:ln w="19050">
            <a:solidFill>
              <a:schemeClr val="lt1"/>
            </a:solidFill>
          </a:ln>
          <a:effectLst/>
        </c:spPr>
      </c:pivotFmt>
      <c:pivotFmt>
        <c:idx val="3"/>
        <c:spPr>
          <a:solidFill>
            <a:schemeClr val="accent4">
              <a:shade val="86000"/>
            </a:schemeClr>
          </a:solidFill>
          <a:ln w="19050">
            <a:solidFill>
              <a:schemeClr val="lt1"/>
            </a:solidFill>
          </a:ln>
          <a:effectLst/>
        </c:spPr>
      </c:pivotFmt>
      <c:pivotFmt>
        <c:idx val="4"/>
        <c:spPr>
          <a:solidFill>
            <a:schemeClr val="accent4">
              <a:shade val="58000"/>
            </a:schemeClr>
          </a:solidFill>
          <a:ln w="19050">
            <a:solidFill>
              <a:schemeClr val="lt1"/>
            </a:solidFill>
          </a:ln>
          <a:effectLst/>
        </c:spPr>
      </c:pivotFmt>
    </c:pivotFmts>
    <c:plotArea>
      <c:layout>
        <c:manualLayout>
          <c:layoutTarget val="inner"/>
          <c:xMode val="edge"/>
          <c:yMode val="edge"/>
          <c:x val="0.20169111441546436"/>
          <c:y val="6.7488849109412233E-2"/>
          <c:w val="0.54990793572252983"/>
          <c:h val="0.81701770406486907"/>
        </c:manualLayout>
      </c:layout>
      <c:doughnutChart>
        <c:varyColors val="1"/>
        <c:ser>
          <c:idx val="0"/>
          <c:order val="0"/>
          <c:tx>
            <c:strRef>
              <c:f>KPI!$AG$3</c:f>
              <c:strCache>
                <c:ptCount val="1"/>
                <c:pt idx="0">
                  <c:v>Total</c:v>
                </c:pt>
              </c:strCache>
            </c:strRef>
          </c:tx>
          <c:explosion val="5"/>
          <c:dPt>
            <c:idx val="0"/>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1-A7AC-4F6C-A973-4D4210CFA521}"/>
              </c:ext>
            </c:extLst>
          </c:dPt>
          <c:dPt>
            <c:idx val="1"/>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3-A7AC-4F6C-A973-4D4210CFA521}"/>
              </c:ext>
            </c:extLst>
          </c:dPt>
          <c:dPt>
            <c:idx val="2"/>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5-A7AC-4F6C-A973-4D4210CFA521}"/>
              </c:ext>
            </c:extLst>
          </c:dPt>
          <c:dPt>
            <c:idx val="3"/>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7-A7AC-4F6C-A973-4D4210CFA5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KPI!$AF$4:$AF$8</c:f>
              <c:strCache>
                <c:ptCount val="4"/>
                <c:pt idx="0">
                  <c:v>Card</c:v>
                </c:pt>
                <c:pt idx="1">
                  <c:v>COD</c:v>
                </c:pt>
                <c:pt idx="2">
                  <c:v>UPI</c:v>
                </c:pt>
                <c:pt idx="3">
                  <c:v>Wallet</c:v>
                </c:pt>
              </c:strCache>
            </c:strRef>
          </c:cat>
          <c:val>
            <c:numRef>
              <c:f>KPI!$AG$4:$AG$8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9467-4237-A428-B91F756BD4A8}"/>
            </c:ext>
          </c:extLst>
        </c:ser>
        <c:dLbls>
          <c:showLegendKey val="0"/>
          <c:showVal val="1"/>
          <c:showCatName val="0"/>
          <c:showSerName val="0"/>
          <c:showPercent val="0"/>
          <c:showBubbleSize val="0"/>
          <c:showLeaderLines val="1"/>
        </c:dLbls>
        <c:firstSliceAng val="40"/>
        <c:holeSize val="45"/>
      </c:doughnutChart>
      <c:spPr>
        <a:noFill/>
        <a:ln>
          <a:noFill/>
        </a:ln>
        <a:effectLst/>
      </c:spPr>
    </c:plotArea>
    <c:legend>
      <c:legendPos val="b"/>
      <c:layout>
        <c:manualLayout>
          <c:xMode val="edge"/>
          <c:yMode val="edge"/>
          <c:x val="0.19155693470148358"/>
          <c:y val="0.86829147147800545"/>
          <c:w val="0.6168861305970329"/>
          <c:h val="8.98411787911654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.xlsx]KPI!PivotTable7</c:name>
    <c:fmtId val="10"/>
  </c:pivotSource>
  <c:chart>
    <c:title>
      <c:tx>
        <c:strRef>
          <c:f>KPI!$AN$2</c:f>
          <c:strCache>
            <c:ptCount val="1"/>
            <c:pt idx="0">
              <c:v>27889226.23</c:v>
            </c:pt>
          </c:strCache>
        </c:strRef>
      </c:tx>
      <c:overlay val="0"/>
      <c:spPr>
        <a:solidFill>
          <a:schemeClr val="bg2">
            <a:lumMod val="10000"/>
          </a:schemeClr>
        </a:solid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KPI!$AN$2</c:f>
              <c:strCache>
                <c:ptCount val="1"/>
                <c:pt idx="0">
                  <c:v>Total</c:v>
                </c:pt>
              </c:strCache>
            </c:strRef>
          </c:tx>
          <c:spPr>
            <a:solidFill>
              <a:srgbClr val="0070C0"/>
            </a:solidFill>
            <a:ln>
              <a:noFill/>
            </a:ln>
            <a:effectLst/>
          </c:spPr>
          <c:invertIfNegative val="0"/>
          <c:dPt>
            <c:idx val="11"/>
            <c:invertIfNegative val="0"/>
            <c:bubble3D val="0"/>
            <c:spPr>
              <a:solidFill>
                <a:srgbClr val="0070C0"/>
              </a:solidFill>
              <a:ln>
                <a:noFill/>
              </a:ln>
              <a:effectLst/>
            </c:spPr>
            <c:extLst>
              <c:ext xmlns:c16="http://schemas.microsoft.com/office/drawing/2014/chart" uri="{C3380CC4-5D6E-409C-BE32-E72D297353CC}">
                <c16:uniqueId val="{00000003-7553-4D44-8283-6E523EC2A369}"/>
              </c:ext>
            </c:extLst>
          </c:dPt>
          <c:dLbls>
            <c:dLbl>
              <c:idx val="1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53-4D44-8283-6E523EC2A369}"/>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KPI!$AN$2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KPI!$AN$2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7553-4D44-8283-6E523EC2A369}"/>
            </c:ext>
          </c:extLst>
        </c:ser>
        <c:dLbls>
          <c:showLegendKey val="0"/>
          <c:showVal val="1"/>
          <c:showCatName val="0"/>
          <c:showSerName val="0"/>
          <c:showPercent val="0"/>
          <c:showBubbleSize val="0"/>
        </c:dLbls>
        <c:gapWidth val="182"/>
        <c:axId val="1039276095"/>
        <c:axId val="1039274655"/>
      </c:barChart>
      <c:catAx>
        <c:axId val="1039276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9274655"/>
        <c:crosses val="autoZero"/>
        <c:auto val="1"/>
        <c:lblAlgn val="ctr"/>
        <c:lblOffset val="100"/>
        <c:noMultiLvlLbl val="0"/>
      </c:catAx>
      <c:valAx>
        <c:axId val="103927465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927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KPI!$G$2</c:f>
          <c:strCache>
            <c:ptCount val="1"/>
            <c:pt idx="0">
              <c:v> 2,78,89,226 </c:v>
            </c:pt>
          </c:strCache>
        </c:strRef>
      </c:tx>
      <c:overlay val="0"/>
      <c:spPr>
        <a:gradFill rotWithShape="1">
          <a:gsLst>
            <a:gs pos="0">
              <a:schemeClr val="dk1">
                <a:lumMod val="110000"/>
                <a:satMod val="105000"/>
                <a:tint val="67000"/>
              </a:schemeClr>
            </a:gs>
            <a:gs pos="50000">
              <a:schemeClr val="dk1">
                <a:lumMod val="105000"/>
                <a:satMod val="103000"/>
                <a:tint val="73000"/>
              </a:schemeClr>
            </a:gs>
            <a:gs pos="100000">
              <a:schemeClr val="dk1">
                <a:lumMod val="105000"/>
                <a:satMod val="109000"/>
                <a:tint val="81000"/>
              </a:schemeClr>
            </a:gs>
          </a:gsLst>
          <a:lin ang="5400000" scaled="0"/>
        </a:gradFill>
        <a:ln w="635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stacked"/>
        <c:varyColors val="0"/>
        <c:ser>
          <c:idx val="0"/>
          <c:order val="0"/>
          <c:tx>
            <c:strRef>
              <c:f>KPI!$G$12</c:f>
              <c:strCache>
                <c:ptCount val="1"/>
                <c:pt idx="0">
                  <c:v>Sum of Net Sales</c:v>
                </c:pt>
              </c:strCache>
            </c:strRef>
          </c:tx>
          <c:spPr>
            <a:solidFill>
              <a:schemeClr val="bg2">
                <a:lumMod val="25000"/>
              </a:schemeClr>
            </a:solidFill>
            <a:ln>
              <a:solidFill>
                <a:schemeClr val="tx2">
                  <a:lumMod val="50000"/>
                </a:schemeClr>
              </a:solidFill>
            </a:ln>
            <a:effectLst/>
          </c:spPr>
          <c:invertIfNegative val="0"/>
          <c:cat>
            <c:strRef>
              <c:f>KPI!$F$13:$F$17</c:f>
              <c:strCache>
                <c:ptCount val="5"/>
                <c:pt idx="0">
                  <c:v>Central</c:v>
                </c:pt>
                <c:pt idx="1">
                  <c:v>East</c:v>
                </c:pt>
                <c:pt idx="2">
                  <c:v>North</c:v>
                </c:pt>
                <c:pt idx="3">
                  <c:v>South</c:v>
                </c:pt>
                <c:pt idx="4">
                  <c:v>West</c:v>
                </c:pt>
              </c:strCache>
            </c:strRef>
          </c:cat>
          <c:val>
            <c:numRef>
              <c:f>KPI!$G$13:$G$17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A1AA-42F6-AD8C-34A2C764E7FE}"/>
            </c:ext>
          </c:extLst>
        </c:ser>
        <c:dLbls>
          <c:showLegendKey val="0"/>
          <c:showVal val="0"/>
          <c:showCatName val="0"/>
          <c:showSerName val="0"/>
          <c:showPercent val="0"/>
          <c:showBubbleSize val="0"/>
        </c:dLbls>
        <c:gapWidth val="150"/>
        <c:overlap val="100"/>
        <c:axId val="1075252463"/>
        <c:axId val="1075252943"/>
      </c:barChart>
      <c:lineChart>
        <c:grouping val="standard"/>
        <c:varyColors val="0"/>
        <c:ser>
          <c:idx val="1"/>
          <c:order val="1"/>
          <c:tx>
            <c:strRef>
              <c:f>KPI!$H$12</c:f>
              <c:strCache>
                <c:ptCount val="1"/>
                <c:pt idx="0">
                  <c:v>Sum of Profit Amount</c:v>
                </c:pt>
              </c:strCache>
            </c:strRef>
          </c:tx>
          <c:spPr>
            <a:ln w="28575" cap="rnd">
              <a:solidFill>
                <a:schemeClr val="accent2"/>
              </a:solidFill>
              <a:round/>
            </a:ln>
            <a:effectLst/>
          </c:spPr>
          <c:marker>
            <c:symbol val="circle"/>
            <c:size val="5"/>
            <c:spPr>
              <a:solidFill>
                <a:schemeClr val="tx1"/>
              </a:solidFill>
              <a:ln w="9525">
                <a:solidFill>
                  <a:schemeClr val="accent2"/>
                </a:solidFill>
              </a:ln>
              <a:effectLst/>
            </c:spPr>
          </c:marker>
          <c:dLbls>
            <c:dLbl>
              <c:idx val="0"/>
              <c:layout>
                <c:manualLayout>
                  <c:x val="-4.1340146164620277E-2"/>
                  <c:y val="-0.10105491938909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AA-42F6-AD8C-34A2C764E7FE}"/>
                </c:ext>
              </c:extLst>
            </c:dLbl>
            <c:dLbl>
              <c:idx val="1"/>
              <c:layout>
                <c:manualLayout>
                  <c:x val="-4.7245881330994652E-2"/>
                  <c:y val="-0.13473989251879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AA-42F6-AD8C-34A2C764E7FE}"/>
                </c:ext>
              </c:extLst>
            </c:dLbl>
            <c:dLbl>
              <c:idx val="2"/>
              <c:layout>
                <c:manualLayout>
                  <c:x val="-4.4293013747807544E-2"/>
                  <c:y val="-0.202109838778186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AA-42F6-AD8C-34A2C764E7FE}"/>
                </c:ext>
              </c:extLst>
            </c:dLbl>
            <c:dLbl>
              <c:idx val="3"/>
              <c:layout>
                <c:manualLayout>
                  <c:x val="-5.6104484080556086E-2"/>
                  <c:y val="-0.10105491938909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AA-42F6-AD8C-34A2C764E7FE}"/>
                </c:ext>
              </c:extLst>
            </c:dLbl>
            <c:dLbl>
              <c:idx val="4"/>
              <c:layout>
                <c:manualLayout>
                  <c:x val="-4.4293013747807544E-2"/>
                  <c:y val="-0.206921977796714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AA-42F6-AD8C-34A2C764E7FE}"/>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KPI!$F$13:$F$17</c:f>
              <c:strCache>
                <c:ptCount val="5"/>
                <c:pt idx="0">
                  <c:v>Central</c:v>
                </c:pt>
                <c:pt idx="1">
                  <c:v>East</c:v>
                </c:pt>
                <c:pt idx="2">
                  <c:v>North</c:v>
                </c:pt>
                <c:pt idx="3">
                  <c:v>South</c:v>
                </c:pt>
                <c:pt idx="4">
                  <c:v>West</c:v>
                </c:pt>
              </c:strCache>
            </c:strRef>
          </c:cat>
          <c:val>
            <c:numRef>
              <c:f>KPI!$H$13:$H$17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6-A1AA-42F6-AD8C-34A2C764E7FE}"/>
            </c:ext>
          </c:extLst>
        </c:ser>
        <c:dLbls>
          <c:showLegendKey val="0"/>
          <c:showVal val="0"/>
          <c:showCatName val="0"/>
          <c:showSerName val="0"/>
          <c:showPercent val="0"/>
          <c:showBubbleSize val="0"/>
        </c:dLbls>
        <c:marker val="1"/>
        <c:smooth val="0"/>
        <c:axId val="935419983"/>
        <c:axId val="935416623"/>
      </c:lineChart>
      <c:catAx>
        <c:axId val="107525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52943"/>
        <c:crosses val="autoZero"/>
        <c:auto val="1"/>
        <c:lblAlgn val="ctr"/>
        <c:lblOffset val="100"/>
        <c:noMultiLvlLbl val="0"/>
      </c:catAx>
      <c:valAx>
        <c:axId val="1075252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5252463"/>
        <c:crosses val="autoZero"/>
        <c:crossBetween val="between"/>
      </c:valAx>
      <c:valAx>
        <c:axId val="93541662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35419983"/>
        <c:crosses val="max"/>
        <c:crossBetween val="between"/>
      </c:valAx>
      <c:catAx>
        <c:axId val="935419983"/>
        <c:scaling>
          <c:orientation val="minMax"/>
        </c:scaling>
        <c:delete val="1"/>
        <c:axPos val="b"/>
        <c:numFmt formatCode="General" sourceLinked="1"/>
        <c:majorTickMark val="out"/>
        <c:minorTickMark val="none"/>
        <c:tickLblPos val="nextTo"/>
        <c:crossAx val="93541662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.xlsx]KPI!Citysales</c:name>
    <c:fmtId val="32"/>
  </c:pivotSource>
  <c:chart>
    <c:autoTitleDeleted val="0"/>
    <c:pivotFmts>
      <c:pivotFmt>
        <c:idx val="0"/>
        <c:spPr>
          <a:solidFill>
            <a:schemeClr val="bg2">
              <a:lumMod val="2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tx2">
                <a:lumMod val="50000"/>
              </a:schemeClr>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9242997250447976E-2"/>
              <c:y val="-8.395072046521499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4213248659486799E-3"/>
              <c:y val="-6.0653351584444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386419253300828E-2"/>
              <c:y val="-4.154777266861745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7.841596472752006E-17"/>
              <c:y val="-5.07806110394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4.154777266861743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7109135402640599E-2"/>
              <c:y val="-6.92462877810290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4159257759902246E-3"/>
              <c:y val="-5.53970302248232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1386419253300749E-3"/>
              <c:y val="-4.154777266861743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1386419253300749E-3"/>
              <c:y val="-9.2328383708038756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6.4159257759903035E-3"/>
              <c:y val="-4.616419185401937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3.231493429781360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1386419253301143E-3"/>
              <c:y val="-3.693135348321550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5.07806110394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6.4159257759902246E-3"/>
              <c:y val="-3.231493429781358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1352068754604582E-2"/>
              <c:y val="-3.724282256530264E-2"/>
            </c:manualLayout>
          </c:layout>
          <c:spPr>
            <a:noFill/>
            <a:ln>
              <a:noFill/>
            </a:ln>
            <a:effectLst/>
          </c:spPr>
          <c:txPr>
            <a:bodyPr rot="0" spcFirstLastPara="1" vertOverflow="ellipsis" vert="horz" wrap="square" lIns="38100" tIns="19050" rIns="38100" bIns="1905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9496889755698705E-2"/>
                  <c:h val="1.4353880632817071E-2"/>
                </c:manualLayout>
              </c15:layout>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69339351617654"/>
          <c:y val="0.14496973882699332"/>
          <c:w val="0.60120580439335369"/>
          <c:h val="0.52801144648585596"/>
        </c:manualLayout>
      </c:layout>
      <c:areaChart>
        <c:grouping val="standard"/>
        <c:varyColors val="0"/>
        <c:ser>
          <c:idx val="0"/>
          <c:order val="0"/>
          <c:tx>
            <c:strRef>
              <c:f>KPI!$M$3</c:f>
              <c:strCache>
                <c:ptCount val="1"/>
                <c:pt idx="0">
                  <c:v>Sum of Net Sales</c:v>
                </c:pt>
              </c:strCache>
            </c:strRef>
          </c:tx>
          <c:spPr>
            <a:solidFill>
              <a:schemeClr val="accent1"/>
            </a:solidFill>
            <a:ln>
              <a:noFill/>
            </a:ln>
            <a:effectLst/>
          </c:spPr>
          <c:cat>
            <c:strRef>
              <c:f>KPI!$L$4:$L$19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KPI!$M$4:$M$19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C254-4E11-A0C6-DD9F73E785F7}"/>
            </c:ext>
          </c:extLst>
        </c:ser>
        <c:dLbls>
          <c:showLegendKey val="0"/>
          <c:showVal val="0"/>
          <c:showCatName val="0"/>
          <c:showSerName val="0"/>
          <c:showPercent val="0"/>
          <c:showBubbleSize val="0"/>
        </c:dLbls>
        <c:axId val="1075265903"/>
        <c:axId val="1075249583"/>
      </c:areaChart>
      <c:lineChart>
        <c:grouping val="standard"/>
        <c:varyColors val="0"/>
        <c:ser>
          <c:idx val="1"/>
          <c:order val="1"/>
          <c:tx>
            <c:strRef>
              <c:f>KPI!$N$3</c:f>
              <c:strCache>
                <c:ptCount val="1"/>
                <c:pt idx="0">
                  <c:v>Sum of Profit Amount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KPI!$L$4:$L$19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KPI!$N$4:$N$19</c:f>
              <c:numCache>
                <c:formatCode>General</c:formatCode>
                <c:ptCount val="15"/>
                <c:pt idx="0">
                  <c:v>450205.49999999988</c:v>
                </c:pt>
                <c:pt idx="1">
                  <c:v>407417.98000000016</c:v>
                </c:pt>
                <c:pt idx="2">
                  <c:v>404860.56999999989</c:v>
                </c:pt>
                <c:pt idx="3">
                  <c:v>441412.96999999968</c:v>
                </c:pt>
                <c:pt idx="4">
                  <c:v>405755.84999999974</c:v>
                </c:pt>
                <c:pt idx="5">
                  <c:v>442026.76</c:v>
                </c:pt>
                <c:pt idx="6">
                  <c:v>420120.16</c:v>
                </c:pt>
                <c:pt idx="7">
                  <c:v>403505.61999999988</c:v>
                </c:pt>
                <c:pt idx="8">
                  <c:v>453394.40999999974</c:v>
                </c:pt>
                <c:pt idx="9">
                  <c:v>466252.65999999951</c:v>
                </c:pt>
                <c:pt idx="10">
                  <c:v>446233.67</c:v>
                </c:pt>
                <c:pt idx="11">
                  <c:v>422637.87999999971</c:v>
                </c:pt>
                <c:pt idx="12">
                  <c:v>417201.92000000027</c:v>
                </c:pt>
                <c:pt idx="13">
                  <c:v>478169.01999999967</c:v>
                </c:pt>
                <c:pt idx="14">
                  <c:v>487803.52000000037</c:v>
                </c:pt>
              </c:numCache>
            </c:numRef>
          </c:val>
          <c:smooth val="0"/>
          <c:extLst>
            <c:ext xmlns:c16="http://schemas.microsoft.com/office/drawing/2014/chart" uri="{C3380CC4-5D6E-409C-BE32-E72D297353CC}">
              <c16:uniqueId val="{00000001-C254-4E11-A0C6-DD9F73E785F7}"/>
            </c:ext>
          </c:extLst>
        </c:ser>
        <c:dLbls>
          <c:showLegendKey val="0"/>
          <c:showVal val="0"/>
          <c:showCatName val="0"/>
          <c:showSerName val="0"/>
          <c:showPercent val="0"/>
          <c:showBubbleSize val="0"/>
        </c:dLbls>
        <c:marker val="1"/>
        <c:smooth val="0"/>
        <c:axId val="1287820943"/>
        <c:axId val="1287809423"/>
      </c:lineChart>
      <c:catAx>
        <c:axId val="107526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8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49583"/>
        <c:crosses val="autoZero"/>
        <c:auto val="1"/>
        <c:lblAlgn val="ctr"/>
        <c:lblOffset val="100"/>
        <c:noMultiLvlLbl val="0"/>
      </c:catAx>
      <c:valAx>
        <c:axId val="1075249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265903"/>
        <c:crosses val="autoZero"/>
        <c:crossBetween val="between"/>
      </c:valAx>
      <c:valAx>
        <c:axId val="128780942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820943"/>
        <c:crosses val="max"/>
        <c:crossBetween val="between"/>
      </c:valAx>
      <c:catAx>
        <c:axId val="1287820943"/>
        <c:scaling>
          <c:orientation val="minMax"/>
        </c:scaling>
        <c:delete val="1"/>
        <c:axPos val="b"/>
        <c:numFmt formatCode="General" sourceLinked="1"/>
        <c:majorTickMark val="out"/>
        <c:minorTickMark val="none"/>
        <c:tickLblPos val="nextTo"/>
        <c:crossAx val="1287809423"/>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.xlsx]KPI!Channelsale</c:name>
    <c:fmtId val="1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Online/Offline  </a:t>
            </a:r>
          </a:p>
        </c:rich>
      </c:tx>
      <c:layout>
        <c:manualLayout>
          <c:xMode val="edge"/>
          <c:yMode val="edge"/>
          <c:x val="2.4549444461725557E-2"/>
          <c:y val="4.410234891995139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7401064417555039"/>
          <c:y val="9.5437439353806608E-2"/>
          <c:w val="0.43319187511387014"/>
          <c:h val="0.79892508719939159"/>
        </c:manualLayout>
      </c:layout>
      <c:pieChart>
        <c:varyColors val="1"/>
        <c:ser>
          <c:idx val="0"/>
          <c:order val="0"/>
          <c:tx>
            <c:strRef>
              <c:f>KPI!$R$3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FE6-4021-BD83-75BAF9E939B0}"/>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FE6-4021-BD83-75BAF9E939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KPI!$Q$4:$Q$6</c:f>
              <c:strCache>
                <c:ptCount val="2"/>
                <c:pt idx="0">
                  <c:v>Offline</c:v>
                </c:pt>
                <c:pt idx="1">
                  <c:v>Online</c:v>
                </c:pt>
              </c:strCache>
            </c:strRef>
          </c:cat>
          <c:val>
            <c:numRef>
              <c:f>KPI!$R$4:$R$6</c:f>
              <c:numCache>
                <c:formatCode>General</c:formatCode>
                <c:ptCount val="2"/>
                <c:pt idx="0">
                  <c:v>13988129.739999978</c:v>
                </c:pt>
                <c:pt idx="1">
                  <c:v>13901096.49000006</c:v>
                </c:pt>
              </c:numCache>
            </c:numRef>
          </c:val>
          <c:extLst>
            <c:ext xmlns:c16="http://schemas.microsoft.com/office/drawing/2014/chart" uri="{C3380CC4-5D6E-409C-BE32-E72D297353CC}">
              <c16:uniqueId val="{00000004-1FE6-4021-BD83-75BAF9E939B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4.0965707861373914E-2"/>
          <c:y val="0.65722498317204725"/>
          <c:w val="0.24178467808706128"/>
          <c:h val="0.26158982026791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.xlsx]KPI!productsale</c:name>
    <c:fmtId val="2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pivotFmt>
      <c:pivotFmt>
        <c:idx val="3"/>
        <c:spPr>
          <a:solidFill>
            <a:schemeClr val="tx1">
              <a:lumMod val="85000"/>
              <a:lumOff val="15000"/>
            </a:schemeClr>
          </a:solidFill>
          <a:ln>
            <a:noFill/>
          </a:ln>
          <a:effectLst/>
        </c:spPr>
      </c:pivotFmt>
      <c:pivotFmt>
        <c:idx val="4"/>
        <c:spPr>
          <a:solidFill>
            <a:schemeClr val="tx1">
              <a:lumMod val="85000"/>
              <a:lumOff val="15000"/>
            </a:schemeClr>
          </a:solidFill>
          <a:ln>
            <a:noFill/>
          </a:ln>
          <a:effectLst/>
        </c:spPr>
      </c:pivotFmt>
      <c:pivotFmt>
        <c:idx val="5"/>
        <c:spPr>
          <a:solidFill>
            <a:schemeClr val="tx1">
              <a:lumMod val="85000"/>
              <a:lumOff val="15000"/>
            </a:schemeClr>
          </a:solidFill>
          <a:ln>
            <a:noFill/>
          </a:ln>
          <a:effectLst/>
        </c:spPr>
      </c:pivotFmt>
      <c:pivotFmt>
        <c:idx val="6"/>
        <c:spPr>
          <a:solidFill>
            <a:schemeClr val="tx1">
              <a:lumMod val="85000"/>
              <a:lumOff val="15000"/>
            </a:schemeClr>
          </a:solidFill>
          <a:ln>
            <a:noFill/>
          </a:ln>
          <a:effectLst/>
        </c:spPr>
      </c:pivotFmt>
      <c:pivotFmt>
        <c:idx val="7"/>
        <c:spPr>
          <a:solidFill>
            <a:schemeClr val="tx1">
              <a:lumMod val="85000"/>
              <a:lumOff val="15000"/>
            </a:schemeClr>
          </a:solidFill>
          <a:ln>
            <a:noFill/>
          </a:ln>
          <a:effectLst/>
        </c:spPr>
      </c:pivotFmt>
      <c:pivotFmt>
        <c:idx val="8"/>
        <c:spPr>
          <a:solidFill>
            <a:schemeClr val="tx1">
              <a:lumMod val="85000"/>
              <a:lumOff val="15000"/>
            </a:schemeClr>
          </a:solidFill>
          <a:ln>
            <a:noFill/>
          </a:ln>
          <a:effectLst/>
        </c:spPr>
      </c:pivotFmt>
      <c:pivotFmt>
        <c:idx val="9"/>
        <c:spPr>
          <a:solidFill>
            <a:schemeClr val="tx1">
              <a:lumMod val="85000"/>
              <a:lumOff val="15000"/>
            </a:schemeClr>
          </a:solidFill>
          <a:ln>
            <a:noFill/>
          </a:ln>
          <a:effectLst/>
        </c:spPr>
      </c:pivotFmt>
      <c:pivotFmt>
        <c:idx val="10"/>
        <c:spPr>
          <a:solidFill>
            <a:schemeClr val="tx1">
              <a:lumMod val="85000"/>
              <a:lumOff val="15000"/>
            </a:schemeClr>
          </a:solidFill>
          <a:ln>
            <a:noFill/>
          </a:ln>
          <a:effectLst/>
        </c:spPr>
      </c:pivotFmt>
      <c:pivotFmt>
        <c:idx val="11"/>
        <c:spPr>
          <a:solidFill>
            <a:schemeClr val="tx1">
              <a:lumMod val="85000"/>
              <a:lumOff val="15000"/>
            </a:schemeClr>
          </a:solidFill>
          <a:ln>
            <a:noFill/>
          </a:ln>
          <a:effectLst/>
        </c:spPr>
      </c:pivotFmt>
      <c:pivotFmt>
        <c:idx val="12"/>
        <c:spPr>
          <a:solidFill>
            <a:schemeClr val="tx1">
              <a:lumMod val="85000"/>
              <a:lumOff val="15000"/>
            </a:schemeClr>
          </a:solidFill>
          <a:ln>
            <a:noFill/>
          </a:ln>
          <a:effectLst/>
        </c:spPr>
      </c:pivotFmt>
      <c:pivotFmt>
        <c:idx val="13"/>
        <c:spPr>
          <a:solidFill>
            <a:schemeClr val="tx1">
              <a:lumMod val="85000"/>
              <a:lumOff val="15000"/>
            </a:schemeClr>
          </a:solidFill>
          <a:ln>
            <a:noFill/>
          </a:ln>
          <a:effectLst/>
        </c:spPr>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lumMod val="85000"/>
              <a:lumOff val="15000"/>
            </a:schemeClr>
          </a:solidFill>
          <a:ln>
            <a:noFill/>
          </a:ln>
          <a:effectLst/>
        </c:spPr>
      </c:pivotFmt>
      <c:pivotFmt>
        <c:idx val="17"/>
        <c:spPr>
          <a:solidFill>
            <a:schemeClr val="tx1">
              <a:lumMod val="85000"/>
              <a:lumOff val="15000"/>
            </a:schemeClr>
          </a:solidFill>
          <a:ln>
            <a:noFill/>
          </a:ln>
          <a:effectLst/>
        </c:spPr>
      </c:pivotFmt>
      <c:pivotFmt>
        <c:idx val="18"/>
        <c:spPr>
          <a:solidFill>
            <a:schemeClr val="tx1">
              <a:lumMod val="85000"/>
              <a:lumOff val="15000"/>
            </a:schemeClr>
          </a:solidFill>
          <a:ln>
            <a:noFill/>
          </a:ln>
          <a:effectLst/>
        </c:spPr>
      </c:pivotFmt>
      <c:pivotFmt>
        <c:idx val="19"/>
        <c:spPr>
          <a:solidFill>
            <a:schemeClr val="tx1">
              <a:lumMod val="85000"/>
              <a:lumOff val="15000"/>
            </a:schemeClr>
          </a:solidFill>
          <a:ln>
            <a:noFill/>
          </a:ln>
          <a:effectLst/>
        </c:spPr>
      </c:pivotFmt>
      <c:pivotFmt>
        <c:idx val="20"/>
        <c:spPr>
          <a:solidFill>
            <a:schemeClr val="tx1">
              <a:lumMod val="85000"/>
              <a:lumOff val="15000"/>
            </a:schemeClr>
          </a:solidFill>
          <a:ln>
            <a:noFill/>
          </a:ln>
          <a:effectLst/>
        </c:spPr>
      </c:pivotFmt>
      <c:pivotFmt>
        <c:idx val="21"/>
        <c:spPr>
          <a:solidFill>
            <a:schemeClr val="tx1">
              <a:lumMod val="85000"/>
              <a:lumOff val="15000"/>
            </a:schemeClr>
          </a:solidFill>
          <a:ln>
            <a:noFill/>
          </a:ln>
          <a:effectLst/>
        </c:spPr>
      </c:pivotFmt>
      <c:pivotFmt>
        <c:idx val="22"/>
        <c:spPr>
          <a:solidFill>
            <a:schemeClr val="tx1">
              <a:lumMod val="85000"/>
              <a:lumOff val="15000"/>
            </a:schemeClr>
          </a:solidFill>
          <a:ln>
            <a:noFill/>
          </a:ln>
          <a:effectLst/>
        </c:spPr>
      </c:pivotFmt>
      <c:pivotFmt>
        <c:idx val="23"/>
        <c:spPr>
          <a:solidFill>
            <a:schemeClr val="tx1">
              <a:lumMod val="85000"/>
              <a:lumOff val="15000"/>
            </a:schemeClr>
          </a:solidFill>
          <a:ln>
            <a:noFill/>
          </a:ln>
          <a:effectLst/>
        </c:spPr>
      </c:pivotFmt>
      <c:pivotFmt>
        <c:idx val="24"/>
        <c:spPr>
          <a:solidFill>
            <a:schemeClr val="tx1">
              <a:lumMod val="85000"/>
              <a:lumOff val="15000"/>
            </a:schemeClr>
          </a:solidFill>
          <a:ln>
            <a:noFill/>
          </a:ln>
          <a:effectLst/>
        </c:spPr>
      </c:pivotFmt>
      <c:pivotFmt>
        <c:idx val="25"/>
        <c:spPr>
          <a:solidFill>
            <a:schemeClr val="tx1">
              <a:lumMod val="85000"/>
              <a:lumOff val="15000"/>
            </a:schemeClr>
          </a:solidFill>
          <a:ln>
            <a:noFill/>
          </a:ln>
          <a:effectLst/>
        </c:spPr>
      </c:pivotFmt>
      <c:pivotFmt>
        <c:idx val="26"/>
        <c:spPr>
          <a:solidFill>
            <a:schemeClr val="tx1">
              <a:lumMod val="85000"/>
              <a:lumOff val="15000"/>
            </a:schemeClr>
          </a:solidFill>
          <a:ln>
            <a:noFill/>
          </a:ln>
          <a:effectLst/>
        </c:spPr>
      </c:pivotFmt>
      <c:pivotFmt>
        <c:idx val="27"/>
        <c:spPr>
          <a:solidFill>
            <a:schemeClr val="tx1">
              <a:lumMod val="85000"/>
              <a:lumOff val="15000"/>
            </a:schemeClr>
          </a:solidFill>
          <a:ln>
            <a:noFill/>
          </a:ln>
          <a:effectLst/>
        </c:spPr>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lumMod val="85000"/>
              <a:lumOff val="15000"/>
            </a:schemeClr>
          </a:solidFill>
          <a:ln>
            <a:no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tx1">
              <a:lumMod val="85000"/>
              <a:lumOff val="15000"/>
            </a:schemeClr>
          </a:solidFill>
          <a:ln>
            <a:noFill/>
          </a:ln>
          <a:effectLst/>
        </c:spPr>
      </c:pivotFmt>
      <c:pivotFmt>
        <c:idx val="31"/>
        <c:spPr>
          <a:solidFill>
            <a:schemeClr val="tx1">
              <a:lumMod val="85000"/>
              <a:lumOff val="15000"/>
            </a:schemeClr>
          </a:solidFill>
          <a:ln>
            <a:noFill/>
          </a:ln>
          <a:effectLst/>
        </c:spPr>
      </c:pivotFmt>
      <c:pivotFmt>
        <c:idx val="32"/>
        <c:spPr>
          <a:solidFill>
            <a:schemeClr val="tx1">
              <a:lumMod val="85000"/>
              <a:lumOff val="15000"/>
            </a:schemeClr>
          </a:solidFill>
          <a:ln>
            <a:noFill/>
          </a:ln>
          <a:effectLst/>
        </c:spPr>
      </c:pivotFmt>
      <c:pivotFmt>
        <c:idx val="33"/>
        <c:spPr>
          <a:solidFill>
            <a:schemeClr val="tx1">
              <a:lumMod val="85000"/>
              <a:lumOff val="15000"/>
            </a:schemeClr>
          </a:solidFill>
          <a:ln>
            <a:noFill/>
          </a:ln>
          <a:effectLst/>
        </c:spPr>
      </c:pivotFmt>
      <c:pivotFmt>
        <c:idx val="34"/>
        <c:spPr>
          <a:solidFill>
            <a:schemeClr val="tx1">
              <a:lumMod val="85000"/>
              <a:lumOff val="15000"/>
            </a:schemeClr>
          </a:solidFill>
          <a:ln>
            <a:noFill/>
          </a:ln>
          <a:effectLst/>
        </c:spPr>
      </c:pivotFmt>
      <c:pivotFmt>
        <c:idx val="35"/>
        <c:spPr>
          <a:solidFill>
            <a:schemeClr val="tx1">
              <a:lumMod val="85000"/>
              <a:lumOff val="15000"/>
            </a:schemeClr>
          </a:solidFill>
          <a:ln>
            <a:noFill/>
          </a:ln>
          <a:effectLst/>
        </c:spPr>
      </c:pivotFmt>
      <c:pivotFmt>
        <c:idx val="36"/>
        <c:spPr>
          <a:solidFill>
            <a:schemeClr val="tx1">
              <a:lumMod val="85000"/>
              <a:lumOff val="15000"/>
            </a:schemeClr>
          </a:solidFill>
          <a:ln>
            <a:noFill/>
          </a:ln>
          <a:effectLst/>
        </c:spPr>
      </c:pivotFmt>
      <c:pivotFmt>
        <c:idx val="37"/>
        <c:spPr>
          <a:solidFill>
            <a:schemeClr val="tx1">
              <a:lumMod val="85000"/>
              <a:lumOff val="15000"/>
            </a:schemeClr>
          </a:solidFill>
          <a:ln>
            <a:noFill/>
          </a:ln>
          <a:effectLst/>
        </c:spPr>
      </c:pivotFmt>
      <c:pivotFmt>
        <c:idx val="38"/>
        <c:spPr>
          <a:solidFill>
            <a:schemeClr val="tx1">
              <a:lumMod val="85000"/>
              <a:lumOff val="15000"/>
            </a:schemeClr>
          </a:solidFill>
          <a:ln>
            <a:noFill/>
          </a:ln>
          <a:effectLst/>
        </c:spPr>
      </c:pivotFmt>
      <c:pivotFmt>
        <c:idx val="39"/>
        <c:spPr>
          <a:solidFill>
            <a:schemeClr val="tx1">
              <a:lumMod val="85000"/>
              <a:lumOff val="15000"/>
            </a:schemeClr>
          </a:solidFill>
          <a:ln>
            <a:noFill/>
          </a:ln>
          <a:effectLst/>
        </c:spPr>
      </c:pivotFmt>
      <c:pivotFmt>
        <c:idx val="40"/>
        <c:spPr>
          <a:solidFill>
            <a:schemeClr val="tx1">
              <a:lumMod val="85000"/>
              <a:lumOff val="15000"/>
            </a:schemeClr>
          </a:solidFill>
          <a:ln>
            <a:noFill/>
          </a:ln>
          <a:effectLst/>
        </c:spPr>
      </c:pivotFmt>
      <c:pivotFmt>
        <c:idx val="41"/>
        <c:spPr>
          <a:solidFill>
            <a:schemeClr val="tx1">
              <a:lumMod val="85000"/>
              <a:lumOff val="15000"/>
            </a:schemeClr>
          </a:solidFill>
          <a:ln>
            <a:noFill/>
          </a:ln>
          <a:effectLst/>
        </c:spPr>
      </c:pivotFmt>
    </c:pivotFmts>
    <c:plotArea>
      <c:layout>
        <c:manualLayout>
          <c:layoutTarget val="inner"/>
          <c:xMode val="edge"/>
          <c:yMode val="edge"/>
          <c:x val="0.15666037806422276"/>
          <c:y val="0.13335168968075167"/>
          <c:w val="0.75408494124077619"/>
          <c:h val="0.65126142181068936"/>
        </c:manualLayout>
      </c:layout>
      <c:barChart>
        <c:barDir val="col"/>
        <c:grouping val="clustered"/>
        <c:varyColors val="0"/>
        <c:ser>
          <c:idx val="0"/>
          <c:order val="0"/>
          <c:tx>
            <c:strRef>
              <c:f>KPI!$AB$3</c:f>
              <c:strCache>
                <c:ptCount val="1"/>
                <c:pt idx="0">
                  <c:v>Sum of Net Sales</c:v>
                </c:pt>
              </c:strCache>
            </c:strRef>
          </c:tx>
          <c:spPr>
            <a:solidFill>
              <a:schemeClr val="dk1">
                <a:tint val="88500"/>
              </a:schemeClr>
            </a:solidFill>
            <a:ln>
              <a:noFill/>
            </a:ln>
            <a:effectLst/>
          </c:spPr>
          <c:invertIfNegative val="0"/>
          <c:dLbls>
            <c:delete val="1"/>
          </c:dLbls>
          <c:cat>
            <c:strRef>
              <c:f>KPI!$AA$4:$AA$16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KPI!$AB$4:$AB$16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5D0B-4650-8F5D-2608FC7F1357}"/>
            </c:ext>
          </c:extLst>
        </c:ser>
        <c:dLbls>
          <c:showLegendKey val="0"/>
          <c:showVal val="1"/>
          <c:showCatName val="0"/>
          <c:showSerName val="0"/>
          <c:showPercent val="0"/>
          <c:showBubbleSize val="0"/>
        </c:dLbls>
        <c:gapWidth val="50"/>
        <c:overlap val="-11"/>
        <c:axId val="1499554575"/>
        <c:axId val="1499548335"/>
      </c:barChart>
      <c:barChart>
        <c:barDir val="col"/>
        <c:grouping val="clustered"/>
        <c:varyColors val="0"/>
        <c:ser>
          <c:idx val="1"/>
          <c:order val="1"/>
          <c:tx>
            <c:strRef>
              <c:f>KPI!$AC$3</c:f>
              <c:strCache>
                <c:ptCount val="1"/>
                <c:pt idx="0">
                  <c:v>Sum of Quantity Sold</c:v>
                </c:pt>
              </c:strCache>
            </c:strRef>
          </c:tx>
          <c:spPr>
            <a:solidFill>
              <a:schemeClr val="tx1">
                <a:lumMod val="85000"/>
                <a:lumOff val="15000"/>
              </a:schemeClr>
            </a:solidFill>
            <a:ln>
              <a:noFill/>
            </a:ln>
            <a:effectLst/>
          </c:spPr>
          <c:invertIfNegative val="0"/>
          <c:dPt>
            <c:idx val="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2-5D0B-4650-8F5D-2608FC7F1357}"/>
              </c:ext>
            </c:extLst>
          </c:dPt>
          <c:dPt>
            <c:idx val="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5D0B-4650-8F5D-2608FC7F1357}"/>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6-5D0B-4650-8F5D-2608FC7F1357}"/>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8-5D0B-4650-8F5D-2608FC7F1357}"/>
              </c:ext>
            </c:extLst>
          </c:dPt>
          <c:dPt>
            <c:idx val="4"/>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A-5D0B-4650-8F5D-2608FC7F1357}"/>
              </c:ext>
            </c:extLst>
          </c:dPt>
          <c:dPt>
            <c:idx val="5"/>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C-5D0B-4650-8F5D-2608FC7F1357}"/>
              </c:ext>
            </c:extLst>
          </c:dPt>
          <c:dPt>
            <c:idx val="6"/>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E-5D0B-4650-8F5D-2608FC7F1357}"/>
              </c:ext>
            </c:extLst>
          </c:dPt>
          <c:dPt>
            <c:idx val="7"/>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10-5D0B-4650-8F5D-2608FC7F1357}"/>
              </c:ext>
            </c:extLst>
          </c:dPt>
          <c:dPt>
            <c:idx val="8"/>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12-5D0B-4650-8F5D-2608FC7F1357}"/>
              </c:ext>
            </c:extLst>
          </c:dPt>
          <c:dPt>
            <c:idx val="9"/>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14-5D0B-4650-8F5D-2608FC7F1357}"/>
              </c:ext>
            </c:extLst>
          </c:dPt>
          <c:dPt>
            <c:idx val="1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16-5D0B-4650-8F5D-2608FC7F1357}"/>
              </c:ext>
            </c:extLst>
          </c:dPt>
          <c:dPt>
            <c:idx val="11"/>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18-5D0B-4650-8F5D-2608FC7F1357}"/>
              </c:ext>
            </c:extLst>
          </c:dPt>
          <c:dLbls>
            <c:delete val="1"/>
          </c:dLbls>
          <c:cat>
            <c:strRef>
              <c:f>KPI!$AA$4:$AA$16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KPI!$AC$4:$AC$16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19-5D0B-4650-8F5D-2608FC7F1357}"/>
            </c:ext>
          </c:extLst>
        </c:ser>
        <c:dLbls>
          <c:showLegendKey val="0"/>
          <c:showVal val="1"/>
          <c:showCatName val="0"/>
          <c:showSerName val="0"/>
          <c:showPercent val="0"/>
          <c:showBubbleSize val="0"/>
        </c:dLbls>
        <c:gapWidth val="219"/>
        <c:overlap val="-27"/>
        <c:axId val="1523761567"/>
        <c:axId val="1523765887"/>
      </c:barChart>
      <c:catAx>
        <c:axId val="1499554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9548335"/>
        <c:crosses val="autoZero"/>
        <c:auto val="1"/>
        <c:lblAlgn val="ctr"/>
        <c:lblOffset val="100"/>
        <c:noMultiLvlLbl val="0"/>
      </c:catAx>
      <c:valAx>
        <c:axId val="1499548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9554575"/>
        <c:crosses val="autoZero"/>
        <c:crossBetween val="between"/>
      </c:valAx>
      <c:valAx>
        <c:axId val="152376588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23761567"/>
        <c:crosses val="max"/>
        <c:crossBetween val="between"/>
      </c:valAx>
      <c:catAx>
        <c:axId val="1523761567"/>
        <c:scaling>
          <c:orientation val="minMax"/>
        </c:scaling>
        <c:delete val="1"/>
        <c:axPos val="b"/>
        <c:numFmt formatCode="General" sourceLinked="1"/>
        <c:majorTickMark val="out"/>
        <c:minorTickMark val="none"/>
        <c:tickLblPos val="nextTo"/>
        <c:crossAx val="1523765887"/>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.xlsx]KPI!paymentmode</c:name>
    <c:fmtId val="23"/>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solidFill>
              <a:schemeClr val="lt1"/>
            </a:solidFill>
          </a:ln>
          <a:effectLst/>
        </c:spPr>
      </c:pivotFmt>
      <c:pivotFmt>
        <c:idx val="2"/>
        <c:spPr>
          <a:solidFill>
            <a:schemeClr val="accent4">
              <a:tint val="86000"/>
            </a:schemeClr>
          </a:solidFill>
          <a:ln w="19050">
            <a:solidFill>
              <a:schemeClr val="lt1"/>
            </a:solidFill>
          </a:ln>
          <a:effectLst/>
        </c:spPr>
      </c:pivotFmt>
      <c:pivotFmt>
        <c:idx val="3"/>
        <c:spPr>
          <a:solidFill>
            <a:schemeClr val="accent4">
              <a:shade val="86000"/>
            </a:schemeClr>
          </a:solidFill>
          <a:ln w="19050">
            <a:solidFill>
              <a:schemeClr val="lt1"/>
            </a:solidFill>
          </a:ln>
          <a:effectLst/>
        </c:spPr>
      </c:pivotFmt>
      <c:pivotFmt>
        <c:idx val="4"/>
        <c:spPr>
          <a:solidFill>
            <a:schemeClr val="accent4">
              <a:shade val="58000"/>
            </a:schemeClr>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solidFill>
              <a:schemeClr val="lt1"/>
            </a:solidFill>
          </a:ln>
          <a:effectLst/>
        </c:spPr>
      </c:pivotFmt>
      <c:pivotFmt>
        <c:idx val="7"/>
        <c:spPr>
          <a:solidFill>
            <a:schemeClr val="accent4">
              <a:tint val="86000"/>
            </a:schemeClr>
          </a:solidFill>
          <a:ln w="19050">
            <a:solidFill>
              <a:schemeClr val="lt1"/>
            </a:solidFill>
          </a:ln>
          <a:effectLst/>
        </c:spPr>
      </c:pivotFmt>
      <c:pivotFmt>
        <c:idx val="8"/>
        <c:spPr>
          <a:solidFill>
            <a:schemeClr val="accent4">
              <a:shade val="86000"/>
            </a:schemeClr>
          </a:solidFill>
          <a:ln w="19050">
            <a:solidFill>
              <a:schemeClr val="lt1"/>
            </a:solidFill>
          </a:ln>
          <a:effectLst/>
        </c:spPr>
      </c:pivotFmt>
      <c:pivotFmt>
        <c:idx val="9"/>
        <c:spPr>
          <a:solidFill>
            <a:schemeClr val="accent4">
              <a:shade val="58000"/>
            </a:schemeClr>
          </a:solidFill>
          <a:ln w="19050">
            <a:solidFill>
              <a:schemeClr val="lt1"/>
            </a:solidFill>
          </a:ln>
          <a:effectLst/>
        </c:spPr>
      </c:pivotFmt>
      <c:pivotFmt>
        <c:idx val="1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solidFill>
              <a:schemeClr val="lt1"/>
            </a:solidFill>
          </a:ln>
          <a:effectLst/>
        </c:spPr>
      </c:pivotFmt>
      <c:pivotFmt>
        <c:idx val="12"/>
        <c:spPr>
          <a:solidFill>
            <a:schemeClr val="accent4">
              <a:tint val="86000"/>
            </a:schemeClr>
          </a:solidFill>
          <a:ln w="19050">
            <a:solidFill>
              <a:schemeClr val="lt1"/>
            </a:solidFill>
          </a:ln>
          <a:effectLst/>
        </c:spPr>
      </c:pivotFmt>
      <c:pivotFmt>
        <c:idx val="13"/>
        <c:spPr>
          <a:solidFill>
            <a:schemeClr val="accent4">
              <a:shade val="86000"/>
            </a:schemeClr>
          </a:solidFill>
          <a:ln w="19050">
            <a:solidFill>
              <a:schemeClr val="lt1"/>
            </a:solidFill>
          </a:ln>
          <a:effectLst/>
        </c:spPr>
      </c:pivotFmt>
      <c:pivotFmt>
        <c:idx val="14"/>
        <c:spPr>
          <a:solidFill>
            <a:schemeClr val="accent4">
              <a:shade val="58000"/>
            </a:schemeClr>
          </a:solidFill>
          <a:ln w="19050">
            <a:solidFill>
              <a:schemeClr val="lt1"/>
            </a:solidFill>
          </a:ln>
          <a:effectLst/>
        </c:spPr>
      </c:pivotFmt>
    </c:pivotFmts>
    <c:plotArea>
      <c:layout>
        <c:manualLayout>
          <c:layoutTarget val="inner"/>
          <c:xMode val="edge"/>
          <c:yMode val="edge"/>
          <c:x val="0.10545296634176626"/>
          <c:y val="5.8094214471329779E-2"/>
          <c:w val="0.54990793572252983"/>
          <c:h val="0.81701770406486907"/>
        </c:manualLayout>
      </c:layout>
      <c:doughnutChart>
        <c:varyColors val="1"/>
        <c:ser>
          <c:idx val="0"/>
          <c:order val="0"/>
          <c:tx>
            <c:strRef>
              <c:f>KPI!$AG$3</c:f>
              <c:strCache>
                <c:ptCount val="1"/>
                <c:pt idx="0">
                  <c:v>Total</c:v>
                </c:pt>
              </c:strCache>
            </c:strRef>
          </c:tx>
          <c:explosion val="5"/>
          <c:dPt>
            <c:idx val="0"/>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1-B5AF-4EF4-A1A2-A937D6B075C4}"/>
              </c:ext>
            </c:extLst>
          </c:dPt>
          <c:dPt>
            <c:idx val="1"/>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3-B5AF-4EF4-A1A2-A937D6B075C4}"/>
              </c:ext>
            </c:extLst>
          </c:dPt>
          <c:dPt>
            <c:idx val="2"/>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5-B5AF-4EF4-A1A2-A937D6B075C4}"/>
              </c:ext>
            </c:extLst>
          </c:dPt>
          <c:dPt>
            <c:idx val="3"/>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7-B5AF-4EF4-A1A2-A937D6B075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KPI!$AF$4:$AF$8</c:f>
              <c:strCache>
                <c:ptCount val="4"/>
                <c:pt idx="0">
                  <c:v>Card</c:v>
                </c:pt>
                <c:pt idx="1">
                  <c:v>COD</c:v>
                </c:pt>
                <c:pt idx="2">
                  <c:v>UPI</c:v>
                </c:pt>
                <c:pt idx="3">
                  <c:v>Wallet</c:v>
                </c:pt>
              </c:strCache>
            </c:strRef>
          </c:cat>
          <c:val>
            <c:numRef>
              <c:f>KPI!$AG$4:$AG$8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B5AF-4EF4-A1A2-A937D6B075C4}"/>
            </c:ext>
          </c:extLst>
        </c:ser>
        <c:dLbls>
          <c:showLegendKey val="0"/>
          <c:showVal val="1"/>
          <c:showCatName val="0"/>
          <c:showSerName val="0"/>
          <c:showPercent val="0"/>
          <c:showBubbleSize val="0"/>
          <c:showLeaderLines val="1"/>
        </c:dLbls>
        <c:firstSliceAng val="40"/>
        <c:holeSize val="45"/>
      </c:doughnutChart>
      <c:spPr>
        <a:noFill/>
        <a:ln>
          <a:noFill/>
        </a:ln>
        <a:effectLst/>
      </c:spPr>
    </c:plotArea>
    <c:legend>
      <c:legendPos val="r"/>
      <c:layout>
        <c:manualLayout>
          <c:xMode val="edge"/>
          <c:yMode val="edge"/>
          <c:x val="0.69150571587722309"/>
          <c:y val="0.13596543462292685"/>
          <c:w val="0.23631061644951176"/>
          <c:h val="0.820610803939287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.xlsx]KPI!PivotTable7</c:name>
    <c:fmtId val="16"/>
  </c:pivotSource>
  <c:chart>
    <c:title>
      <c:tx>
        <c:strRef>
          <c:f>KPI!$AN$2</c:f>
          <c:strCache>
            <c:ptCount val="1"/>
            <c:pt idx="0">
              <c:v>27889226.23</c:v>
            </c:pt>
          </c:strCache>
        </c:strRef>
      </c:tx>
      <c:overlay val="0"/>
      <c:spPr>
        <a:solidFill>
          <a:schemeClr val="bg2">
            <a:lumMod val="10000"/>
          </a:schemeClr>
        </a:solid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989518225699469E-2"/>
          <c:y val="0.20783407271468951"/>
          <c:w val="0.86220412589748674"/>
          <c:h val="0.70230562564882171"/>
        </c:manualLayout>
      </c:layout>
      <c:barChart>
        <c:barDir val="bar"/>
        <c:grouping val="clustered"/>
        <c:varyColors val="0"/>
        <c:ser>
          <c:idx val="0"/>
          <c:order val="0"/>
          <c:tx>
            <c:strRef>
              <c:f>KPI!$AN$2</c:f>
              <c:strCache>
                <c:ptCount val="1"/>
                <c:pt idx="0">
                  <c:v>Total</c:v>
                </c:pt>
              </c:strCache>
            </c:strRef>
          </c:tx>
          <c:spPr>
            <a:solidFill>
              <a:srgbClr val="0070C0"/>
            </a:solidFill>
            <a:ln>
              <a:noFill/>
            </a:ln>
            <a:effectLst/>
          </c:spPr>
          <c:invertIfNegative val="0"/>
          <c:dPt>
            <c:idx val="11"/>
            <c:invertIfNegative val="0"/>
            <c:bubble3D val="0"/>
            <c:spPr>
              <a:solidFill>
                <a:srgbClr val="0070C0"/>
              </a:solidFill>
              <a:ln>
                <a:noFill/>
              </a:ln>
              <a:effectLst/>
            </c:spPr>
            <c:extLst>
              <c:ext xmlns:c16="http://schemas.microsoft.com/office/drawing/2014/chart" uri="{C3380CC4-5D6E-409C-BE32-E72D297353CC}">
                <c16:uniqueId val="{00000001-43A9-436D-9943-1E4169EF9748}"/>
              </c:ext>
            </c:extLst>
          </c:dPt>
          <c:dLbls>
            <c:dLbl>
              <c:idx val="1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A9-436D-9943-1E4169EF9748}"/>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KPI!$AN$2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KPI!$AN$2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2-43A9-436D-9943-1E4169EF9748}"/>
            </c:ext>
          </c:extLst>
        </c:ser>
        <c:dLbls>
          <c:showLegendKey val="0"/>
          <c:showVal val="1"/>
          <c:showCatName val="0"/>
          <c:showSerName val="0"/>
          <c:showPercent val="0"/>
          <c:showBubbleSize val="0"/>
        </c:dLbls>
        <c:gapWidth val="182"/>
        <c:axId val="1039276095"/>
        <c:axId val="1039274655"/>
      </c:barChart>
      <c:catAx>
        <c:axId val="1039276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9274655"/>
        <c:crosses val="autoZero"/>
        <c:auto val="1"/>
        <c:lblAlgn val="ctr"/>
        <c:lblOffset val="100"/>
        <c:noMultiLvlLbl val="0"/>
      </c:catAx>
      <c:valAx>
        <c:axId val="103927465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927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4C8E9BB4-33F4-4378-A64C-DDE5E316F40C}">
          <cx:tx>
            <cx:txData>
              <cx:f>_xlchart.v1.1</cx:f>
              <cx:v>Sum of Net Sales</cx:v>
            </cx:txData>
          </cx:tx>
          <cx:dataLabels pos="ctr">
            <cx:txPr>
              <a:bodyPr spcFirstLastPara="1" vertOverflow="ellipsis" horzOverflow="overflow" wrap="square" lIns="0" tIns="0" rIns="0" bIns="0" anchor="ctr" anchorCtr="1"/>
              <a:lstStyle/>
              <a:p>
                <a:pPr algn="ctr" rtl="0">
                  <a:defRPr sz="800" b="1"/>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7CA9C55D-7281-4D2C-939F-DB5CBF7942DA}">
          <cx:tx>
            <cx:txData>
              <cx:f>_xlchart.v1.4</cx:f>
              <cx:v>Sum of Net Sales</cx:v>
            </cx:txData>
          </cx:tx>
          <cx:dataPt idx="0">
            <cx:spPr>
              <a:solidFill>
                <a:srgbClr val="4472C4">
                  <a:lumMod val="75000"/>
                </a:srgbClr>
              </a:solidFill>
            </cx:spPr>
          </cx:dataPt>
          <cx:dataPt idx="1">
            <cx:spPr>
              <a:solidFill>
                <a:sysClr val="windowText" lastClr="000000">
                  <a:lumMod val="50000"/>
                  <a:lumOff val="50000"/>
                </a:sysClr>
              </a:solidFill>
            </cx:spPr>
          </cx:dataPt>
          <cx:dataPt idx="2">
            <cx:spPr>
              <a:solidFill>
                <a:srgbClr val="E7E6E6">
                  <a:lumMod val="25000"/>
                </a:srgbClr>
              </a:solidFill>
            </cx:spPr>
          </cx:dataPt>
          <cx:dataPt idx="3">
            <cx:spPr>
              <a:solidFill>
                <a:srgbClr val="44546A">
                  <a:lumMod val="50000"/>
                </a:srgbClr>
              </a:solidFill>
            </cx:spPr>
          </cx:dataPt>
          <cx:dataLabels pos="ctr">
            <cx:spPr>
              <a:noFill/>
            </cx:spPr>
            <cx:txPr>
              <a:bodyPr spcFirstLastPara="1" vertOverflow="ellipsis" horzOverflow="overflow" wrap="square" lIns="0" tIns="0" rIns="0" bIns="0" anchor="ctr" anchorCtr="1"/>
              <a:lstStyle/>
              <a:p>
                <a:pPr algn="ctr" rtl="0">
                  <a:defRPr sz="1400" b="1">
                    <a:solidFill>
                      <a:schemeClr val="bg2"/>
                    </a:solidFill>
                  </a:defRPr>
                </a:pPr>
                <a:endParaRPr lang="en-US" sz="1400" b="1" i="0" u="none" strike="noStrike" baseline="0">
                  <a:solidFill>
                    <a:schemeClr val="bg2"/>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sunburst" uniqueId="{4C8E9BB4-33F4-4378-A64C-DDE5E316F40C}">
          <cx:tx>
            <cx:txData>
              <cx:f>_xlchart.v1.7</cx:f>
              <cx:v>Sum of Net Sales</cx:v>
            </cx:txData>
          </cx:tx>
          <cx:dataLabels pos="ctr">
            <cx:txPr>
              <a:bodyPr spcFirstLastPara="1" vertOverflow="ellipsis" horzOverflow="overflow" wrap="square" lIns="0" tIns="0" rIns="0" bIns="0" anchor="ctr" anchorCtr="1"/>
              <a:lstStyle/>
              <a:p>
                <a:pPr algn="ctr" rtl="0">
                  <a:defRPr sz="800" b="1"/>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7CA9C55D-7281-4D2C-939F-DB5CBF7942DA}">
          <cx:tx>
            <cx:txData>
              <cx:f>_xlchart.v1.10</cx:f>
              <cx:v>Sum of Net Sales</cx:v>
            </cx:txData>
          </cx:tx>
          <cx:dataPt idx="0">
            <cx:spPr>
              <a:solidFill>
                <a:srgbClr val="4472C4">
                  <a:lumMod val="75000"/>
                </a:srgbClr>
              </a:solidFill>
            </cx:spPr>
          </cx:dataPt>
          <cx:dataPt idx="1">
            <cx:spPr>
              <a:solidFill>
                <a:sysClr val="windowText" lastClr="000000">
                  <a:lumMod val="50000"/>
                  <a:lumOff val="50000"/>
                </a:sysClr>
              </a:solidFill>
            </cx:spPr>
          </cx:dataPt>
          <cx:dataPt idx="2">
            <cx:spPr>
              <a:solidFill>
                <a:srgbClr val="E7E6E6">
                  <a:lumMod val="25000"/>
                </a:srgbClr>
              </a:solidFill>
            </cx:spPr>
          </cx:dataPt>
          <cx:dataPt idx="3">
            <cx:spPr>
              <a:solidFill>
                <a:srgbClr val="44546A">
                  <a:lumMod val="50000"/>
                </a:srgbClr>
              </a:solidFill>
            </cx:spPr>
          </cx:dataPt>
          <cx:dataLabels pos="ctr">
            <cx:spPr>
              <a:noFill/>
            </cx:spPr>
            <cx:txPr>
              <a:bodyPr spcFirstLastPara="1" vertOverflow="ellipsis" horzOverflow="overflow" wrap="square" lIns="0" tIns="0" rIns="0" bIns="0" anchor="ctr" anchorCtr="1"/>
              <a:lstStyle/>
              <a:p>
                <a:pPr algn="ctr" rtl="0">
                  <a:defRPr sz="1400" b="1">
                    <a:solidFill>
                      <a:schemeClr val="bg2"/>
                    </a:solidFill>
                  </a:defRPr>
                </a:pPr>
                <a:endParaRPr lang="en-US" sz="1400" b="1" i="0" u="none" strike="noStrike" baseline="0">
                  <a:solidFill>
                    <a:schemeClr val="bg2"/>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50969</xdr:colOff>
      <xdr:row>55</xdr:row>
      <xdr:rowOff>90140</xdr:rowOff>
    </xdr:from>
    <xdr:to>
      <xdr:col>1</xdr:col>
      <xdr:colOff>532654</xdr:colOff>
      <xdr:row>66</xdr:row>
      <xdr:rowOff>157976</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B6C98D6F-1EBD-A951-4F20-B37DCCAF96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969" y="10107652"/>
              <a:ext cx="1633260" cy="2071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569899</xdr:colOff>
      <xdr:row>80</xdr:row>
      <xdr:rowOff>127946</xdr:rowOff>
    </xdr:from>
    <xdr:to>
      <xdr:col>7</xdr:col>
      <xdr:colOff>249001</xdr:colOff>
      <xdr:row>85</xdr:row>
      <xdr:rowOff>40966</xdr:rowOff>
    </xdr:to>
    <mc:AlternateContent xmlns:mc="http://schemas.openxmlformats.org/markup-compatibility/2006" xmlns:a14="http://schemas.microsoft.com/office/drawing/2010/main">
      <mc:Choice Requires="a14">
        <xdr:graphicFrame macro="">
          <xdr:nvGraphicFramePr>
            <xdr:cNvPr id="4" name="Sales Channel">
              <a:extLst>
                <a:ext uri="{FF2B5EF4-FFF2-40B4-BE49-F238E27FC236}">
                  <a16:creationId xmlns:a16="http://schemas.microsoft.com/office/drawing/2014/main" id="{2C4FCB0E-71A8-778D-30DF-C661DBDAF750}"/>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6297814" y="14593031"/>
              <a:ext cx="1745543" cy="817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67</xdr:row>
      <xdr:rowOff>60450</xdr:rowOff>
    </xdr:from>
    <xdr:to>
      <xdr:col>1</xdr:col>
      <xdr:colOff>515882</xdr:colOff>
      <xdr:row>74</xdr:row>
      <xdr:rowOff>143898</xdr:rowOff>
    </xdr:to>
    <mc:AlternateContent xmlns:mc="http://schemas.openxmlformats.org/markup-compatibility/2006" xmlns:a14="http://schemas.microsoft.com/office/drawing/2010/main">
      <mc:Choice Requires="a14">
        <xdr:graphicFrame macro="">
          <xdr:nvGraphicFramePr>
            <xdr:cNvPr id="5" name="Product Category">
              <a:extLst>
                <a:ext uri="{FF2B5EF4-FFF2-40B4-BE49-F238E27FC236}">
                  <a16:creationId xmlns:a16="http://schemas.microsoft.com/office/drawing/2014/main" id="{5A5D11C5-5233-24DA-E7B2-3148E4C4C79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2263601"/>
              <a:ext cx="1667457" cy="1358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364764</xdr:colOff>
      <xdr:row>69</xdr:row>
      <xdr:rowOff>131066</xdr:rowOff>
    </xdr:from>
    <xdr:to>
      <xdr:col>2</xdr:col>
      <xdr:colOff>1124905</xdr:colOff>
      <xdr:row>88</xdr:row>
      <xdr:rowOff>23654</xdr:rowOff>
    </xdr:to>
    <mc:AlternateContent xmlns:mc="http://schemas.openxmlformats.org/markup-compatibility/2006" xmlns:a14="http://schemas.microsoft.com/office/drawing/2010/main">
      <mc:Choice Requires="a14">
        <xdr:graphicFrame macro="">
          <xdr:nvGraphicFramePr>
            <xdr:cNvPr id="6" name="Product Sub-Category">
              <a:extLst>
                <a:ext uri="{FF2B5EF4-FFF2-40B4-BE49-F238E27FC236}">
                  <a16:creationId xmlns:a16="http://schemas.microsoft.com/office/drawing/2014/main" id="{777AB622-8F0B-6987-C957-84E54C3D5E5A}"/>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2078335" y="12698490"/>
              <a:ext cx="1826941" cy="33531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582466</xdr:colOff>
      <xdr:row>59</xdr:row>
      <xdr:rowOff>181399</xdr:rowOff>
    </xdr:from>
    <xdr:to>
      <xdr:col>7</xdr:col>
      <xdr:colOff>352246</xdr:colOff>
      <xdr:row>67</xdr:row>
      <xdr:rowOff>67854</xdr:rowOff>
    </xdr:to>
    <mc:AlternateContent xmlns:mc="http://schemas.openxmlformats.org/markup-compatibility/2006" xmlns:a14="http://schemas.microsoft.com/office/drawing/2010/main">
      <mc:Choice Requires="a14">
        <xdr:graphicFrame macro="">
          <xdr:nvGraphicFramePr>
            <xdr:cNvPr id="7" name="Payment Mode">
              <a:extLst>
                <a:ext uri="{FF2B5EF4-FFF2-40B4-BE49-F238E27FC236}">
                  <a16:creationId xmlns:a16="http://schemas.microsoft.com/office/drawing/2014/main" id="{FE77530E-C59B-EC68-931C-2EFE7EABCD9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6310381" y="10849399"/>
              <a:ext cx="1836221" cy="13329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352991</xdr:colOff>
      <xdr:row>68</xdr:row>
      <xdr:rowOff>29714</xdr:rowOff>
    </xdr:from>
    <xdr:to>
      <xdr:col>7</xdr:col>
      <xdr:colOff>1148380</xdr:colOff>
      <xdr:row>76</xdr:row>
      <xdr:rowOff>283</xdr:rowOff>
    </xdr:to>
    <mc:AlternateContent xmlns:mc="http://schemas.openxmlformats.org/markup-compatibility/2006" xmlns:a14="http://schemas.microsoft.com/office/drawing/2010/main">
      <mc:Choice Requires="a14">
        <xdr:graphicFrame macro="">
          <xdr:nvGraphicFramePr>
            <xdr:cNvPr id="8" name="Delivery Status">
              <a:extLst>
                <a:ext uri="{FF2B5EF4-FFF2-40B4-BE49-F238E27FC236}">
                  <a16:creationId xmlns:a16="http://schemas.microsoft.com/office/drawing/2014/main" id="{4DBC6561-C838-B452-06BE-F17967548632}"/>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7094754" y="12325036"/>
              <a:ext cx="1847982" cy="14170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1296211</xdr:colOff>
      <xdr:row>75</xdr:row>
      <xdr:rowOff>3814</xdr:rowOff>
    </xdr:from>
    <xdr:to>
      <xdr:col>4</xdr:col>
      <xdr:colOff>225138</xdr:colOff>
      <xdr:row>97</xdr:row>
      <xdr:rowOff>121088</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5AF9B8BB-310D-1290-2BC6-6CBDC8968CA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076582" y="13664058"/>
              <a:ext cx="1828293" cy="4124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476250</xdr:colOff>
      <xdr:row>20</xdr:row>
      <xdr:rowOff>115120</xdr:rowOff>
    </xdr:from>
    <xdr:to>
      <xdr:col>52</xdr:col>
      <xdr:colOff>209227</xdr:colOff>
      <xdr:row>28</xdr:row>
      <xdr:rowOff>3476</xdr:rowOff>
    </xdr:to>
    <mc:AlternateContent xmlns:mc="http://schemas.openxmlformats.org/markup-compatibility/2006" xmlns:tsle="http://schemas.microsoft.com/office/drawing/2012/timeslicer">
      <mc:Choice Requires="tsle">
        <xdr:graphicFrame macro="">
          <xdr:nvGraphicFramePr>
            <xdr:cNvPr id="10" name="Date">
              <a:extLst>
                <a:ext uri="{FF2B5EF4-FFF2-40B4-BE49-F238E27FC236}">
                  <a16:creationId xmlns:a16="http://schemas.microsoft.com/office/drawing/2014/main" id="{3BB26219-A653-357D-BD92-9EB94D152E4A}"/>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6484117" y="3840453"/>
              <a:ext cx="3390579" cy="137151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79130</xdr:colOff>
      <xdr:row>4</xdr:row>
      <xdr:rowOff>90853</xdr:rowOff>
    </xdr:from>
    <xdr:to>
      <xdr:col>0</xdr:col>
      <xdr:colOff>1027527</xdr:colOff>
      <xdr:row>6</xdr:row>
      <xdr:rowOff>20515</xdr:rowOff>
    </xdr:to>
    <xdr:sp macro="" textlink="$A$2">
      <xdr:nvSpPr>
        <xdr:cNvPr id="11" name="Rectangle 10">
          <a:extLst>
            <a:ext uri="{FF2B5EF4-FFF2-40B4-BE49-F238E27FC236}">
              <a16:creationId xmlns:a16="http://schemas.microsoft.com/office/drawing/2014/main" id="{38D7B1C6-BF5A-FF2E-E01D-2F815F894A1D}"/>
            </a:ext>
          </a:extLst>
        </xdr:cNvPr>
        <xdr:cNvSpPr/>
      </xdr:nvSpPr>
      <xdr:spPr>
        <a:xfrm>
          <a:off x="79130" y="823545"/>
          <a:ext cx="948397" cy="2960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590B04F4-3ED0-4F79-AE9A-A39467DCDC22}" type="TxLink">
            <a:rPr lang="en-US" sz="1100" b="0" i="0" u="none" strike="noStrike">
              <a:solidFill>
                <a:srgbClr val="000000"/>
              </a:solidFill>
              <a:latin typeface="Calibri"/>
              <a:ea typeface="Calibri"/>
              <a:cs typeface="Calibri"/>
            </a:rPr>
            <a:pPr algn="ctr"/>
            <a:t>30592560.5</a:t>
          </a:fld>
          <a:endParaRPr lang="en-IN" sz="1100"/>
        </a:p>
      </xdr:txBody>
    </xdr:sp>
    <xdr:clientData/>
  </xdr:twoCellAnchor>
  <xdr:twoCellAnchor>
    <xdr:from>
      <xdr:col>2</xdr:col>
      <xdr:colOff>93785</xdr:colOff>
      <xdr:row>4</xdr:row>
      <xdr:rowOff>99646</xdr:rowOff>
    </xdr:from>
    <xdr:to>
      <xdr:col>2</xdr:col>
      <xdr:colOff>1423182</xdr:colOff>
      <xdr:row>6</xdr:row>
      <xdr:rowOff>29308</xdr:rowOff>
    </xdr:to>
    <xdr:sp macro="" textlink="$C$2">
      <xdr:nvSpPr>
        <xdr:cNvPr id="12" name="Rectangle 11">
          <a:extLst>
            <a:ext uri="{FF2B5EF4-FFF2-40B4-BE49-F238E27FC236}">
              <a16:creationId xmlns:a16="http://schemas.microsoft.com/office/drawing/2014/main" id="{1B91C13F-F60B-987D-18FD-3A05CF26D348}"/>
            </a:ext>
          </a:extLst>
        </xdr:cNvPr>
        <xdr:cNvSpPr/>
      </xdr:nvSpPr>
      <xdr:spPr>
        <a:xfrm>
          <a:off x="2291862" y="832338"/>
          <a:ext cx="1329397" cy="2960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232096A7-CA79-4237-88B3-5F8D001D97B2}" type="TxLink">
            <a:rPr lang="en-US" sz="1100" b="0" i="0" u="none" strike="noStrike">
              <a:solidFill>
                <a:srgbClr val="000000"/>
              </a:solidFill>
              <a:latin typeface="Calibri"/>
              <a:ea typeface="Calibri"/>
              <a:cs typeface="Calibri"/>
            </a:rPr>
            <a:pPr algn="ctr"/>
            <a:t>2703334.27</a:t>
          </a:fld>
          <a:endParaRPr lang="en-IN" sz="1100"/>
        </a:p>
      </xdr:txBody>
    </xdr:sp>
    <xdr:clientData/>
  </xdr:twoCellAnchor>
  <xdr:twoCellAnchor>
    <xdr:from>
      <xdr:col>2</xdr:col>
      <xdr:colOff>237392</xdr:colOff>
      <xdr:row>13</xdr:row>
      <xdr:rowOff>76200</xdr:rowOff>
    </xdr:from>
    <xdr:to>
      <xdr:col>2</xdr:col>
      <xdr:colOff>1345809</xdr:colOff>
      <xdr:row>15</xdr:row>
      <xdr:rowOff>5862</xdr:rowOff>
    </xdr:to>
    <xdr:sp macro="" textlink="$C$10">
      <xdr:nvSpPr>
        <xdr:cNvPr id="13" name="Rectangle 12">
          <a:extLst>
            <a:ext uri="{FF2B5EF4-FFF2-40B4-BE49-F238E27FC236}">
              <a16:creationId xmlns:a16="http://schemas.microsoft.com/office/drawing/2014/main" id="{531FFE52-EC08-2DA8-79FE-6922AA76442D}"/>
            </a:ext>
          </a:extLst>
        </xdr:cNvPr>
        <xdr:cNvSpPr/>
      </xdr:nvSpPr>
      <xdr:spPr>
        <a:xfrm>
          <a:off x="2435469" y="2457450"/>
          <a:ext cx="1108417" cy="2960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E19291B2-2BA3-4EA5-BC00-DB51CA21627B}" type="TxLink">
            <a:rPr lang="en-US" sz="1100" b="0" i="0" u="none" strike="noStrike">
              <a:solidFill>
                <a:srgbClr val="000000"/>
              </a:solidFill>
              <a:latin typeface="Calibri"/>
              <a:ea typeface="Calibri"/>
              <a:cs typeface="Calibri"/>
            </a:rPr>
            <a:pPr algn="ctr"/>
            <a:t>6546998.49</a:t>
          </a:fld>
          <a:endParaRPr lang="en-IN" sz="1100"/>
        </a:p>
      </xdr:txBody>
    </xdr:sp>
    <xdr:clientData/>
  </xdr:twoCellAnchor>
  <xdr:twoCellAnchor>
    <xdr:from>
      <xdr:col>0</xdr:col>
      <xdr:colOff>32239</xdr:colOff>
      <xdr:row>13</xdr:row>
      <xdr:rowOff>57149</xdr:rowOff>
    </xdr:from>
    <xdr:to>
      <xdr:col>0</xdr:col>
      <xdr:colOff>1056836</xdr:colOff>
      <xdr:row>14</xdr:row>
      <xdr:rowOff>169984</xdr:rowOff>
    </xdr:to>
    <xdr:sp macro="" textlink="$A$10">
      <xdr:nvSpPr>
        <xdr:cNvPr id="14" name="Rectangle 13">
          <a:extLst>
            <a:ext uri="{FF2B5EF4-FFF2-40B4-BE49-F238E27FC236}">
              <a16:creationId xmlns:a16="http://schemas.microsoft.com/office/drawing/2014/main" id="{63DEBE7A-A64D-CB44-E238-CCF0E8BE7E16}"/>
            </a:ext>
          </a:extLst>
        </xdr:cNvPr>
        <xdr:cNvSpPr/>
      </xdr:nvSpPr>
      <xdr:spPr>
        <a:xfrm>
          <a:off x="32239" y="2438399"/>
          <a:ext cx="1024597" cy="29600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5DF026F6-A90C-4A98-B3A5-B53776B24EDE}" type="TxLink">
            <a:rPr lang="en-US" sz="1100" b="0" i="0" u="none" strike="noStrike">
              <a:solidFill>
                <a:srgbClr val="000000"/>
              </a:solidFill>
              <a:latin typeface="Calibri"/>
              <a:ea typeface="Calibri"/>
              <a:cs typeface="Calibri"/>
            </a:rPr>
            <a:pPr algn="ctr"/>
            <a:t>27889226.23</a:t>
          </a:fld>
          <a:endParaRPr lang="en-IN" sz="1100"/>
        </a:p>
      </xdr:txBody>
    </xdr:sp>
    <xdr:clientData/>
  </xdr:twoCellAnchor>
  <xdr:twoCellAnchor>
    <xdr:from>
      <xdr:col>4</xdr:col>
      <xdr:colOff>337038</xdr:colOff>
      <xdr:row>19</xdr:row>
      <xdr:rowOff>109903</xdr:rowOff>
    </xdr:from>
    <xdr:to>
      <xdr:col>9</xdr:col>
      <xdr:colOff>7327</xdr:colOff>
      <xdr:row>34</xdr:row>
      <xdr:rowOff>1465</xdr:rowOff>
    </xdr:to>
    <xdr:graphicFrame macro="">
      <xdr:nvGraphicFramePr>
        <xdr:cNvPr id="15" name="Chart 14">
          <a:extLst>
            <a:ext uri="{FF2B5EF4-FFF2-40B4-BE49-F238E27FC236}">
              <a16:creationId xmlns:a16="http://schemas.microsoft.com/office/drawing/2014/main" id="{BE5B1B5C-55BE-1FE1-30DF-0AEAC62BC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415327</xdr:colOff>
      <xdr:row>40</xdr:row>
      <xdr:rowOff>82252</xdr:rowOff>
    </xdr:from>
    <xdr:to>
      <xdr:col>16</xdr:col>
      <xdr:colOff>467326</xdr:colOff>
      <xdr:row>55</xdr:row>
      <xdr:rowOff>77857</xdr:rowOff>
    </xdr:to>
    <xdr:graphicFrame macro="">
      <xdr:nvGraphicFramePr>
        <xdr:cNvPr id="17" name="Chart 16">
          <a:extLst>
            <a:ext uri="{FF2B5EF4-FFF2-40B4-BE49-F238E27FC236}">
              <a16:creationId xmlns:a16="http://schemas.microsoft.com/office/drawing/2014/main" id="{06E48DC9-E321-9E79-3B42-EE16D1A033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xdr:colOff>
      <xdr:row>7</xdr:row>
      <xdr:rowOff>69726</xdr:rowOff>
    </xdr:from>
    <xdr:to>
      <xdr:col>18</xdr:col>
      <xdr:colOff>79686</xdr:colOff>
      <xdr:row>16</xdr:row>
      <xdr:rowOff>49806</xdr:rowOff>
    </xdr:to>
    <xdr:graphicFrame macro="">
      <xdr:nvGraphicFramePr>
        <xdr:cNvPr id="18" name="Chart 17">
          <a:extLst>
            <a:ext uri="{FF2B5EF4-FFF2-40B4-BE49-F238E27FC236}">
              <a16:creationId xmlns:a16="http://schemas.microsoft.com/office/drawing/2014/main" id="{1001B353-6781-F439-FF7A-643965733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603662</xdr:colOff>
      <xdr:row>17</xdr:row>
      <xdr:rowOff>73230</xdr:rowOff>
    </xdr:from>
    <xdr:to>
      <xdr:col>24</xdr:col>
      <xdr:colOff>98961</xdr:colOff>
      <xdr:row>32</xdr:row>
      <xdr:rowOff>144482</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8B1F901C-65DF-13AF-46BC-454DC0F13F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316602" y="3182190"/>
              <a:ext cx="3838699" cy="28144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257298</xdr:colOff>
      <xdr:row>18</xdr:row>
      <xdr:rowOff>73230</xdr:rowOff>
    </xdr:from>
    <xdr:to>
      <xdr:col>29</xdr:col>
      <xdr:colOff>856407</xdr:colOff>
      <xdr:row>33</xdr:row>
      <xdr:rowOff>144482</xdr:rowOff>
    </xdr:to>
    <xdr:graphicFrame macro="">
      <xdr:nvGraphicFramePr>
        <xdr:cNvPr id="21" name="Chart 20">
          <a:extLst>
            <a:ext uri="{FF2B5EF4-FFF2-40B4-BE49-F238E27FC236}">
              <a16:creationId xmlns:a16="http://schemas.microsoft.com/office/drawing/2014/main" id="{77FA8C7E-C478-EB25-5138-B70F66238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458549</xdr:colOff>
      <xdr:row>8</xdr:row>
      <xdr:rowOff>122054</xdr:rowOff>
    </xdr:from>
    <xdr:to>
      <xdr:col>33</xdr:col>
      <xdr:colOff>276478</xdr:colOff>
      <xdr:row>18</xdr:row>
      <xdr:rowOff>121380</xdr:rowOff>
    </xdr:to>
    <xdr:graphicFrame macro="">
      <xdr:nvGraphicFramePr>
        <xdr:cNvPr id="23" name="Chart 22">
          <a:extLst>
            <a:ext uri="{FF2B5EF4-FFF2-40B4-BE49-F238E27FC236}">
              <a16:creationId xmlns:a16="http://schemas.microsoft.com/office/drawing/2014/main" id="{384F67F2-B612-334F-206D-19A1C77CF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244592</xdr:colOff>
      <xdr:row>20</xdr:row>
      <xdr:rowOff>41355</xdr:rowOff>
    </xdr:from>
    <xdr:to>
      <xdr:col>37</xdr:col>
      <xdr:colOff>865481</xdr:colOff>
      <xdr:row>35</xdr:row>
      <xdr:rowOff>9408</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77609F6C-4791-D2FF-A87F-0C94AC5C4E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896292" y="3698955"/>
              <a:ext cx="4575669" cy="27112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42</xdr:col>
      <xdr:colOff>31315</xdr:colOff>
      <xdr:row>2</xdr:row>
      <xdr:rowOff>48016</xdr:rowOff>
    </xdr:from>
    <xdr:to>
      <xdr:col>49</xdr:col>
      <xdr:colOff>365342</xdr:colOff>
      <xdr:row>16</xdr:row>
      <xdr:rowOff>160750</xdr:rowOff>
    </xdr:to>
    <xdr:graphicFrame macro="">
      <xdr:nvGraphicFramePr>
        <xdr:cNvPr id="24" name="Chart 23">
          <a:extLst>
            <a:ext uri="{FF2B5EF4-FFF2-40B4-BE49-F238E27FC236}">
              <a16:creationId xmlns:a16="http://schemas.microsoft.com/office/drawing/2014/main" id="{9DB5A80B-E4C1-E020-198D-988DD28FC5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533400</xdr:colOff>
      <xdr:row>0</xdr:row>
      <xdr:rowOff>137160</xdr:rowOff>
    </xdr:from>
    <xdr:ext cx="1844040" cy="731520"/>
    <xdr:sp macro="" textlink="">
      <xdr:nvSpPr>
        <xdr:cNvPr id="3" name="TextBox 2">
          <a:extLst>
            <a:ext uri="{FF2B5EF4-FFF2-40B4-BE49-F238E27FC236}">
              <a16:creationId xmlns:a16="http://schemas.microsoft.com/office/drawing/2014/main" id="{94C59AD1-ED53-EC28-B710-0D809428B6D9}"/>
            </a:ext>
          </a:extLst>
        </xdr:cNvPr>
        <xdr:cNvSpPr txBox="1"/>
      </xdr:nvSpPr>
      <xdr:spPr>
        <a:xfrm>
          <a:off x="1143000" y="137160"/>
          <a:ext cx="1844040" cy="731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IN" sz="3600" b="1"/>
        </a:p>
      </xdr:txBody>
    </xdr:sp>
    <xdr:clientData/>
  </xdr:oneCellAnchor>
  <xdr:twoCellAnchor>
    <xdr:from>
      <xdr:col>0</xdr:col>
      <xdr:colOff>0</xdr:colOff>
      <xdr:row>0</xdr:row>
      <xdr:rowOff>22860</xdr:rowOff>
    </xdr:from>
    <xdr:to>
      <xdr:col>5</xdr:col>
      <xdr:colOff>586740</xdr:colOff>
      <xdr:row>4</xdr:row>
      <xdr:rowOff>38100</xdr:rowOff>
    </xdr:to>
    <xdr:sp macro="" textlink="">
      <xdr:nvSpPr>
        <xdr:cNvPr id="4" name="Rectangle 3">
          <a:extLst>
            <a:ext uri="{FF2B5EF4-FFF2-40B4-BE49-F238E27FC236}">
              <a16:creationId xmlns:a16="http://schemas.microsoft.com/office/drawing/2014/main" id="{BD2AC9B2-D0FA-6E6C-FB2D-3CB56E2ACEC2}"/>
            </a:ext>
          </a:extLst>
        </xdr:cNvPr>
        <xdr:cNvSpPr/>
      </xdr:nvSpPr>
      <xdr:spPr>
        <a:xfrm>
          <a:off x="0" y="22860"/>
          <a:ext cx="3634740" cy="746760"/>
        </a:xfrm>
        <a:prstGeom prst="rect">
          <a:avLst/>
        </a:prstGeom>
        <a:solidFill>
          <a:schemeClr val="tx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800" b="1">
              <a:solidFill>
                <a:schemeClr val="bg1"/>
              </a:solidFill>
            </a:rPr>
            <a:t>Sales Dashboard</a:t>
          </a:r>
        </a:p>
      </xdr:txBody>
    </xdr:sp>
    <xdr:clientData/>
  </xdr:twoCellAnchor>
  <xdr:twoCellAnchor editAs="oneCell">
    <xdr:from>
      <xdr:col>6</xdr:col>
      <xdr:colOff>63692</xdr:colOff>
      <xdr:row>0</xdr:row>
      <xdr:rowOff>30913</xdr:rowOff>
    </xdr:from>
    <xdr:to>
      <xdr:col>11</xdr:col>
      <xdr:colOff>426720</xdr:colOff>
      <xdr:row>4</xdr:row>
      <xdr:rowOff>55393</xdr:rowOff>
    </xdr:to>
    <mc:AlternateContent xmlns:mc="http://schemas.openxmlformats.org/markup-compatibility/2006" xmlns:a14="http://schemas.microsoft.com/office/drawing/2010/main">
      <mc:Choice Requires="a14">
        <xdr:graphicFrame macro="">
          <xdr:nvGraphicFramePr>
            <xdr:cNvPr id="5" name="Sales Channel 1">
              <a:extLst>
                <a:ext uri="{FF2B5EF4-FFF2-40B4-BE49-F238E27FC236}">
                  <a16:creationId xmlns:a16="http://schemas.microsoft.com/office/drawing/2014/main" id="{AF244368-799A-49D6-B8EA-61EDEA95C6CD}"/>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702631" y="30913"/>
              <a:ext cx="3395477" cy="770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4</xdr:row>
      <xdr:rowOff>60960</xdr:rowOff>
    </xdr:from>
    <xdr:to>
      <xdr:col>5</xdr:col>
      <xdr:colOff>595620</xdr:colOff>
      <xdr:row>11</xdr:row>
      <xdr:rowOff>99060</xdr:rowOff>
    </xdr:to>
    <mc:AlternateContent xmlns:mc="http://schemas.openxmlformats.org/markup-compatibility/2006" xmlns:tsle="http://schemas.microsoft.com/office/drawing/2012/timeslicer">
      <mc:Choice Requires="tsle">
        <xdr:graphicFrame macro="">
          <xdr:nvGraphicFramePr>
            <xdr:cNvPr id="6" name="Date 1">
              <a:extLst>
                <a:ext uri="{FF2B5EF4-FFF2-40B4-BE49-F238E27FC236}">
                  <a16:creationId xmlns:a16="http://schemas.microsoft.com/office/drawing/2014/main" id="{C939A4E8-6FDB-4F37-BE84-5C576E7A87CE}"/>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7620" y="807409"/>
              <a:ext cx="3620449" cy="134438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532691</xdr:colOff>
      <xdr:row>0</xdr:row>
      <xdr:rowOff>19266</xdr:rowOff>
    </xdr:from>
    <xdr:to>
      <xdr:col>18</xdr:col>
      <xdr:colOff>153491</xdr:colOff>
      <xdr:row>4</xdr:row>
      <xdr:rowOff>68579</xdr:rowOff>
    </xdr:to>
    <mc:AlternateContent xmlns:mc="http://schemas.openxmlformats.org/markup-compatibility/2006" xmlns:a14="http://schemas.microsoft.com/office/drawing/2010/main">
      <mc:Choice Requires="a14">
        <xdr:graphicFrame macro="">
          <xdr:nvGraphicFramePr>
            <xdr:cNvPr id="7" name="Payment Mode 1">
              <a:extLst>
                <a:ext uri="{FF2B5EF4-FFF2-40B4-BE49-F238E27FC236}">
                  <a16:creationId xmlns:a16="http://schemas.microsoft.com/office/drawing/2014/main" id="{443742B5-A0A2-4852-AA67-F130CD55D7FD}"/>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7204079" y="19266"/>
              <a:ext cx="3866228" cy="7957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236220</xdr:colOff>
      <xdr:row>0</xdr:row>
      <xdr:rowOff>22860</xdr:rowOff>
    </xdr:from>
    <xdr:to>
      <xdr:col>23</xdr:col>
      <xdr:colOff>320220</xdr:colOff>
      <xdr:row>4</xdr:row>
      <xdr:rowOff>60960</xdr:rowOff>
    </xdr:to>
    <mc:AlternateContent xmlns:mc="http://schemas.openxmlformats.org/markup-compatibility/2006" xmlns:a14="http://schemas.microsoft.com/office/drawing/2010/main">
      <mc:Choice Requires="a14">
        <xdr:graphicFrame macro="">
          <xdr:nvGraphicFramePr>
            <xdr:cNvPr id="8" name="Delivery Status 1">
              <a:extLst>
                <a:ext uri="{FF2B5EF4-FFF2-40B4-BE49-F238E27FC236}">
                  <a16:creationId xmlns:a16="http://schemas.microsoft.com/office/drawing/2014/main" id="{B055CF5C-315B-415B-9A9F-D314B981E59D}"/>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153036" y="22860"/>
              <a:ext cx="3116449" cy="784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114300</xdr:rowOff>
    </xdr:from>
    <xdr:to>
      <xdr:col>6</xdr:col>
      <xdr:colOff>9991</xdr:colOff>
      <xdr:row>18</xdr:row>
      <xdr:rowOff>68580</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F7B007D2-46DF-4769-B159-0F4C718C238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167035"/>
              <a:ext cx="3648930" cy="12605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18</xdr:row>
      <xdr:rowOff>95560</xdr:rowOff>
    </xdr:from>
    <xdr:to>
      <xdr:col>6</xdr:col>
      <xdr:colOff>15240</xdr:colOff>
      <xdr:row>23</xdr:row>
      <xdr:rowOff>129540</xdr:rowOff>
    </xdr:to>
    <mc:AlternateContent xmlns:mc="http://schemas.openxmlformats.org/markup-compatibility/2006" xmlns:a14="http://schemas.microsoft.com/office/drawing/2010/main">
      <mc:Choice Requires="a14">
        <xdr:graphicFrame macro="">
          <xdr:nvGraphicFramePr>
            <xdr:cNvPr id="10" name="Product Category 1">
              <a:extLst>
                <a:ext uri="{FF2B5EF4-FFF2-40B4-BE49-F238E27FC236}">
                  <a16:creationId xmlns:a16="http://schemas.microsoft.com/office/drawing/2014/main" id="{4A2229AF-E11D-4FCC-AD81-5FA9F974A8F2}"/>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2860" y="3454580"/>
              <a:ext cx="3631319" cy="9670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27499</xdr:colOff>
      <xdr:row>23</xdr:row>
      <xdr:rowOff>148950</xdr:rowOff>
    </xdr:from>
    <xdr:to>
      <xdr:col>6</xdr:col>
      <xdr:colOff>7620</xdr:colOff>
      <xdr:row>30</xdr:row>
      <xdr:rowOff>167640</xdr:rowOff>
    </xdr:to>
    <mc:AlternateContent xmlns:mc="http://schemas.openxmlformats.org/markup-compatibility/2006" xmlns:a14="http://schemas.microsoft.com/office/drawing/2010/main">
      <mc:Choice Requires="a14">
        <xdr:graphicFrame macro="">
          <xdr:nvGraphicFramePr>
            <xdr:cNvPr id="11" name="Product Sub-Category 1">
              <a:extLst>
                <a:ext uri="{FF2B5EF4-FFF2-40B4-BE49-F238E27FC236}">
                  <a16:creationId xmlns:a16="http://schemas.microsoft.com/office/drawing/2014/main" id="{8DF0CD34-F8AA-4628-8A8E-74088F54F94F}"/>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27499" y="4441032"/>
              <a:ext cx="3619060" cy="132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31</xdr:row>
      <xdr:rowOff>504</xdr:rowOff>
    </xdr:from>
    <xdr:to>
      <xdr:col>6</xdr:col>
      <xdr:colOff>29094</xdr:colOff>
      <xdr:row>39</xdr:row>
      <xdr:rowOff>22860</xdr:rowOff>
    </xdr:to>
    <mc:AlternateContent xmlns:mc="http://schemas.openxmlformats.org/markup-compatibility/2006" xmlns:a14="http://schemas.microsoft.com/office/drawing/2010/main">
      <mc:Choice Requires="a14">
        <xdr:graphicFrame macro="">
          <xdr:nvGraphicFramePr>
            <xdr:cNvPr id="12" name="City 1">
              <a:extLst>
                <a:ext uri="{FF2B5EF4-FFF2-40B4-BE49-F238E27FC236}">
                  <a16:creationId xmlns:a16="http://schemas.microsoft.com/office/drawing/2014/main" id="{1A50C9C5-21CC-44E7-8E11-F3FD68A329C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68580" y="5785484"/>
              <a:ext cx="3599453" cy="15152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35529</xdr:colOff>
      <xdr:row>4</xdr:row>
      <xdr:rowOff>46868</xdr:rowOff>
    </xdr:from>
    <xdr:to>
      <xdr:col>23</xdr:col>
      <xdr:colOff>315564</xdr:colOff>
      <xdr:row>39</xdr:row>
      <xdr:rowOff>130848</xdr:rowOff>
    </xdr:to>
    <xdr:sp macro="" textlink="">
      <xdr:nvSpPr>
        <xdr:cNvPr id="13" name="Rectangle 12">
          <a:extLst>
            <a:ext uri="{FF2B5EF4-FFF2-40B4-BE49-F238E27FC236}">
              <a16:creationId xmlns:a16="http://schemas.microsoft.com/office/drawing/2014/main" id="{79760A4A-E9C8-7909-A043-57128DD7E3D8}"/>
            </a:ext>
          </a:extLst>
        </xdr:cNvPr>
        <xdr:cNvSpPr/>
      </xdr:nvSpPr>
      <xdr:spPr>
        <a:xfrm>
          <a:off x="3658623" y="794491"/>
          <a:ext cx="10545469" cy="6625678"/>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60099</xdr:colOff>
      <xdr:row>4</xdr:row>
      <xdr:rowOff>115025</xdr:rowOff>
    </xdr:from>
    <xdr:to>
      <xdr:col>9</xdr:col>
      <xdr:colOff>583163</xdr:colOff>
      <xdr:row>9</xdr:row>
      <xdr:rowOff>160020</xdr:rowOff>
    </xdr:to>
    <xdr:sp macro="" textlink="">
      <xdr:nvSpPr>
        <xdr:cNvPr id="21" name="Rectangle 20">
          <a:extLst>
            <a:ext uri="{FF2B5EF4-FFF2-40B4-BE49-F238E27FC236}">
              <a16:creationId xmlns:a16="http://schemas.microsoft.com/office/drawing/2014/main" id="{96E11A89-B915-04C1-8D5D-BBECA2D522D5}"/>
            </a:ext>
          </a:extLst>
        </xdr:cNvPr>
        <xdr:cNvSpPr/>
      </xdr:nvSpPr>
      <xdr:spPr>
        <a:xfrm>
          <a:off x="3717699" y="846545"/>
          <a:ext cx="2351864" cy="959395"/>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IN" sz="2000" b="1" i="0">
              <a:solidFill>
                <a:schemeClr val="bg1"/>
              </a:solidFill>
            </a:rPr>
            <a:t>Total Sales</a:t>
          </a:r>
        </a:p>
      </xdr:txBody>
    </xdr:sp>
    <xdr:clientData/>
  </xdr:twoCellAnchor>
  <xdr:twoCellAnchor>
    <xdr:from>
      <xdr:col>6</xdr:col>
      <xdr:colOff>200194</xdr:colOff>
      <xdr:row>6</xdr:row>
      <xdr:rowOff>158452</xdr:rowOff>
    </xdr:from>
    <xdr:to>
      <xdr:col>9</xdr:col>
      <xdr:colOff>443205</xdr:colOff>
      <xdr:row>8</xdr:row>
      <xdr:rowOff>144780</xdr:rowOff>
    </xdr:to>
    <xdr:sp macro="" textlink="KPI!$A$2">
      <xdr:nvSpPr>
        <xdr:cNvPr id="14" name="Rectangle 13">
          <a:extLst>
            <a:ext uri="{FF2B5EF4-FFF2-40B4-BE49-F238E27FC236}">
              <a16:creationId xmlns:a16="http://schemas.microsoft.com/office/drawing/2014/main" id="{141E48C1-919C-470D-9C4D-BA6D3665B1F9}"/>
            </a:ext>
          </a:extLst>
        </xdr:cNvPr>
        <xdr:cNvSpPr/>
      </xdr:nvSpPr>
      <xdr:spPr>
        <a:xfrm>
          <a:off x="3857794" y="1255732"/>
          <a:ext cx="2071811" cy="35208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E22C08A1-1C8C-46FA-9DBA-60328670C06C}" type="TxLink">
            <a:rPr lang="en-US" sz="2800" b="1" i="0" u="none" strike="noStrike">
              <a:solidFill>
                <a:srgbClr val="000000"/>
              </a:solidFill>
              <a:latin typeface="Calibri"/>
              <a:ea typeface="Calibri"/>
              <a:cs typeface="Calibri"/>
            </a:rPr>
            <a:pPr algn="ctr"/>
            <a:t>30592560.5</a:t>
          </a:fld>
          <a:endParaRPr lang="en-US" sz="2800" b="1"/>
        </a:p>
      </xdr:txBody>
    </xdr:sp>
    <xdr:clientData/>
  </xdr:twoCellAnchor>
  <xdr:twoCellAnchor>
    <xdr:from>
      <xdr:col>10</xdr:col>
      <xdr:colOff>48958</xdr:colOff>
      <xdr:row>4</xdr:row>
      <xdr:rowOff>120862</xdr:rowOff>
    </xdr:from>
    <xdr:to>
      <xdr:col>14</xdr:col>
      <xdr:colOff>62205</xdr:colOff>
      <xdr:row>9</xdr:row>
      <xdr:rowOff>152400</xdr:rowOff>
    </xdr:to>
    <xdr:sp macro="" textlink="">
      <xdr:nvSpPr>
        <xdr:cNvPr id="24" name="Rectangle 23">
          <a:extLst>
            <a:ext uri="{FF2B5EF4-FFF2-40B4-BE49-F238E27FC236}">
              <a16:creationId xmlns:a16="http://schemas.microsoft.com/office/drawing/2014/main" id="{EBDF73E8-52AE-4797-2E53-849C58A2B8DB}"/>
            </a:ext>
          </a:extLst>
        </xdr:cNvPr>
        <xdr:cNvSpPr/>
      </xdr:nvSpPr>
      <xdr:spPr>
        <a:xfrm>
          <a:off x="6144958" y="852382"/>
          <a:ext cx="2451647" cy="945938"/>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IN" sz="2000" b="1" i="0">
              <a:solidFill>
                <a:schemeClr val="bg1"/>
              </a:solidFill>
            </a:rPr>
            <a:t>Total</a:t>
          </a:r>
          <a:r>
            <a:rPr lang="en-IN" sz="2000" b="0" i="0" baseline="0">
              <a:solidFill>
                <a:schemeClr val="bg1"/>
              </a:solidFill>
            </a:rPr>
            <a:t> </a:t>
          </a:r>
          <a:r>
            <a:rPr lang="en-IN" sz="2000" b="1" i="0" baseline="0">
              <a:solidFill>
                <a:schemeClr val="bg1"/>
              </a:solidFill>
            </a:rPr>
            <a:t>profit</a:t>
          </a:r>
          <a:endParaRPr lang="en-IN" sz="2000" b="1" i="0">
            <a:solidFill>
              <a:schemeClr val="bg1"/>
            </a:solidFill>
          </a:endParaRPr>
        </a:p>
      </xdr:txBody>
    </xdr:sp>
    <xdr:clientData/>
  </xdr:twoCellAnchor>
  <xdr:twoCellAnchor>
    <xdr:from>
      <xdr:col>10</xdr:col>
      <xdr:colOff>229045</xdr:colOff>
      <xdr:row>6</xdr:row>
      <xdr:rowOff>155513</xdr:rowOff>
    </xdr:from>
    <xdr:to>
      <xdr:col>13</xdr:col>
      <xdr:colOff>497634</xdr:colOff>
      <xdr:row>8</xdr:row>
      <xdr:rowOff>83821</xdr:rowOff>
    </xdr:to>
    <xdr:sp macro="" textlink="KPI!C10">
      <xdr:nvSpPr>
        <xdr:cNvPr id="25" name="Rectangle 24">
          <a:extLst>
            <a:ext uri="{FF2B5EF4-FFF2-40B4-BE49-F238E27FC236}">
              <a16:creationId xmlns:a16="http://schemas.microsoft.com/office/drawing/2014/main" id="{8B7D2812-61A2-BF8B-1737-176CC85FA8CD}"/>
            </a:ext>
          </a:extLst>
        </xdr:cNvPr>
        <xdr:cNvSpPr/>
      </xdr:nvSpPr>
      <xdr:spPr>
        <a:xfrm>
          <a:off x="6325045" y="1252793"/>
          <a:ext cx="2097389" cy="29406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7A504423-4EA8-4A3B-8851-6891A6DAA9EB}" type="TxLink">
            <a:rPr lang="en-US" sz="2800" b="1" i="0" u="none" strike="noStrike">
              <a:solidFill>
                <a:srgbClr val="000000"/>
              </a:solidFill>
              <a:latin typeface="Calibri"/>
              <a:ea typeface="Calibri"/>
              <a:cs typeface="Calibri"/>
            </a:rPr>
            <a:pPr algn="ctr"/>
            <a:t>6546998.49</a:t>
          </a:fld>
          <a:endParaRPr lang="en-US" sz="2800" b="1"/>
        </a:p>
      </xdr:txBody>
    </xdr:sp>
    <xdr:clientData/>
  </xdr:twoCellAnchor>
  <xdr:twoCellAnchor>
    <xdr:from>
      <xdr:col>6</xdr:col>
      <xdr:colOff>82925</xdr:colOff>
      <xdr:row>10</xdr:row>
      <xdr:rowOff>9119</xdr:rowOff>
    </xdr:from>
    <xdr:to>
      <xdr:col>13</xdr:col>
      <xdr:colOff>74951</xdr:colOff>
      <xdr:row>19</xdr:row>
      <xdr:rowOff>46749</xdr:rowOff>
    </xdr:to>
    <xdr:graphicFrame macro="">
      <xdr:nvGraphicFramePr>
        <xdr:cNvPr id="26" name="Chart 25">
          <a:extLst>
            <a:ext uri="{FF2B5EF4-FFF2-40B4-BE49-F238E27FC236}">
              <a16:creationId xmlns:a16="http://schemas.microsoft.com/office/drawing/2014/main" id="{FCBA4E41-A9BB-4AF4-8859-21DF3482A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89647</xdr:colOff>
      <xdr:row>29</xdr:row>
      <xdr:rowOff>149902</xdr:rowOff>
    </xdr:from>
    <xdr:to>
      <xdr:col>15</xdr:col>
      <xdr:colOff>46182</xdr:colOff>
      <xdr:row>39</xdr:row>
      <xdr:rowOff>107756</xdr:rowOff>
    </xdr:to>
    <xdr:graphicFrame macro="">
      <xdr:nvGraphicFramePr>
        <xdr:cNvPr id="27" name="Chart 26">
          <a:extLst>
            <a:ext uri="{FF2B5EF4-FFF2-40B4-BE49-F238E27FC236}">
              <a16:creationId xmlns:a16="http://schemas.microsoft.com/office/drawing/2014/main" id="{70CC03D6-1B12-400F-AB74-297AACB4D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515042</xdr:colOff>
      <xdr:row>4</xdr:row>
      <xdr:rowOff>140657</xdr:rowOff>
    </xdr:from>
    <xdr:to>
      <xdr:col>23</xdr:col>
      <xdr:colOff>241789</xdr:colOff>
      <xdr:row>12</xdr:row>
      <xdr:rowOff>133048</xdr:rowOff>
    </xdr:to>
    <xdr:graphicFrame macro="">
      <xdr:nvGraphicFramePr>
        <xdr:cNvPr id="28" name="Chart 27">
          <a:extLst>
            <a:ext uri="{FF2B5EF4-FFF2-40B4-BE49-F238E27FC236}">
              <a16:creationId xmlns:a16="http://schemas.microsoft.com/office/drawing/2014/main" id="{3D694B8C-1515-43EF-B221-5C1ECF7CA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79154</xdr:colOff>
      <xdr:row>18</xdr:row>
      <xdr:rowOff>162394</xdr:rowOff>
    </xdr:from>
    <xdr:to>
      <xdr:col>13</xdr:col>
      <xdr:colOff>62459</xdr:colOff>
      <xdr:row>29</xdr:row>
      <xdr:rowOff>137411</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DAF6586C-7F79-48FF-897C-D2BA56C8AF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736754" y="3454234"/>
              <a:ext cx="4250505" cy="19866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87444</xdr:colOff>
      <xdr:row>29</xdr:row>
      <xdr:rowOff>99935</xdr:rowOff>
    </xdr:from>
    <xdr:to>
      <xdr:col>22</xdr:col>
      <xdr:colOff>599607</xdr:colOff>
      <xdr:row>39</xdr:row>
      <xdr:rowOff>109955</xdr:rowOff>
    </xdr:to>
    <xdr:graphicFrame macro="">
      <xdr:nvGraphicFramePr>
        <xdr:cNvPr id="30" name="Chart 29">
          <a:extLst>
            <a:ext uri="{FF2B5EF4-FFF2-40B4-BE49-F238E27FC236}">
              <a16:creationId xmlns:a16="http://schemas.microsoft.com/office/drawing/2014/main" id="{84342D12-ECB4-4EA6-A74D-70667A0D4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94113</xdr:colOff>
      <xdr:row>4</xdr:row>
      <xdr:rowOff>135493</xdr:rowOff>
    </xdr:from>
    <xdr:to>
      <xdr:col>17</xdr:col>
      <xdr:colOff>454270</xdr:colOff>
      <xdr:row>10</xdr:row>
      <xdr:rowOff>60476</xdr:rowOff>
    </xdr:to>
    <xdr:graphicFrame macro="">
      <xdr:nvGraphicFramePr>
        <xdr:cNvPr id="31" name="Chart 30">
          <a:extLst>
            <a:ext uri="{FF2B5EF4-FFF2-40B4-BE49-F238E27FC236}">
              <a16:creationId xmlns:a16="http://schemas.microsoft.com/office/drawing/2014/main" id="{DF9ED8AA-F4C2-485C-AABE-819249576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592666</xdr:colOff>
      <xdr:row>12</xdr:row>
      <xdr:rowOff>157237</xdr:rowOff>
    </xdr:from>
    <xdr:to>
      <xdr:col>23</xdr:col>
      <xdr:colOff>205619</xdr:colOff>
      <xdr:row>29</xdr:row>
      <xdr:rowOff>0</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18084CCC-DDAD-4ADB-A54E-CCDC1860B0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955866" y="2351797"/>
              <a:ext cx="3270553" cy="29517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107699</xdr:colOff>
      <xdr:row>10</xdr:row>
      <xdr:rowOff>75811</xdr:rowOff>
    </xdr:from>
    <xdr:to>
      <xdr:col>17</xdr:col>
      <xdr:colOff>533400</xdr:colOff>
      <xdr:row>29</xdr:row>
      <xdr:rowOff>74951</xdr:rowOff>
    </xdr:to>
    <xdr:graphicFrame macro="">
      <xdr:nvGraphicFramePr>
        <xdr:cNvPr id="33" name="Chart 32">
          <a:extLst>
            <a:ext uri="{FF2B5EF4-FFF2-40B4-BE49-F238E27FC236}">
              <a16:creationId xmlns:a16="http://schemas.microsoft.com/office/drawing/2014/main" id="{15704088-0851-430C-AF3F-3B32DD232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Verma" refreshedDate="45896.543288541667" createdVersion="8" refreshedVersion="8" minRefreshableVersion="3" recordCount="10000" xr:uid="{A05A882D-F254-4AC2-B2DE-7ABFEF2A6BEF}">
  <cacheSource type="worksheet">
    <worksheetSource ref="A1:U10001" sheet="Main data "/>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023"/>
          <s v="Jan"/>
          <s v="Feb"/>
          <s v="Mar"/>
          <s v="Apr"/>
          <s v="May"/>
          <s v="Jun"/>
          <s v="Jul"/>
          <s v="Aug"/>
          <s v="Sep"/>
          <s v="Oct"/>
          <s v="Nov"/>
          <s v="Dec"/>
          <s v="&gt;27-03-2024"/>
        </groupItems>
      </fieldGroup>
    </cacheField>
    <cacheField name="Quarters (Date)" numFmtId="0" databaseField="0">
      <fieldGroup base="1">
        <rangePr groupBy="quarters" startDate="2023-01-01T00:00:00" endDate="2024-03-27T00:00:00"/>
        <groupItems count="6">
          <s v="&lt;01-01-2023"/>
          <s v="Qtr1"/>
          <s v="Qtr2"/>
          <s v="Qtr3"/>
          <s v="Qtr4"/>
          <s v="&gt;27-03-2024"/>
        </groupItems>
      </fieldGroup>
    </cacheField>
    <cacheField name="Years (Date)" numFmtId="0" databaseField="0">
      <fieldGroup base="1">
        <rangePr groupBy="years" startDate="2023-01-01T00:00:00" endDate="2024-03-27T00:00:00"/>
        <groupItems count="4">
          <s v="&lt;01-01-2023"/>
          <s v="2023"/>
          <s v="2024"/>
          <s v="&gt;27-03-2024"/>
        </groupItems>
      </fieldGroup>
    </cacheField>
  </cacheFields>
  <extLst>
    <ext xmlns:x14="http://schemas.microsoft.com/office/spreadsheetml/2009/9/main" uri="{725AE2AE-9491-48be-B2B4-4EB974FC3084}">
      <x14:pivotCacheDefinition pivotCacheId="825864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A34551-866B-4363-A3A2-CE7D0653DC6D}" name="Total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732F00-0B7D-4255-B692-608474537F5A}" name="Category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V3:X8"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2AC154-2007-465F-9174-D10AF8E60185}" name="Region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F3:H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18">
      <pivotArea type="all" dataOnly="0" outline="0" fieldPosition="0"/>
    </format>
    <format dxfId="17">
      <pivotArea outline="0" collapsedLevelsAreSubtotals="1"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dataOnly="0" labelOnly="1" outline="0" axis="axisValues" fieldPosition="0"/>
    </format>
    <format dxfId="1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2494C8-E58E-4671-933E-D1A34B09DA9D}" name="Channel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Q3:R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17" format="7" series="1">
      <pivotArea type="data" outline="0" fieldPosition="0">
        <references count="1">
          <reference field="4294967294" count="1" selected="0">
            <x v="0"/>
          </reference>
        </references>
      </pivotArea>
    </chartFormat>
    <chartFormat chart="17" format="8">
      <pivotArea type="data" outline="0" fieldPosition="0">
        <references count="2">
          <reference field="4294967294" count="1" selected="0">
            <x v="0"/>
          </reference>
          <reference field="6" count="1" selected="0">
            <x v="0"/>
          </reference>
        </references>
      </pivotArea>
    </chartFormat>
    <chartFormat chart="17"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9A5F83-D397-43EC-A968-E7C5F8B7B517}" name="Totaldisc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C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2F164E-9C8E-4AC5-9F34-BFC5FF73AAC0}" name="City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3">
  <location ref="L3:N1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baseField="0" baseItem="0"/>
  </dataFields>
  <formats count="6">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s>
  <chartFormats count="5">
    <chartFormat chart="1" format="0" series="1">
      <pivotArea type="data" outline="0" fieldPosition="0">
        <references count="1">
          <reference field="4294967294" count="0" selected="0"/>
        </references>
      </pivotArea>
    </chartFormat>
    <chartFormat chart="1" format="17" series="1">
      <pivotArea type="data" outline="0" fieldPosition="0">
        <references count="1">
          <reference field="4294967294" count="1" selected="0">
            <x v="0"/>
          </reference>
        </references>
      </pivotArea>
    </chartFormat>
    <chartFormat chart="1" format="18" series="1">
      <pivotArea type="data" outline="0" fieldPosition="0">
        <references count="1">
          <reference field="4294967294" count="1" selected="0">
            <x v="1"/>
          </reference>
        </references>
      </pivotArea>
    </chartFormat>
    <chartFormat chart="32" format="21" series="1">
      <pivotArea type="data" outline="0" fieldPosition="0">
        <references count="1">
          <reference field="4294967294" count="1" selected="0">
            <x v="0"/>
          </reference>
        </references>
      </pivotArea>
    </chartFormat>
    <chartFormat chart="32" format="2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6AA9BA-C753-4FFF-94A1-F747C1A8F8D0}" name="payment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F3:AG8"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43">
      <pivotArea type="all" dataOnly="0" outline="0" fieldPosition="0"/>
    </format>
    <format dxfId="42">
      <pivotArea outline="0" collapsedLevelsAreSubtotals="1"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 dxfId="37">
      <pivotArea outline="0" fieldPosition="0">
        <references count="1">
          <reference field="4294967294" count="1">
            <x v="0"/>
          </reference>
        </references>
      </pivotArea>
    </format>
  </format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7" count="1" selected="0">
            <x v="0"/>
          </reference>
        </references>
      </pivotArea>
    </chartFormat>
    <chartFormat chart="2" format="2">
      <pivotArea type="data" outline="0" fieldPosition="0">
        <references count="2">
          <reference field="4294967294" count="1" selected="0">
            <x v="0"/>
          </reference>
          <reference field="17" count="1" selected="0">
            <x v="1"/>
          </reference>
        </references>
      </pivotArea>
    </chartFormat>
    <chartFormat chart="2" format="3">
      <pivotArea type="data" outline="0" fieldPosition="0">
        <references count="2">
          <reference field="4294967294" count="1" selected="0">
            <x v="0"/>
          </reference>
          <reference field="17" count="1" selected="0">
            <x v="2"/>
          </reference>
        </references>
      </pivotArea>
    </chartFormat>
    <chartFormat chart="2" format="4">
      <pivotArea type="data" outline="0" fieldPosition="0">
        <references count="2">
          <reference field="4294967294" count="1" selected="0">
            <x v="0"/>
          </reference>
          <reference field="17" count="1" selected="0">
            <x v="3"/>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17" count="1" selected="0">
            <x v="0"/>
          </reference>
        </references>
      </pivotArea>
    </chartFormat>
    <chartFormat chart="23" format="12">
      <pivotArea type="data" outline="0" fieldPosition="0">
        <references count="2">
          <reference field="4294967294" count="1" selected="0">
            <x v="0"/>
          </reference>
          <reference field="17" count="1" selected="0">
            <x v="1"/>
          </reference>
        </references>
      </pivotArea>
    </chartFormat>
    <chartFormat chart="23" format="13">
      <pivotArea type="data" outline="0" fieldPosition="0">
        <references count="2">
          <reference field="4294967294" count="1" selected="0">
            <x v="0"/>
          </reference>
          <reference field="17" count="1" selected="0">
            <x v="2"/>
          </reference>
        </references>
      </pivotArea>
    </chartFormat>
    <chartFormat chart="2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76B49C-8E7F-41C4-B373-BA849570C4AE}" name="profitam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2:C13"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49">
      <pivotArea type="all" dataOnly="0" outline="0" fieldPosition="0"/>
    </format>
    <format dxfId="48">
      <pivotArea outline="0" collapsedLevelsAreSubtotals="1"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8C741C-EEA4-42F0-9A74-94C25A618398}"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M3:AN1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outline="0" fieldPosition="0">
        <references count="1">
          <reference field="4294967294" count="1">
            <x v="0"/>
          </reference>
        </references>
      </pivotArea>
    </format>
  </formats>
  <chartFormats count="7">
    <chartFormat chart="7"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21" count="1" selected="0">
            <x v="12"/>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2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A3EAED-3CA0-4316-A902-873D90986084}" name="nets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2:A13"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61">
      <pivotArea type="all" dataOnly="0" outline="0"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067517-A72B-4591-AB34-217B84CE93B0}" name="deliverystatu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I3:AK8"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7">
    <format dxfId="68">
      <pivotArea type="all" dataOnly="0" outline="0" fieldPosition="0"/>
    </format>
    <format dxfId="67">
      <pivotArea outline="0" collapsedLevelsAreSubtotals="1"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dataOnly="0" labelOnly="1" outline="0" axis="axisValues" fieldPosition="0"/>
    </format>
    <format dxfId="6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10FED4-6EA7-403E-9D58-65A159CA4875}" name="productsal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A3:AC16"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6">
    <format dxfId="74">
      <pivotArea type="all" dataOnly="0" outline="0"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20" format="28" series="1">
      <pivotArea type="data" outline="0" fieldPosition="0">
        <references count="1">
          <reference field="4294967294" count="1" selected="0">
            <x v="0"/>
          </reference>
        </references>
      </pivotArea>
    </chartFormat>
    <chartFormat chart="20" format="29" series="1">
      <pivotArea type="data" outline="0" fieldPosition="0">
        <references count="1">
          <reference field="4294967294" count="1" selected="0">
            <x v="1"/>
          </reference>
        </references>
      </pivotArea>
    </chartFormat>
    <chartFormat chart="20" format="30">
      <pivotArea type="data" outline="0" fieldPosition="0">
        <references count="2">
          <reference field="4294967294" count="1" selected="0">
            <x v="1"/>
          </reference>
          <reference field="8" count="1" selected="0">
            <x v="0"/>
          </reference>
        </references>
      </pivotArea>
    </chartFormat>
    <chartFormat chart="20" format="31">
      <pivotArea type="data" outline="0" fieldPosition="0">
        <references count="2">
          <reference field="4294967294" count="1" selected="0">
            <x v="1"/>
          </reference>
          <reference field="8" count="1" selected="0">
            <x v="1"/>
          </reference>
        </references>
      </pivotArea>
    </chartFormat>
    <chartFormat chart="20" format="32">
      <pivotArea type="data" outline="0" fieldPosition="0">
        <references count="2">
          <reference field="4294967294" count="1" selected="0">
            <x v="1"/>
          </reference>
          <reference field="8" count="1" selected="0">
            <x v="2"/>
          </reference>
        </references>
      </pivotArea>
    </chartFormat>
    <chartFormat chart="20" format="33">
      <pivotArea type="data" outline="0" fieldPosition="0">
        <references count="2">
          <reference field="4294967294" count="1" selected="0">
            <x v="1"/>
          </reference>
          <reference field="8" count="1" selected="0">
            <x v="3"/>
          </reference>
        </references>
      </pivotArea>
    </chartFormat>
    <chartFormat chart="20" format="34">
      <pivotArea type="data" outline="0" fieldPosition="0">
        <references count="2">
          <reference field="4294967294" count="1" selected="0">
            <x v="1"/>
          </reference>
          <reference field="8" count="1" selected="0">
            <x v="4"/>
          </reference>
        </references>
      </pivotArea>
    </chartFormat>
    <chartFormat chart="20" format="35">
      <pivotArea type="data" outline="0" fieldPosition="0">
        <references count="2">
          <reference field="4294967294" count="1" selected="0">
            <x v="1"/>
          </reference>
          <reference field="8" count="1" selected="0">
            <x v="5"/>
          </reference>
        </references>
      </pivotArea>
    </chartFormat>
    <chartFormat chart="20" format="36">
      <pivotArea type="data" outline="0" fieldPosition="0">
        <references count="2">
          <reference field="4294967294" count="1" selected="0">
            <x v="1"/>
          </reference>
          <reference field="8" count="1" selected="0">
            <x v="6"/>
          </reference>
        </references>
      </pivotArea>
    </chartFormat>
    <chartFormat chart="20" format="37">
      <pivotArea type="data" outline="0" fieldPosition="0">
        <references count="2">
          <reference field="4294967294" count="1" selected="0">
            <x v="1"/>
          </reference>
          <reference field="8" count="1" selected="0">
            <x v="7"/>
          </reference>
        </references>
      </pivotArea>
    </chartFormat>
    <chartFormat chart="20" format="38">
      <pivotArea type="data" outline="0" fieldPosition="0">
        <references count="2">
          <reference field="4294967294" count="1" selected="0">
            <x v="1"/>
          </reference>
          <reference field="8" count="1" selected="0">
            <x v="8"/>
          </reference>
        </references>
      </pivotArea>
    </chartFormat>
    <chartFormat chart="20" format="39">
      <pivotArea type="data" outline="0" fieldPosition="0">
        <references count="2">
          <reference field="4294967294" count="1" selected="0">
            <x v="1"/>
          </reference>
          <reference field="8" count="1" selected="0">
            <x v="9"/>
          </reference>
        </references>
      </pivotArea>
    </chartFormat>
    <chartFormat chart="20" format="40">
      <pivotArea type="data" outline="0" fieldPosition="0">
        <references count="2">
          <reference field="4294967294" count="1" selected="0">
            <x v="1"/>
          </reference>
          <reference field="8" count="1" selected="0">
            <x v="10"/>
          </reference>
        </references>
      </pivotArea>
    </chartFormat>
    <chartFormat chart="20" format="41">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D2B9B3-E1E5-4780-A64E-B32F0816D535}"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O19:AP32"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79">
      <pivotArea type="all" dataOnly="0" outline="0" fieldPosition="0"/>
    </format>
    <format dxfId="78">
      <pivotArea outline="0" collapsedLevelsAreSubtotals="1" fieldPosition="0"/>
    </format>
    <format dxfId="77">
      <pivotArea dataOnly="0" labelOnly="1" outline="0" axis="axisValues" fieldPosition="0"/>
    </format>
    <format dxfId="76">
      <pivotArea type="all" dataOnly="0" outline="0" fieldPosition="0"/>
    </format>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B79A55-6906-48D1-B132-D8BD38F4F443}" sourceName="Region">
  <pivotTables>
    <pivotTable tabId="3" name="Channelsale"/>
    <pivotTable tabId="3" name="Categorysale"/>
    <pivotTable tabId="3" name="Citysales"/>
    <pivotTable tabId="3" name="deliverystatus"/>
    <pivotTable tabId="3" name="netsles"/>
    <pivotTable tabId="3" name="paymentmode"/>
    <pivotTable tabId="3" name="PivotTable7"/>
    <pivotTable tabId="3" name="productsale"/>
    <pivotTable tabId="3" name="profitamount"/>
    <pivotTable tabId="3" name="Regionsale"/>
    <pivotTable tabId="3" name="Totaldiscount"/>
    <pivotTable tabId="3" name="Totalsales"/>
    <pivotTable tabId="3" name="PivotTable9"/>
  </pivotTables>
  <data>
    <tabular pivotCacheId="825864724">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1B350EAC-41D7-4D24-B21A-F2B211BB404C}" sourceName="Sales Channel">
  <pivotTables>
    <pivotTable tabId="3" name="Channelsale"/>
    <pivotTable tabId="3" name="Categorysale"/>
    <pivotTable tabId="3" name="Citysales"/>
    <pivotTable tabId="3" name="deliverystatus"/>
    <pivotTable tabId="3" name="netsles"/>
    <pivotTable tabId="3" name="paymentmode"/>
    <pivotTable tabId="3" name="PivotTable7"/>
    <pivotTable tabId="3" name="productsale"/>
    <pivotTable tabId="3" name="profitamount"/>
    <pivotTable tabId="3" name="Regionsale"/>
    <pivotTable tabId="3" name="Totaldiscount"/>
    <pivotTable tabId="3" name="Totalsales"/>
    <pivotTable tabId="3" name="PivotTable9"/>
  </pivotTables>
  <data>
    <tabular pivotCacheId="82586472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FF63868-E564-4B9E-80F6-59EC4C0ADE98}" sourceName="Product Category">
  <pivotTables>
    <pivotTable tabId="3" name="Channelsale"/>
    <pivotTable tabId="3" name="Categorysale"/>
    <pivotTable tabId="3" name="Citysales"/>
    <pivotTable tabId="3" name="deliverystatus"/>
    <pivotTable tabId="3" name="netsles"/>
    <pivotTable tabId="3" name="paymentmode"/>
    <pivotTable tabId="3" name="PivotTable7"/>
    <pivotTable tabId="3" name="productsale"/>
    <pivotTable tabId="3" name="profitamount"/>
    <pivotTable tabId="3" name="Regionsale"/>
    <pivotTable tabId="3" name="Totaldiscount"/>
    <pivotTable tabId="3" name="Totalsales"/>
    <pivotTable tabId="3" name="PivotTable9"/>
  </pivotTables>
  <data>
    <tabular pivotCacheId="825864724">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08416ED0-E963-45D2-8088-01FD8172C94F}" sourceName="Product Sub-Category">
  <pivotTables>
    <pivotTable tabId="3" name="Channelsale"/>
    <pivotTable tabId="3" name="Categorysale"/>
    <pivotTable tabId="3" name="Citysales"/>
    <pivotTable tabId="3" name="deliverystatus"/>
    <pivotTable tabId="3" name="netsles"/>
    <pivotTable tabId="3" name="paymentmode"/>
    <pivotTable tabId="3" name="PivotTable7"/>
    <pivotTable tabId="3" name="productsale"/>
    <pivotTable tabId="3" name="profitamount"/>
    <pivotTable tabId="3" name="Regionsale"/>
    <pivotTable tabId="3" name="Totaldiscount"/>
    <pivotTable tabId="3" name="Totalsales"/>
    <pivotTable tabId="3" name="PivotTable9"/>
  </pivotTables>
  <data>
    <tabular pivotCacheId="825864724">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CB017954-2305-4CED-AC46-6B70789FCFC0}" sourceName="Payment Mode">
  <pivotTables>
    <pivotTable tabId="3" name="Channelsale"/>
    <pivotTable tabId="3" name="Categorysale"/>
    <pivotTable tabId="3" name="Citysales"/>
    <pivotTable tabId="3" name="deliverystatus"/>
    <pivotTable tabId="3" name="netsles"/>
    <pivotTable tabId="3" name="paymentmode"/>
    <pivotTable tabId="3" name="PivotTable7"/>
    <pivotTable tabId="3" name="productsale"/>
    <pivotTable tabId="3" name="profitamount"/>
    <pivotTable tabId="3" name="Regionsale"/>
    <pivotTable tabId="3" name="Totaldiscount"/>
    <pivotTable tabId="3" name="Totalsales"/>
    <pivotTable tabId="3" name="PivotTable9"/>
  </pivotTables>
  <data>
    <tabular pivotCacheId="825864724">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AA69BA17-8BF5-49B0-BF28-A964288E5DD0}" sourceName="Delivery Status">
  <pivotTables>
    <pivotTable tabId="3" name="Channelsale"/>
    <pivotTable tabId="3" name="Categorysale"/>
    <pivotTable tabId="3" name="Citysales"/>
    <pivotTable tabId="3" name="deliverystatus"/>
    <pivotTable tabId="3" name="netsles"/>
    <pivotTable tabId="3" name="paymentmode"/>
    <pivotTable tabId="3" name="PivotTable7"/>
    <pivotTable tabId="3" name="productsale"/>
    <pivotTable tabId="3" name="profitamount"/>
    <pivotTable tabId="3" name="Regionsale"/>
    <pivotTable tabId="3" name="Totaldiscount"/>
    <pivotTable tabId="3" name="Totalsales"/>
    <pivotTable tabId="3" name="PivotTable9"/>
  </pivotTables>
  <data>
    <tabular pivotCacheId="825864724">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05FE071-B11A-4D4F-BEE1-0DCB3F866533}" sourceName="City">
  <pivotTables>
    <pivotTable tabId="3" name="Citysales"/>
    <pivotTable tabId="3" name="Categorysale"/>
    <pivotTable tabId="3" name="Channelsale"/>
    <pivotTable tabId="3" name="deliverystatus"/>
    <pivotTable tabId="3" name="netsles"/>
    <pivotTable tabId="3" name="paymentmode"/>
    <pivotTable tabId="3" name="PivotTable7"/>
    <pivotTable tabId="3" name="productsale"/>
    <pivotTable tabId="3" name="profitamount"/>
    <pivotTable tabId="3" name="Regionsale"/>
    <pivotTable tabId="3" name="Totaldiscount"/>
    <pivotTable tabId="3" name="Totalsales"/>
    <pivotTable tabId="3" name="PivotTable9"/>
  </pivotTables>
  <data>
    <tabular pivotCacheId="825864724">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5794931-0793-4FEF-BB24-C67ACD409DBF}" cache="Slicer_Region" caption="Region" rowHeight="234950"/>
  <slicer name="Sales Channel" xr10:uid="{F77EF363-D89A-48C9-93BD-F30990658B5F}" cache="Slicer_Sales_Channel" caption="Sales Channel" rowHeight="234950"/>
  <slicer name="Product Category" xr10:uid="{14214B67-125F-40BB-91A2-DC2F9A090B48}" cache="Slicer_Product_Category" caption="Product Category" rowHeight="234950"/>
  <slicer name="Product Sub-Category" xr10:uid="{2378E38B-77CC-4EC1-A4DF-292DEB9B058E}" cache="Slicer_Product_Sub_Category" caption="Product Sub-Category" rowHeight="234950"/>
  <slicer name="Payment Mode" xr10:uid="{DB8E260D-EB1D-4E76-BAD1-0EAD5485BB38}" cache="Slicer_Payment_Mode" caption="Payment Mode" rowHeight="234950"/>
  <slicer name="Delivery Status" xr10:uid="{8FC039F1-829F-4101-AC5D-7A354E735A16}" cache="Slicer_Delivery_Status" caption="Delivery Status" rowHeight="234950"/>
  <slicer name="City" xr10:uid="{33913E3D-EFF5-4CE2-A9E5-BBFE8D0DD098}" cache="Slicer_City" caption="C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2B71813D-FF3B-4963-AA1E-99CBF59637EA}" cache="Slicer_Region" caption="Region" style="SlicerStyleOther1" rowHeight="144000"/>
  <slicer name="Sales Channel 1" xr10:uid="{C3BBEDD2-4F3F-463B-BE27-312412A8F008}" cache="Slicer_Sales_Channel" caption="Sales Channel" columnCount="2" style="SlicerStyleDark4" rowHeight="324000"/>
  <slicer name="Product Category 1" xr10:uid="{98FD184B-3E5F-4CC2-8396-2FE8CADFC0FB}" cache="Slicer_Product_Category" caption="Product Category" columnCount="2" style="SlicerStyleDark4" rowHeight="216000"/>
  <slicer name="Product Sub-Category 1" xr10:uid="{D0224702-996F-46AF-8316-75ABE092D933}" cache="Slicer_Product_Sub_Category" caption="Product Sub-Category" startItem="4" columnCount="2" style="SlicerStyleDark5" rowHeight="180000"/>
  <slicer name="Payment Mode 1" xr10:uid="{30B9809A-02BC-4576-BCD0-BA69C19C24F5}" cache="Slicer_Payment_Mode" caption="Payment Mode" columnCount="4" style="SlicerStyleDark5" rowHeight="324000"/>
  <slicer name="Delivery Status 1" xr10:uid="{2761A146-3CED-40C7-837D-D52A2138C50D}" cache="Slicer_Delivery_Status" caption="Delivery Status" columnCount="2" style="SlicerStyleDark3" rowHeight="144000"/>
  <slicer name="City 1" xr10:uid="{F3031772-2BE6-4F02-8FCD-FDE6C28FA57C}" cache="Slicer_City" caption="City" startItem="3" columnCount="3" style="SlicerStyleDark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37AAE539-75B1-44F9-9222-187608F846FD}" sourceName="Date">
  <pivotTables>
    <pivotTable tabId="3" name="Regionsale"/>
    <pivotTable tabId="3" name="Categorysale"/>
    <pivotTable tabId="3" name="Channelsale"/>
    <pivotTable tabId="3" name="Citysales"/>
    <pivotTable tabId="3" name="deliverystatus"/>
    <pivotTable tabId="3" name="netsles"/>
    <pivotTable tabId="3" name="paymentmode"/>
    <pivotTable tabId="3" name="PivotTable7"/>
    <pivotTable tabId="3" name="productsale"/>
    <pivotTable tabId="3" name="profitamount"/>
    <pivotTable tabId="3" name="Totaldiscount"/>
    <pivotTable tabId="3" name="Totalsales"/>
    <pivotTable tabId="3" name="PivotTable9"/>
  </pivotTables>
  <state minimalRefreshVersion="6" lastRefreshVersion="6" pivotCacheId="825864724"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96C5D64A-AD31-459E-B30F-C0B2FD29BF3A}" cache="NativeTimeline_Date" caption="Date" level="2" selectionLevel="2" scrollPosition="2023-09-12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8A350F8B-DF00-4B31-9C21-C3F491C0EFF5}" cache="NativeTimeline_Date" caption="Date" level="2" selectionLevel="2" scrollPosition="2023-10-01T00:00:00" style="TimeSlicerStyleDark5"/>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U10001"/>
  <sheetViews>
    <sheetView zoomScale="66" zoomScaleNormal="66" workbookViewId="0"/>
  </sheetViews>
  <sheetFormatPr defaultRowHeight="14.4" x14ac:dyDescent="0.3"/>
  <cols>
    <col min="1" max="1" width="15.21875" bestFit="1" customWidth="1"/>
    <col min="2" max="2" width="15.88671875" customWidth="1"/>
    <col min="3" max="3" width="14.6640625" bestFit="1" customWidth="1"/>
    <col min="4" max="4" width="11.33203125" bestFit="1" customWidth="1"/>
    <col min="7" max="7" width="12.5546875" bestFit="1" customWidth="1"/>
    <col min="8" max="8" width="15.77734375" bestFit="1" customWidth="1"/>
    <col min="9" max="9" width="19.77734375" bestFit="1" customWidth="1"/>
    <col min="10" max="10" width="20.109375" bestFit="1" customWidth="1"/>
    <col min="11" max="11" width="9.88671875" bestFit="1" customWidth="1"/>
    <col min="12" max="12" width="12.44140625" bestFit="1" customWidth="1"/>
    <col min="13" max="13" width="9.109375" bestFit="1" customWidth="1"/>
    <col min="14" max="14" width="9.88671875" bestFit="1" customWidth="1"/>
    <col min="15" max="15" width="10.21875" bestFit="1" customWidth="1"/>
    <col min="16" max="16" width="15.77734375" bestFit="1" customWidth="1"/>
    <col min="18" max="18" width="14.109375" bestFit="1" customWidth="1"/>
    <col min="19" max="19" width="13.5546875" bestFit="1" customWidth="1"/>
    <col min="20" max="20" width="14.109375" bestFit="1" customWidth="1"/>
    <col min="21" max="21" width="13.109375" bestFit="1" customWidth="1"/>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91D10-EB49-4F2F-843D-385E08E2724A}">
  <sheetPr>
    <tabColor rgb="FF00B0F0"/>
  </sheetPr>
  <dimension ref="A1:AP39"/>
  <sheetViews>
    <sheetView topLeftCell="Y15" zoomScale="118" zoomScaleNormal="109" workbookViewId="0">
      <selection activeCell="AE27" activeCellId="1" sqref="K63 AE27"/>
    </sheetView>
  </sheetViews>
  <sheetFormatPr defaultRowHeight="14.4" x14ac:dyDescent="0.3"/>
  <cols>
    <col min="1" max="1" width="16.6640625" bestFit="1" customWidth="1"/>
    <col min="2" max="2" width="15.5546875" bestFit="1" customWidth="1"/>
    <col min="3" max="3" width="22.77734375" bestFit="1" customWidth="1"/>
    <col min="4" max="4" width="19.6640625" bestFit="1" customWidth="1"/>
    <col min="6" max="6" width="14.77734375" bestFit="1" customWidth="1"/>
    <col min="7" max="7" width="15.33203125" bestFit="1" customWidth="1"/>
    <col min="8" max="8" width="20" bestFit="1" customWidth="1"/>
    <col min="12" max="12" width="14.77734375" bestFit="1" customWidth="1"/>
    <col min="13" max="13" width="15.33203125" bestFit="1" customWidth="1"/>
    <col min="14" max="14" width="20" bestFit="1" customWidth="1"/>
    <col min="17" max="17" width="14.77734375" bestFit="1" customWidth="1"/>
    <col min="18" max="18" width="15.33203125" bestFit="1" customWidth="1"/>
    <col min="19" max="19" width="20.21875" bestFit="1" customWidth="1"/>
    <col min="22" max="22" width="14.77734375" bestFit="1" customWidth="1"/>
    <col min="23" max="23" width="15.33203125" bestFit="1" customWidth="1"/>
    <col min="24" max="24" width="24.33203125" bestFit="1" customWidth="1"/>
    <col min="27" max="27" width="14.77734375" bestFit="1" customWidth="1"/>
    <col min="28" max="28" width="15.33203125" bestFit="1" customWidth="1"/>
    <col min="29" max="29" width="19.33203125" bestFit="1" customWidth="1"/>
    <col min="30" max="30" width="19.109375" bestFit="1" customWidth="1"/>
    <col min="32" max="32" width="14.77734375" bestFit="1" customWidth="1"/>
    <col min="33" max="33" width="15.33203125" bestFit="1" customWidth="1"/>
    <col min="34" max="34" width="11.109375" customWidth="1"/>
    <col min="35" max="35" width="14.77734375" bestFit="1" customWidth="1"/>
    <col min="36" max="36" width="15.33203125" bestFit="1" customWidth="1"/>
    <col min="37" max="37" width="16.44140625" bestFit="1" customWidth="1"/>
    <col min="38" max="38" width="15.21875" bestFit="1" customWidth="1"/>
    <col min="39" max="39" width="14.77734375" bestFit="1" customWidth="1"/>
    <col min="40" max="40" width="16.44140625" bestFit="1" customWidth="1"/>
    <col min="41" max="41" width="14.77734375" bestFit="1" customWidth="1"/>
    <col min="42" max="42" width="15.33203125" bestFit="1" customWidth="1"/>
    <col min="43" max="43" width="15.5546875" bestFit="1" customWidth="1"/>
  </cols>
  <sheetData>
    <row r="1" spans="1:40" x14ac:dyDescent="0.3">
      <c r="A1" s="4"/>
      <c r="B1" s="4"/>
      <c r="C1" s="4"/>
    </row>
    <row r="2" spans="1:40" x14ac:dyDescent="0.3">
      <c r="A2" s="4">
        <f>GETPIVOTDATA("Total Sales",$A$3)</f>
        <v>30592560.499999974</v>
      </c>
      <c r="B2" s="4"/>
      <c r="C2" s="4">
        <f>GETPIVOTDATA("Discount Amount",$C$3)</f>
        <v>2703334.269999994</v>
      </c>
      <c r="G2" s="13">
        <f>GETPIVOTDATA("Sum of Net Sales",$F$3)</f>
        <v>27889226.230000019</v>
      </c>
      <c r="AJ2">
        <f>GETPIVOTDATA("Sum of Net Sales",$AI$3)</f>
        <v>27889226.230000015</v>
      </c>
      <c r="AN2">
        <f>GETPIVOTDATA("Net Sales",$AO$19)</f>
        <v>27889226.23</v>
      </c>
    </row>
    <row r="3" spans="1:40" x14ac:dyDescent="0.3">
      <c r="A3" s="4" t="s">
        <v>32966</v>
      </c>
      <c r="B3" s="4"/>
      <c r="C3" s="4" t="s">
        <v>32967</v>
      </c>
      <c r="F3" s="8" t="s">
        <v>32970</v>
      </c>
      <c r="G3" s="4" t="s">
        <v>32969</v>
      </c>
      <c r="H3" s="4" t="s">
        <v>32968</v>
      </c>
      <c r="L3" s="8" t="s">
        <v>32970</v>
      </c>
      <c r="M3" s="4" t="s">
        <v>32969</v>
      </c>
      <c r="N3" s="4" t="s">
        <v>32968</v>
      </c>
      <c r="Q3" s="8" t="s">
        <v>32970</v>
      </c>
      <c r="R3" s="4" t="s">
        <v>32969</v>
      </c>
      <c r="V3" s="8" t="s">
        <v>32970</v>
      </c>
      <c r="W3" s="4" t="s">
        <v>32969</v>
      </c>
      <c r="X3" s="4" t="s">
        <v>32972</v>
      </c>
      <c r="AA3" s="8" t="s">
        <v>32970</v>
      </c>
      <c r="AB3" s="4" t="s">
        <v>32969</v>
      </c>
      <c r="AC3" s="4" t="s">
        <v>32974</v>
      </c>
      <c r="AF3" s="8" t="s">
        <v>32970</v>
      </c>
      <c r="AG3" s="4" t="s">
        <v>32969</v>
      </c>
      <c r="AI3" s="8" t="s">
        <v>32970</v>
      </c>
      <c r="AJ3" s="4" t="s">
        <v>32969</v>
      </c>
      <c r="AK3" s="4" t="s">
        <v>32973</v>
      </c>
      <c r="AM3" s="8" t="s">
        <v>32970</v>
      </c>
      <c r="AN3" s="4" t="s">
        <v>32973</v>
      </c>
    </row>
    <row r="4" spans="1:40" x14ac:dyDescent="0.3">
      <c r="A4" s="4">
        <v>30592560.499999974</v>
      </c>
      <c r="B4" s="4"/>
      <c r="C4" s="4">
        <v>2703334.269999994</v>
      </c>
      <c r="F4" s="4" t="s">
        <v>57</v>
      </c>
      <c r="G4" s="4">
        <v>5621721.0100000175</v>
      </c>
      <c r="H4" s="12">
        <v>0.20090152334829692</v>
      </c>
      <c r="L4" s="4" t="s">
        <v>82</v>
      </c>
      <c r="M4" s="4">
        <v>1886378.1499999992</v>
      </c>
      <c r="N4" s="4">
        <v>450205.49999999988</v>
      </c>
      <c r="Q4" s="4" t="s">
        <v>38</v>
      </c>
      <c r="R4" s="4">
        <v>13988129.739999978</v>
      </c>
      <c r="V4" s="4" t="s">
        <v>91</v>
      </c>
      <c r="W4" s="4">
        <v>7002848.7700000033</v>
      </c>
      <c r="X4" s="11">
        <v>0.23570841889116761</v>
      </c>
      <c r="AA4" s="4" t="s">
        <v>28</v>
      </c>
      <c r="AB4" s="4">
        <v>2333830.8299999963</v>
      </c>
      <c r="AC4" s="12">
        <v>8.5914956171394344E-2</v>
      </c>
      <c r="AF4" s="4" t="s">
        <v>52</v>
      </c>
      <c r="AG4" s="12">
        <v>0.25169908093215698</v>
      </c>
      <c r="AI4" s="4" t="s">
        <v>43</v>
      </c>
      <c r="AJ4" s="4">
        <v>6875131.4900000151</v>
      </c>
      <c r="AK4" s="12">
        <v>0.24651567717588885</v>
      </c>
      <c r="AM4" s="4" t="s">
        <v>32975</v>
      </c>
      <c r="AN4" s="12">
        <v>0.13662898420254957</v>
      </c>
    </row>
    <row r="5" spans="1:40" x14ac:dyDescent="0.3">
      <c r="A5" s="4"/>
      <c r="B5" s="4"/>
      <c r="C5" s="4"/>
      <c r="D5" s="7"/>
      <c r="F5" s="4" t="s">
        <v>47</v>
      </c>
      <c r="G5" s="4">
        <v>5604598.9600000158</v>
      </c>
      <c r="H5" s="12">
        <v>0.20039859517364911</v>
      </c>
      <c r="L5" s="4" t="s">
        <v>104</v>
      </c>
      <c r="M5" s="4">
        <v>1755565.7399999993</v>
      </c>
      <c r="N5" s="4">
        <v>407417.98000000016</v>
      </c>
      <c r="Q5" s="4" t="s">
        <v>26</v>
      </c>
      <c r="R5" s="4">
        <v>13901096.49000006</v>
      </c>
      <c r="V5" s="4" t="s">
        <v>39</v>
      </c>
      <c r="W5" s="4">
        <v>6980931.4900000002</v>
      </c>
      <c r="X5" s="11">
        <v>0.23342730567861128</v>
      </c>
      <c r="AA5" s="4" t="s">
        <v>92</v>
      </c>
      <c r="AB5" s="4">
        <v>2359377.0299999993</v>
      </c>
      <c r="AC5" s="12">
        <v>8.2121921562222103E-2</v>
      </c>
      <c r="AF5" s="4" t="s">
        <v>31</v>
      </c>
      <c r="AG5" s="12">
        <v>0.25184601401542711</v>
      </c>
      <c r="AI5" s="4" t="s">
        <v>32</v>
      </c>
      <c r="AJ5" s="4">
        <v>6990654.860000019</v>
      </c>
      <c r="AK5" s="12">
        <v>0.25065789930307492</v>
      </c>
      <c r="AM5" s="4" t="s">
        <v>32976</v>
      </c>
      <c r="AN5" s="12">
        <v>0.13028275722083379</v>
      </c>
    </row>
    <row r="6" spans="1:40" x14ac:dyDescent="0.3">
      <c r="A6" s="4" t="s">
        <v>32980</v>
      </c>
      <c r="B6" s="4"/>
      <c r="C6" s="4"/>
      <c r="F6" s="4" t="s">
        <v>36</v>
      </c>
      <c r="G6" s="4">
        <v>5493713.3899999959</v>
      </c>
      <c r="H6" s="12">
        <v>0.19736199297641815</v>
      </c>
      <c r="L6" s="4" t="s">
        <v>98</v>
      </c>
      <c r="M6" s="4">
        <v>1770062.1999999993</v>
      </c>
      <c r="N6" s="4">
        <v>404860.56999999989</v>
      </c>
      <c r="Q6" s="4" t="s">
        <v>32971</v>
      </c>
      <c r="R6" s="4">
        <v>27889226.230000038</v>
      </c>
      <c r="V6" s="4" t="s">
        <v>68</v>
      </c>
      <c r="W6" s="4">
        <v>6831875.250000014</v>
      </c>
      <c r="X6" s="11">
        <v>0.23449901768172535</v>
      </c>
      <c r="AA6" s="4" t="s">
        <v>105</v>
      </c>
      <c r="AB6" s="4">
        <v>2357243.6199999955</v>
      </c>
      <c r="AC6" s="12">
        <v>8.2974900637012031E-2</v>
      </c>
      <c r="AF6" s="4" t="s">
        <v>62</v>
      </c>
      <c r="AG6" s="12">
        <v>0.2537581402092563</v>
      </c>
      <c r="AI6" s="4" t="s">
        <v>63</v>
      </c>
      <c r="AJ6" s="4">
        <v>7043927.7199999969</v>
      </c>
      <c r="AK6" s="12">
        <v>0.25256805842906288</v>
      </c>
      <c r="AM6" s="4" t="s">
        <v>32981</v>
      </c>
      <c r="AN6" s="12">
        <v>0.13456737125116003</v>
      </c>
    </row>
    <row r="7" spans="1:40" x14ac:dyDescent="0.3">
      <c r="A7" s="4" t="s">
        <v>32980</v>
      </c>
      <c r="B7" s="4"/>
      <c r="C7" s="4"/>
      <c r="F7" s="4" t="s">
        <v>89</v>
      </c>
      <c r="G7" s="4">
        <v>5333577.2500000009</v>
      </c>
      <c r="H7" s="12">
        <v>0.19137782938453057</v>
      </c>
      <c r="L7" s="4" t="s">
        <v>235</v>
      </c>
      <c r="M7" s="4">
        <v>1892899.5099999998</v>
      </c>
      <c r="N7" s="4">
        <v>441412.96999999968</v>
      </c>
      <c r="V7" s="4" t="s">
        <v>27</v>
      </c>
      <c r="W7" s="4">
        <v>7073570.7199999997</v>
      </c>
      <c r="X7" s="11">
        <v>0.23640126133227865</v>
      </c>
      <c r="AA7" s="4" t="s">
        <v>40</v>
      </c>
      <c r="AB7" s="4">
        <v>2363463.9700000025</v>
      </c>
      <c r="AC7" s="12">
        <v>8.1686357779350641E-2</v>
      </c>
      <c r="AF7" s="4" t="s">
        <v>85</v>
      </c>
      <c r="AG7" s="12">
        <v>0.24269676484315955</v>
      </c>
      <c r="AI7" s="4" t="s">
        <v>53</v>
      </c>
      <c r="AJ7" s="4">
        <v>6979512.1599999843</v>
      </c>
      <c r="AK7" s="12">
        <v>0.25025836509197341</v>
      </c>
      <c r="AM7" s="4" t="s">
        <v>32982</v>
      </c>
      <c r="AN7" s="12">
        <v>6.6311957339664065E-2</v>
      </c>
    </row>
    <row r="8" spans="1:40" x14ac:dyDescent="0.3">
      <c r="B8" s="4"/>
      <c r="F8" s="4" t="s">
        <v>24</v>
      </c>
      <c r="G8" s="4">
        <v>5835615.619999988</v>
      </c>
      <c r="H8" s="12">
        <v>0.20996005911710525</v>
      </c>
      <c r="L8" s="4" t="s">
        <v>67</v>
      </c>
      <c r="M8" s="4">
        <v>1762760.8099999989</v>
      </c>
      <c r="N8" s="4">
        <v>405755.84999999974</v>
      </c>
      <c r="V8" s="4" t="s">
        <v>32971</v>
      </c>
      <c r="W8" s="4">
        <v>27889226.230000071</v>
      </c>
      <c r="X8" s="11">
        <v>0.23501000000001268</v>
      </c>
      <c r="AA8" s="4" t="s">
        <v>49</v>
      </c>
      <c r="AB8" s="4">
        <v>2396217.8200000003</v>
      </c>
      <c r="AC8" s="12">
        <v>8.4971234641839533E-2</v>
      </c>
      <c r="AF8" s="4" t="s">
        <v>32971</v>
      </c>
      <c r="AG8" s="12">
        <v>1</v>
      </c>
      <c r="AI8" s="4" t="s">
        <v>32971</v>
      </c>
      <c r="AJ8" s="4">
        <v>27889226.230000015</v>
      </c>
      <c r="AK8" s="12">
        <v>1</v>
      </c>
      <c r="AM8" s="4" t="s">
        <v>32983</v>
      </c>
      <c r="AN8" s="12">
        <v>6.7758672987751817E-2</v>
      </c>
    </row>
    <row r="9" spans="1:40" x14ac:dyDescent="0.3">
      <c r="B9" s="4"/>
      <c r="F9" s="4" t="s">
        <v>32971</v>
      </c>
      <c r="G9" s="4">
        <v>27889226.230000019</v>
      </c>
      <c r="H9" s="12">
        <v>1</v>
      </c>
      <c r="L9" s="4" t="s">
        <v>90</v>
      </c>
      <c r="M9" s="4">
        <v>1845938.4299999997</v>
      </c>
      <c r="N9" s="4">
        <v>442026.76</v>
      </c>
      <c r="AA9" s="4" t="s">
        <v>69</v>
      </c>
      <c r="AB9" s="4">
        <v>2322382.1199999996</v>
      </c>
      <c r="AC9" s="12">
        <v>8.7130905065243819E-2</v>
      </c>
      <c r="AM9" s="4" t="s">
        <v>32984</v>
      </c>
      <c r="AN9" s="12">
        <v>6.2635639138705484E-2</v>
      </c>
    </row>
    <row r="10" spans="1:40" x14ac:dyDescent="0.3">
      <c r="A10" s="7">
        <f>GETPIVOTDATA("Net Sales",$A$12)</f>
        <v>27889226.229999974</v>
      </c>
      <c r="C10" s="7">
        <f>GETPIVOTDATA("Profit Amount",$C$12)</f>
        <v>6546998.4900000477</v>
      </c>
      <c r="L10" s="4" t="s">
        <v>122</v>
      </c>
      <c r="M10" s="4">
        <v>1772286.6499999997</v>
      </c>
      <c r="N10" s="4">
        <v>420120.16</v>
      </c>
      <c r="AA10" s="4" t="s">
        <v>133</v>
      </c>
      <c r="AB10" s="4">
        <v>2312195.1999999983</v>
      </c>
      <c r="AC10" s="12">
        <v>8.3501206874648376E-2</v>
      </c>
      <c r="AM10" s="4" t="s">
        <v>32985</v>
      </c>
      <c r="AN10" s="12">
        <v>6.7950762935167983E-2</v>
      </c>
    </row>
    <row r="11" spans="1:40" x14ac:dyDescent="0.3">
      <c r="L11" s="4" t="s">
        <v>154</v>
      </c>
      <c r="M11" s="4">
        <v>1732073.0800000012</v>
      </c>
      <c r="N11" s="4">
        <v>403505.61999999988</v>
      </c>
      <c r="V11" s="9" t="s">
        <v>32970</v>
      </c>
      <c r="W11" s="9" t="s">
        <v>32969</v>
      </c>
      <c r="AA11" s="4" t="s">
        <v>308</v>
      </c>
      <c r="AB11" s="4">
        <v>2159268.3200000017</v>
      </c>
      <c r="AC11" s="12">
        <v>7.9036678100215974E-2</v>
      </c>
      <c r="AM11" s="4" t="s">
        <v>32986</v>
      </c>
      <c r="AN11" s="12">
        <v>7.2223937422590923E-2</v>
      </c>
    </row>
    <row r="12" spans="1:40" x14ac:dyDescent="0.3">
      <c r="A12" s="4" t="s">
        <v>32969</v>
      </c>
      <c r="C12" s="4" t="s">
        <v>32968</v>
      </c>
      <c r="F12" s="9" t="s">
        <v>32970</v>
      </c>
      <c r="G12" s="9" t="s">
        <v>32969</v>
      </c>
      <c r="H12" s="9" t="s">
        <v>32968</v>
      </c>
      <c r="L12" s="4" t="s">
        <v>48</v>
      </c>
      <c r="M12" s="4">
        <v>1930419.4099999995</v>
      </c>
      <c r="N12" s="4">
        <v>453394.40999999974</v>
      </c>
      <c r="V12" s="4" t="s">
        <v>91</v>
      </c>
      <c r="W12">
        <f>GETPIVOTDATA("Sum of Net Sales",$V$3,"Product Category",V12)</f>
        <v>7002848.7700000033</v>
      </c>
      <c r="AA12" s="4" t="s">
        <v>175</v>
      </c>
      <c r="AB12" s="4">
        <v>2331276.5399999996</v>
      </c>
      <c r="AC12" s="12">
        <v>8.321083101940073E-2</v>
      </c>
      <c r="AI12" s="9" t="s">
        <v>32970</v>
      </c>
      <c r="AJ12" s="9" t="s">
        <v>32969</v>
      </c>
      <c r="AM12" s="4" t="s">
        <v>32987</v>
      </c>
      <c r="AN12" s="12">
        <v>6.0951521063408107E-2</v>
      </c>
    </row>
    <row r="13" spans="1:40" x14ac:dyDescent="0.3">
      <c r="A13" s="4">
        <v>27889226.229999974</v>
      </c>
      <c r="C13" s="4">
        <v>6546998.4900000477</v>
      </c>
      <c r="F13" s="4" t="s">
        <v>57</v>
      </c>
      <c r="G13">
        <f>GETPIVOTDATA("Sum of Net Sales",$F$3,"Region",F13)</f>
        <v>5621721.0100000175</v>
      </c>
      <c r="H13" s="14">
        <f>GETPIVOTDATA("Sum of Profit Amount",$F$3,"Region",F13)</f>
        <v>0.20090152334829692</v>
      </c>
      <c r="L13" s="4" t="s">
        <v>37</v>
      </c>
      <c r="M13" s="4">
        <v>1958665.9300000009</v>
      </c>
      <c r="N13" s="4">
        <v>466252.65999999951</v>
      </c>
      <c r="V13" s="4" t="s">
        <v>39</v>
      </c>
      <c r="W13">
        <f t="shared" ref="W13:W15" si="0">GETPIVOTDATA("Sum of Net Sales",$V$3,"Product Category",V13)</f>
        <v>6980931.4900000002</v>
      </c>
      <c r="AA13" s="4" t="s">
        <v>76</v>
      </c>
      <c r="AB13" s="4">
        <v>2260223.9000000008</v>
      </c>
      <c r="AC13" s="12">
        <v>8.1395981924103009E-2</v>
      </c>
      <c r="AI13" s="4" t="s">
        <v>43</v>
      </c>
      <c r="AJ13">
        <f>GETPIVOTDATA("Sum of Net Sales",$AI$3,"Delivery Status",AI13)</f>
        <v>6875131.4900000151</v>
      </c>
      <c r="AM13" s="4" t="s">
        <v>32977</v>
      </c>
      <c r="AN13" s="12">
        <v>6.8243615090069862E-2</v>
      </c>
    </row>
    <row r="14" spans="1:40" x14ac:dyDescent="0.3">
      <c r="F14" s="4" t="s">
        <v>47</v>
      </c>
      <c r="G14">
        <f t="shared" ref="G14:G17" si="1">GETPIVOTDATA("Sum of Net Sales",$F$3,"Region",F14)</f>
        <v>5604598.9600000158</v>
      </c>
      <c r="H14" s="14">
        <f t="shared" ref="H14:H17" si="2">GETPIVOTDATA("Sum of Profit Amount",$F$3,"Region",F14)</f>
        <v>0.20039859517364911</v>
      </c>
      <c r="L14" s="4" t="s">
        <v>251</v>
      </c>
      <c r="M14" s="4">
        <v>1898476.6099999999</v>
      </c>
      <c r="N14" s="4">
        <v>446233.67</v>
      </c>
      <c r="V14" s="4" t="s">
        <v>68</v>
      </c>
      <c r="W14">
        <f t="shared" si="0"/>
        <v>6831875.250000014</v>
      </c>
      <c r="AA14" s="4" t="s">
        <v>59</v>
      </c>
      <c r="AB14" s="4">
        <v>2343522.0700000012</v>
      </c>
      <c r="AC14" s="12">
        <v>8.4463076895156169E-2</v>
      </c>
      <c r="AI14" s="4" t="s">
        <v>32</v>
      </c>
      <c r="AJ14">
        <f t="shared" ref="AJ14:AJ16" si="3">GETPIVOTDATA("Sum of Net Sales",$AI$3,"Delivery Status",AI14)</f>
        <v>6990654.860000019</v>
      </c>
      <c r="AM14" s="4" t="s">
        <v>32978</v>
      </c>
      <c r="AN14" s="12">
        <v>6.2708090772298108E-2</v>
      </c>
    </row>
    <row r="15" spans="1:40" x14ac:dyDescent="0.3">
      <c r="F15" s="4" t="s">
        <v>36</v>
      </c>
      <c r="G15">
        <f t="shared" si="1"/>
        <v>5493713.3899999959</v>
      </c>
      <c r="H15" s="14">
        <f t="shared" si="2"/>
        <v>0.19736199297641815</v>
      </c>
      <c r="L15" s="4" t="s">
        <v>58</v>
      </c>
      <c r="M15" s="4">
        <v>1798962.2800000003</v>
      </c>
      <c r="N15" s="4">
        <v>422637.87999999971</v>
      </c>
      <c r="V15" s="4" t="s">
        <v>27</v>
      </c>
      <c r="W15">
        <f t="shared" si="0"/>
        <v>7073570.7199999997</v>
      </c>
      <c r="AA15" s="4" t="s">
        <v>111</v>
      </c>
      <c r="AB15" s="4">
        <v>2350224.8100000024</v>
      </c>
      <c r="AC15" s="12">
        <v>8.3591949329413259E-2</v>
      </c>
      <c r="AI15" s="4" t="s">
        <v>63</v>
      </c>
      <c r="AJ15">
        <f t="shared" si="3"/>
        <v>7043927.7199999969</v>
      </c>
      <c r="AM15" s="4" t="s">
        <v>32979</v>
      </c>
      <c r="AN15" s="12">
        <v>6.9736690575800245E-2</v>
      </c>
    </row>
    <row r="16" spans="1:40" x14ac:dyDescent="0.3">
      <c r="F16" s="4" t="s">
        <v>89</v>
      </c>
      <c r="G16">
        <f t="shared" si="1"/>
        <v>5333577.2500000009</v>
      </c>
      <c r="H16" s="14">
        <f t="shared" si="2"/>
        <v>0.19137782938453057</v>
      </c>
      <c r="L16" s="4" t="s">
        <v>307</v>
      </c>
      <c r="M16" s="4">
        <v>1781280.0399999991</v>
      </c>
      <c r="N16" s="4">
        <v>417201.92000000027</v>
      </c>
      <c r="V16" s="10" t="s">
        <v>32971</v>
      </c>
      <c r="AA16" s="4" t="s">
        <v>32971</v>
      </c>
      <c r="AB16" s="4">
        <v>27889226.229999997</v>
      </c>
      <c r="AC16" s="12">
        <v>1</v>
      </c>
      <c r="AI16" s="4" t="s">
        <v>53</v>
      </c>
      <c r="AJ16">
        <f t="shared" si="3"/>
        <v>6979512.1599999843</v>
      </c>
      <c r="AM16" s="4" t="s">
        <v>32971</v>
      </c>
      <c r="AN16" s="12">
        <v>1</v>
      </c>
    </row>
    <row r="17" spans="6:42" x14ac:dyDescent="0.3">
      <c r="F17" s="4" t="s">
        <v>24</v>
      </c>
      <c r="G17">
        <f t="shared" si="1"/>
        <v>5835615.619999988</v>
      </c>
      <c r="H17" s="14">
        <f t="shared" si="2"/>
        <v>0.20996005911710525</v>
      </c>
      <c r="L17" s="4" t="s">
        <v>25</v>
      </c>
      <c r="M17" s="4">
        <v>2050760.8599999982</v>
      </c>
      <c r="N17" s="4">
        <v>478169.01999999967</v>
      </c>
      <c r="AI17" s="10" t="s">
        <v>32971</v>
      </c>
    </row>
    <row r="18" spans="6:42" x14ac:dyDescent="0.3">
      <c r="F18" s="10" t="s">
        <v>32971</v>
      </c>
      <c r="G18">
        <f>SUM(G13:G17)</f>
        <v>27889226.230000019</v>
      </c>
      <c r="H18" s="14">
        <f>SUM(H13:H17)</f>
        <v>0.99999999999999989</v>
      </c>
      <c r="L18" s="4" t="s">
        <v>75</v>
      </c>
      <c r="M18" s="4">
        <v>2052696.5299999993</v>
      </c>
      <c r="N18" s="4">
        <v>487803.52000000037</v>
      </c>
    </row>
    <row r="19" spans="6:42" x14ac:dyDescent="0.3">
      <c r="L19" s="4" t="s">
        <v>32971</v>
      </c>
      <c r="M19" s="4">
        <v>27889226.229999997</v>
      </c>
      <c r="N19" s="4">
        <v>6546998.4899999984</v>
      </c>
      <c r="AO19" s="8" t="s">
        <v>32970</v>
      </c>
      <c r="AP19" s="4" t="s">
        <v>32969</v>
      </c>
    </row>
    <row r="20" spans="6:42" x14ac:dyDescent="0.3">
      <c r="AO20" s="4" t="s">
        <v>32975</v>
      </c>
      <c r="AP20" s="4">
        <v>3810476.6500000008</v>
      </c>
    </row>
    <row r="21" spans="6:42" x14ac:dyDescent="0.3">
      <c r="AO21" s="4" t="s">
        <v>32976</v>
      </c>
      <c r="AP21" s="4">
        <v>3633485.2899999996</v>
      </c>
    </row>
    <row r="22" spans="6:42" x14ac:dyDescent="0.3">
      <c r="AO22" s="4" t="s">
        <v>32981</v>
      </c>
      <c r="AP22" s="4">
        <v>3752979.8600000003</v>
      </c>
    </row>
    <row r="23" spans="6:42" x14ac:dyDescent="0.3">
      <c r="L23" s="9" t="s">
        <v>32970</v>
      </c>
      <c r="M23" s="9" t="s">
        <v>32969</v>
      </c>
      <c r="N23" s="9" t="s">
        <v>32968</v>
      </c>
      <c r="AO23" s="4" t="s">
        <v>32982</v>
      </c>
      <c r="AP23" s="4">
        <v>1849389.18</v>
      </c>
    </row>
    <row r="24" spans="6:42" x14ac:dyDescent="0.3">
      <c r="L24" s="4" t="s">
        <v>82</v>
      </c>
      <c r="M24">
        <f>GETPIVOTDATA("Sum of Net Sales",$L$3,"City",L24)</f>
        <v>1886378.1499999992</v>
      </c>
      <c r="N24" s="14">
        <f>GETPIVOTDATA("Sum of Profit Amount",$L$3,"City",L24)</f>
        <v>450205.49999999988</v>
      </c>
      <c r="AO24" s="4" t="s">
        <v>32983</v>
      </c>
      <c r="AP24" s="4">
        <v>1889736.9600000007</v>
      </c>
    </row>
    <row r="25" spans="6:42" x14ac:dyDescent="0.3">
      <c r="L25" s="4" t="s">
        <v>104</v>
      </c>
      <c r="M25">
        <f t="shared" ref="M25:M38" si="4">GETPIVOTDATA("Sum of Net Sales",$L$3,"City",L25)</f>
        <v>1755565.7399999993</v>
      </c>
      <c r="N25" s="14">
        <f t="shared" ref="N25:N38" si="5">GETPIVOTDATA("Sum of Profit Amount",$L$3,"City",L25)</f>
        <v>407417.98000000016</v>
      </c>
      <c r="AO25" s="4" t="s">
        <v>32984</v>
      </c>
      <c r="AP25" s="4">
        <v>1746859.5099999998</v>
      </c>
    </row>
    <row r="26" spans="6:42" x14ac:dyDescent="0.3">
      <c r="L26" s="4" t="s">
        <v>98</v>
      </c>
      <c r="M26">
        <f t="shared" si="4"/>
        <v>1770062.1999999993</v>
      </c>
      <c r="N26" s="14">
        <f t="shared" si="5"/>
        <v>404860.56999999989</v>
      </c>
      <c r="AO26" s="4" t="s">
        <v>32985</v>
      </c>
      <c r="AP26" s="4">
        <v>1895094.1999999986</v>
      </c>
    </row>
    <row r="27" spans="6:42" x14ac:dyDescent="0.3">
      <c r="L27" s="4" t="s">
        <v>235</v>
      </c>
      <c r="M27">
        <f t="shared" si="4"/>
        <v>1892899.5099999998</v>
      </c>
      <c r="N27" s="14">
        <f t="shared" si="5"/>
        <v>441412.96999999968</v>
      </c>
      <c r="AO27" s="4" t="s">
        <v>32986</v>
      </c>
      <c r="AP27" s="4">
        <v>2014269.7300000014</v>
      </c>
    </row>
    <row r="28" spans="6:42" x14ac:dyDescent="0.3">
      <c r="L28" s="4" t="s">
        <v>67</v>
      </c>
      <c r="M28">
        <f t="shared" si="4"/>
        <v>1762760.8099999989</v>
      </c>
      <c r="N28" s="14">
        <f t="shared" si="5"/>
        <v>405755.84999999974</v>
      </c>
      <c r="AO28" s="4" t="s">
        <v>32987</v>
      </c>
      <c r="AP28" s="4">
        <v>1699890.7599999988</v>
      </c>
    </row>
    <row r="29" spans="6:42" x14ac:dyDescent="0.3">
      <c r="L29" s="4" t="s">
        <v>90</v>
      </c>
      <c r="M29">
        <f t="shared" si="4"/>
        <v>1845938.4299999997</v>
      </c>
      <c r="N29" s="14">
        <f t="shared" si="5"/>
        <v>442026.76</v>
      </c>
      <c r="AO29" s="4" t="s">
        <v>32977</v>
      </c>
      <c r="AP29" s="4">
        <v>1903261.6200000003</v>
      </c>
    </row>
    <row r="30" spans="6:42" x14ac:dyDescent="0.3">
      <c r="L30" s="4" t="s">
        <v>122</v>
      </c>
      <c r="M30">
        <f t="shared" si="4"/>
        <v>1772286.6499999997</v>
      </c>
      <c r="N30" s="14">
        <f t="shared" si="5"/>
        <v>420120.16</v>
      </c>
      <c r="AO30" s="4" t="s">
        <v>32978</v>
      </c>
      <c r="AP30" s="4">
        <v>1748880.1299999973</v>
      </c>
    </row>
    <row r="31" spans="6:42" x14ac:dyDescent="0.3">
      <c r="L31" s="4" t="s">
        <v>154</v>
      </c>
      <c r="M31">
        <f t="shared" si="4"/>
        <v>1732073.0800000012</v>
      </c>
      <c r="N31" s="14">
        <f t="shared" si="5"/>
        <v>403505.61999999988</v>
      </c>
      <c r="AO31" s="4" t="s">
        <v>32979</v>
      </c>
      <c r="AP31" s="4">
        <v>1944902.3400000019</v>
      </c>
    </row>
    <row r="32" spans="6:42" x14ac:dyDescent="0.3">
      <c r="L32" s="4" t="s">
        <v>48</v>
      </c>
      <c r="M32">
        <f t="shared" si="4"/>
        <v>1930419.4099999995</v>
      </c>
      <c r="N32" s="14">
        <f t="shared" si="5"/>
        <v>453394.40999999974</v>
      </c>
      <c r="AO32" s="4" t="s">
        <v>32971</v>
      </c>
      <c r="AP32" s="4">
        <v>27889226.23</v>
      </c>
    </row>
    <row r="33" spans="12:14" x14ac:dyDescent="0.3">
      <c r="L33" s="4" t="s">
        <v>37</v>
      </c>
      <c r="M33">
        <f t="shared" si="4"/>
        <v>1958665.9300000009</v>
      </c>
      <c r="N33" s="14">
        <f t="shared" si="5"/>
        <v>466252.65999999951</v>
      </c>
    </row>
    <row r="34" spans="12:14" x14ac:dyDescent="0.3">
      <c r="L34" s="4" t="s">
        <v>251</v>
      </c>
      <c r="M34">
        <f t="shared" si="4"/>
        <v>1898476.6099999999</v>
      </c>
      <c r="N34" s="14">
        <f t="shared" si="5"/>
        <v>446233.67</v>
      </c>
    </row>
    <row r="35" spans="12:14" x14ac:dyDescent="0.3">
      <c r="L35" s="4" t="s">
        <v>58</v>
      </c>
      <c r="M35">
        <f t="shared" si="4"/>
        <v>1798962.2800000003</v>
      </c>
      <c r="N35" s="14">
        <f t="shared" si="5"/>
        <v>422637.87999999971</v>
      </c>
    </row>
    <row r="36" spans="12:14" x14ac:dyDescent="0.3">
      <c r="L36" s="4" t="s">
        <v>307</v>
      </c>
      <c r="M36">
        <f>GETPIVOTDATA("Sum of Net Sales",$L$3,"City",L36)</f>
        <v>1781280.0399999991</v>
      </c>
      <c r="N36" s="14">
        <f t="shared" si="5"/>
        <v>417201.92000000027</v>
      </c>
    </row>
    <row r="37" spans="12:14" x14ac:dyDescent="0.3">
      <c r="L37" s="4" t="s">
        <v>25</v>
      </c>
      <c r="M37">
        <f t="shared" si="4"/>
        <v>2050760.8599999982</v>
      </c>
      <c r="N37" s="14">
        <f t="shared" si="5"/>
        <v>478169.01999999967</v>
      </c>
    </row>
    <row r="38" spans="12:14" x14ac:dyDescent="0.3">
      <c r="L38" s="4" t="s">
        <v>75</v>
      </c>
      <c r="M38">
        <f t="shared" si="4"/>
        <v>2052696.5299999993</v>
      </c>
      <c r="N38" s="14">
        <f t="shared" si="5"/>
        <v>487803.52000000037</v>
      </c>
    </row>
    <row r="39" spans="12:14" x14ac:dyDescent="0.3">
      <c r="L39" s="10" t="s">
        <v>32971</v>
      </c>
      <c r="M39">
        <f>SUM(M24:M38)</f>
        <v>27889226.229999997</v>
      </c>
      <c r="N39" s="14">
        <f>SUM(N24:N38)</f>
        <v>6546998.4899999984</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24EA9-5ABD-4E60-A09B-C3A3AFD8C427}">
  <sheetPr>
    <tabColor rgb="FF2E32D2"/>
  </sheetPr>
  <dimension ref="F14"/>
  <sheetViews>
    <sheetView showGridLines="0" showRowColHeaders="0" tabSelected="1" topLeftCell="A2" zoomScaleNormal="100" workbookViewId="0">
      <selection activeCell="Y22" sqref="Y22"/>
    </sheetView>
  </sheetViews>
  <sheetFormatPr defaultRowHeight="14.4" x14ac:dyDescent="0.3"/>
  <sheetData>
    <row r="14" spans="6:6" x14ac:dyDescent="0.3">
      <c r="F14" t="s">
        <v>32988</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data </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Verma</dc:creator>
  <cp:lastModifiedBy>Deepak Verma</cp:lastModifiedBy>
  <dcterms:created xsi:type="dcterms:W3CDTF">2015-06-05T18:17:20Z</dcterms:created>
  <dcterms:modified xsi:type="dcterms:W3CDTF">2025-09-02T22:11:05Z</dcterms:modified>
</cp:coreProperties>
</file>