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mpany A" sheetId="1" r:id="rId4"/>
    <sheet state="visible" name="Company B" sheetId="2" r:id="rId5"/>
    <sheet state="visible" name="Comparable" sheetId="3" r:id="rId6"/>
    <sheet state="visible" name="Company X" sheetId="4" r:id="rId7"/>
    <sheet state="visible" name="Guiding Sheet" sheetId="5" r:id="rId8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avoid phrases like 'far away from'. why not directly say X% lower than..
+preston@talentkraft.com.sg
	-Eugene Goh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11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Same as previous year
	-tc={944AF602-234D-4FFE-A521-9417EF70DEB5}</t>
      </text>
    </comment>
    <comment authorId="0" ref="C25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Gotten from industry percentage increase in mobile services operating revenue
	-tc={A9AB43D0-786C-4F69-8D95-C1F9134CE720}
----
[Threaded comment]
Your version of Excel allows you to read this threaded comment; however, any edits to it will get removed if the file is opened in a newer version of Excel. Learn more: https://go.microsoft.com/fwlink/?linkid=870924
Comment:
    Same as previous year
	-tc={1D6A29A7-BF7B-4FE9-BEAA-944317F4C15D}
----
[Threaded comment]
Your version of Excel allows you to read this threaded comment; however, any edits to it will get removed if the file is opened in a newer version of Excel. Learn more: https://go.microsoft.com/fwlink/?linkid=870924
Comment:
    Assume same each year
	-tc={0A0274E4-48EA-42B7-971D-84883FF30C96}
----
[Threaded comment]
Your version of Excel allows you to read this threaded comment; however, any edits to it will get removed if the file is opened in a newer version of Excel. Learn more: https://go.microsoft.com/fwlink/?linkid=870924
Comment:
    Same as previous year
	-tc={B30FB46E-FED9-41E3-AFB3-F9FF6052D628}
----
[Threaded comment]
Your version of Excel allows you to read this threaded comment; however, any edits to it will get removed if the file is opened in a newer version of Excel. Learn more: https://go.microsoft.com/fwlink/?linkid=870924
Comment:
    Assume cost of sales is a percentage of operating revenue and use Year 0's percentages
	-tc={22FBAD40-AEA0-4350-B022-FDA9E75AB9F8}</t>
      </text>
    </comment>
  </commentList>
</comments>
</file>

<file path=xl/sharedStrings.xml><?xml version="1.0" encoding="utf-8"?>
<sst xmlns="http://schemas.openxmlformats.org/spreadsheetml/2006/main" count="236" uniqueCount="72">
  <si>
    <t>Company A Financial Statement</t>
  </si>
  <si>
    <t>Note:</t>
  </si>
  <si>
    <t>Company A launched it's first mobile handset leasing plans at the start of Year 1</t>
  </si>
  <si>
    <t>S$ Million</t>
  </si>
  <si>
    <t>Year 0</t>
  </si>
  <si>
    <t>Year 1</t>
  </si>
  <si>
    <t>Year 2</t>
  </si>
  <si>
    <t>It aims to make premium handsets more affordable to customers</t>
  </si>
  <si>
    <t>Total</t>
  </si>
  <si>
    <t>Income Statement</t>
  </si>
  <si>
    <t>Operating revenue</t>
  </si>
  <si>
    <t>Operating expenses</t>
  </si>
  <si>
    <t>EBITDA</t>
  </si>
  <si>
    <t>Net interest expense</t>
  </si>
  <si>
    <t>Taxation</t>
  </si>
  <si>
    <t>Depreciation &amp; amortisation</t>
  </si>
  <si>
    <t>Net profit</t>
  </si>
  <si>
    <t>Operating Revenue &amp; Expenses Composition</t>
  </si>
  <si>
    <t>Mobile Service</t>
  </si>
  <si>
    <t>Others</t>
  </si>
  <si>
    <t>Mobile Subscribers ('000s)</t>
  </si>
  <si>
    <t>ARPU*</t>
  </si>
  <si>
    <t>Company B Financial Statement</t>
  </si>
  <si>
    <t>Company B operates in the same market as Company A, and has not launched leasing plans</t>
  </si>
  <si>
    <t xml:space="preserve"> </t>
  </si>
  <si>
    <t>Growth %</t>
  </si>
  <si>
    <t>Industry Average</t>
  </si>
  <si>
    <t>Comparables</t>
  </si>
  <si>
    <t>Average</t>
  </si>
  <si>
    <t>Comments</t>
  </si>
  <si>
    <t>Operating Revenue Growth</t>
  </si>
  <si>
    <t>Net Profit Growth</t>
  </si>
  <si>
    <t>ARPU</t>
  </si>
  <si>
    <t>Company A</t>
  </si>
  <si>
    <t>Market Share (%)</t>
  </si>
  <si>
    <t>Increase in market share</t>
  </si>
  <si>
    <t>Lower growth of ARPU than B</t>
  </si>
  <si>
    <t>Company B</t>
  </si>
  <si>
    <t>Decrease in market share due to no leasing</t>
  </si>
  <si>
    <t>Lower growth of ARPU than A</t>
  </si>
  <si>
    <t>Fill in the blanks in Blue</t>
  </si>
  <si>
    <t>Company X has not launched leasing mobile plans</t>
  </si>
  <si>
    <t>Forecast the impact of leasing handsets, on the relevant financial statement figures</t>
  </si>
  <si>
    <t>Company X Financial Statement (handset leasing implemented)</t>
  </si>
  <si>
    <t>Company X Financial Statement (handset leasing not implemented)</t>
  </si>
  <si>
    <t>Difference in Company X Financial Statement with and without handset leasing</t>
  </si>
  <si>
    <t>Net finance expense</t>
  </si>
  <si>
    <t>Growth rate</t>
  </si>
  <si>
    <t>Assuming to be constant</t>
  </si>
  <si>
    <t>Assuming constant expense ratio</t>
  </si>
  <si>
    <t>No leasing lead to significantly lower ARPU growth</t>
  </si>
  <si>
    <t>Guiding Sheet</t>
  </si>
  <si>
    <t>What are the key steps you need to arrive at the answer?</t>
  </si>
  <si>
    <t>You are trying to find the incremental impact of introducing handset leasing. To do this, you need to estimate what happens if you introduce leasing vs do not introduce leasing.</t>
  </si>
  <si>
    <t>5 steps to solving this task</t>
  </si>
  <si>
    <t>Step 1. Identify the metrics that are most important</t>
  </si>
  <si>
    <t>Step 2. To estimate the no leasing case, you apply the industry average growth rates for the relevant metrics for Company X</t>
  </si>
  <si>
    <t>Step 3. To estimate the leasing case, you apply Company A growth rates</t>
  </si>
  <si>
    <t>Step 4. Make logical estimates for all other figures, using historical data</t>
  </si>
  <si>
    <t xml:space="preserve">Step 5. Calculate the impact of handset leasing for Company X </t>
  </si>
  <si>
    <t xml:space="preserve">1a. Net profit </t>
  </si>
  <si>
    <t>Ultimately the most important number, but it is a dependant variable, and hence will need to be calculated</t>
  </si>
  <si>
    <t>1b. Operating Revenue</t>
  </si>
  <si>
    <t>This is the biggest driver of net profit as most other aspects remain constant</t>
  </si>
  <si>
    <t>1c. ARPU</t>
  </si>
  <si>
    <t>As an additional measure of performance</t>
  </si>
  <si>
    <t>2a. Estimate industry average growth rates by combining the data for Company A and Company B for the key metrics</t>
  </si>
  <si>
    <t>2b. Apply the industry average to forecast Company X performance if handset leasing is not introduced</t>
  </si>
  <si>
    <t>Step 3. To estimate the leasing case, you apply Company A growth rates to Company X</t>
  </si>
  <si>
    <t>4a. Some metrics are likely to be a fixed ratio of revenue or profits</t>
  </si>
  <si>
    <t>4b. For others, the best estimate is just to assume it will remain constant</t>
  </si>
  <si>
    <t>5a. To show the difference in Company X's key metrics with and without handset leasing, you subtract the numbers in step (2) from step (3) and (4)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</si>
</sst>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_(&quot;$&quot;* #,##0_);_(&quot;$&quot;* \(#,##0\);_(&quot;$&quot;* &quot;-&quot;??_);_(@_)"/>
    <numFmt numFmtId="165" formatCode="&quot;$&quot;#,##0.00"/>
  </numFmts>
  <fonts count="23">
    <font>
      <sz val="10.0"/>
      <color rgb="FF000000"/>
      <name val="Arial"/>
      <scheme val="minor"/>
    </font>
    <font>
      <b/>
      <sz val="10.0"/>
      <color rgb="FFFFFFFF"/>
      <name val="Arial"/>
    </font>
    <font/>
    <font>
      <sz val="10.0"/>
      <color rgb="FF000000"/>
      <name val="Arial"/>
    </font>
    <font>
      <b/>
      <sz val="10.0"/>
      <color rgb="FF000000"/>
      <name val="Arial"/>
    </font>
    <font>
      <sz val="10.0"/>
      <color rgb="FF152227"/>
      <name val="Arial"/>
    </font>
    <font>
      <b/>
      <sz val="10.0"/>
      <color theme="0"/>
      <name val="Arial"/>
    </font>
    <font>
      <sz val="10.0"/>
      <color theme="1"/>
      <name val="Arial"/>
    </font>
    <font>
      <b/>
      <u/>
      <sz val="10.0"/>
      <color theme="1"/>
      <name val="Arial"/>
    </font>
    <font>
      <b/>
      <sz val="10.0"/>
      <color theme="1"/>
      <name val="Arial"/>
    </font>
    <font>
      <b/>
      <u/>
      <sz val="10.0"/>
      <color theme="1"/>
      <name val="Arial"/>
    </font>
    <font>
      <sz val="11.0"/>
      <color rgb="FF7E3794"/>
      <name val="Inconsolata"/>
    </font>
    <font>
      <color theme="1"/>
      <name val="Arial"/>
      <scheme val="minor"/>
    </font>
    <font>
      <b/>
      <sz val="14.0"/>
      <color rgb="FF000000"/>
      <name val="Arial"/>
    </font>
    <font>
      <b/>
      <u/>
      <sz val="10.0"/>
      <color theme="1"/>
      <name val="Arial"/>
    </font>
    <font>
      <i/>
      <sz val="10.0"/>
      <color theme="1"/>
      <name val="Arial"/>
    </font>
    <font>
      <b/>
      <u/>
      <sz val="10.0"/>
      <color theme="1"/>
      <name val="Arial"/>
    </font>
    <font>
      <b/>
      <sz val="24.0"/>
      <color theme="1"/>
      <name val="Arial"/>
    </font>
    <font>
      <b/>
      <sz val="18.0"/>
      <color rgb="FF000000"/>
      <name val="Arial"/>
    </font>
    <font>
      <sz val="14.0"/>
      <color rgb="FF000000"/>
      <name val="Arial"/>
    </font>
    <font>
      <sz val="12.0"/>
      <color rgb="FF000000"/>
      <name val="Arial"/>
    </font>
    <font>
      <sz val="12.0"/>
      <color theme="1"/>
      <name val="Arial"/>
    </font>
    <font>
      <sz val="12.0"/>
      <color rgb="FF000000"/>
      <name val="Roboto"/>
    </font>
  </fonts>
  <fills count="19">
    <fill>
      <patternFill patternType="none"/>
    </fill>
    <fill>
      <patternFill patternType="lightGray"/>
    </fill>
    <fill>
      <patternFill patternType="solid">
        <fgColor rgb="FF3F3F3F"/>
        <bgColor rgb="FF3F3F3F"/>
      </patternFill>
    </fill>
    <fill>
      <patternFill patternType="solid">
        <fgColor rgb="FFC22114"/>
        <bgColor rgb="FFC22114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B6D7A8"/>
        <bgColor rgb="FFB6D7A8"/>
      </patternFill>
    </fill>
    <fill>
      <patternFill patternType="solid">
        <fgColor rgb="FFA4C2F4"/>
        <bgColor rgb="FFA4C2F4"/>
      </patternFill>
    </fill>
    <fill>
      <patternFill patternType="solid">
        <fgColor rgb="FFB4A7D6"/>
        <bgColor rgb="FFB4A7D6"/>
      </patternFill>
    </fill>
    <fill>
      <patternFill patternType="solid">
        <fgColor rgb="FFD5A6BD"/>
        <bgColor rgb="FFD5A6BD"/>
      </patternFill>
    </fill>
    <fill>
      <patternFill patternType="solid">
        <fgColor rgb="FFFFE599"/>
        <bgColor rgb="FFFFE599"/>
      </patternFill>
    </fill>
    <fill>
      <patternFill patternType="solid">
        <fgColor rgb="FFCCCCCC"/>
        <bgColor rgb="FFCCCCCC"/>
      </patternFill>
    </fill>
    <fill>
      <patternFill patternType="solid">
        <fgColor rgb="FFC9DAF8"/>
        <bgColor rgb="FFC9DAF8"/>
      </patternFill>
    </fill>
    <fill>
      <patternFill patternType="solid">
        <fgColor rgb="FFEA9999"/>
        <bgColor rgb="FFEA9999"/>
      </patternFill>
    </fill>
    <fill>
      <patternFill patternType="solid">
        <fgColor rgb="FFF9CB9C"/>
        <bgColor rgb="FFF9CB9C"/>
      </patternFill>
    </fill>
    <fill>
      <patternFill patternType="solid">
        <fgColor rgb="FFA2C4C9"/>
        <bgColor rgb="FFA2C4C9"/>
      </patternFill>
    </fill>
    <fill>
      <patternFill patternType="solid">
        <fgColor rgb="FF00FFFF"/>
        <bgColor rgb="FF00FFFF"/>
      </patternFill>
    </fill>
    <fill>
      <patternFill patternType="solid">
        <fgColor rgb="FF7F7F7F"/>
        <bgColor rgb="FF7F7F7F"/>
      </patternFill>
    </fill>
    <fill>
      <patternFill patternType="solid">
        <fgColor rgb="FFFFFF00"/>
        <bgColor rgb="FFFFFF00"/>
      </patternFill>
    </fill>
  </fills>
  <borders count="35">
    <border/>
    <border>
      <left/>
      <top/>
      <bottom style="thin">
        <color rgb="FF000000"/>
      </bottom>
    </border>
    <border>
      <top/>
      <bottom style="thin">
        <color rgb="FF000000"/>
      </bottom>
    </border>
    <border>
      <right/>
      <top/>
      <bottom style="thin">
        <color rgb="FF000000"/>
      </bottom>
    </border>
    <border>
      <left style="thin">
        <color rgb="FF000000"/>
      </left>
      <right/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  <top/>
      <bottom/>
    </border>
    <border>
      <left/>
      <right/>
      <top/>
      <bottom style="thin">
        <color rgb="FF000000"/>
      </bottom>
    </border>
    <border>
      <left/>
      <right/>
      <top style="thin">
        <color rgb="FF000000"/>
      </top>
      <bottom/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 style="thin">
        <color rgb="FF000000"/>
      </left>
      <right style="thin">
        <color rgb="FF000000"/>
      </right>
      <top/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top/>
    </border>
    <border>
      <left style="thin">
        <color rgb="FF000000"/>
      </lef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left/>
      <top/>
      <bottom/>
    </border>
    <border>
      <right/>
      <top/>
      <bottom/>
    </border>
  </borders>
  <cellStyleXfs count="1">
    <xf borderId="0" fillId="0" fontId="0" numFmtId="0" applyAlignment="1" applyFont="1"/>
  </cellStyleXfs>
  <cellXfs count="15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vertical="center"/>
    </xf>
    <xf borderId="2" fillId="0" fontId="2" numFmtId="0" xfId="0" applyBorder="1" applyFont="1"/>
    <xf borderId="3" fillId="0" fontId="2" numFmtId="0" xfId="0" applyBorder="1" applyFont="1"/>
    <xf borderId="0" fillId="0" fontId="3" numFmtId="0" xfId="0" applyAlignment="1" applyFont="1">
      <alignment vertical="center"/>
    </xf>
    <xf borderId="0" fillId="0" fontId="4" numFmtId="0" xfId="0" applyAlignment="1" applyFont="1">
      <alignment vertical="center"/>
    </xf>
    <xf borderId="0" fillId="0" fontId="5" numFmtId="0" xfId="0" applyAlignment="1" applyFont="1">
      <alignment vertical="center"/>
    </xf>
    <xf borderId="4" fillId="3" fontId="6" numFmtId="0" xfId="0" applyAlignment="1" applyBorder="1" applyFill="1" applyFont="1">
      <alignment vertical="center"/>
    </xf>
    <xf borderId="5" fillId="3" fontId="6" numFmtId="3" xfId="0" applyAlignment="1" applyBorder="1" applyFont="1" applyNumberFormat="1">
      <alignment horizontal="center" vertical="center"/>
    </xf>
    <xf borderId="0" fillId="0" fontId="7" numFmtId="0" xfId="0" applyAlignment="1" applyFont="1">
      <alignment vertical="center"/>
    </xf>
    <xf borderId="6" fillId="0" fontId="2" numFmtId="0" xfId="0" applyBorder="1" applyFont="1"/>
    <xf borderId="7" fillId="3" fontId="6" numFmtId="3" xfId="0" applyAlignment="1" applyBorder="1" applyFont="1" applyNumberFormat="1">
      <alignment horizontal="center" vertical="center"/>
    </xf>
    <xf borderId="8" fillId="4" fontId="8" numFmtId="0" xfId="0" applyAlignment="1" applyBorder="1" applyFill="1" applyFont="1">
      <alignment vertical="center"/>
    </xf>
    <xf borderId="9" fillId="4" fontId="7" numFmtId="164" xfId="0" applyAlignment="1" applyBorder="1" applyFont="1" applyNumberFormat="1">
      <alignment vertical="center"/>
    </xf>
    <xf borderId="8" fillId="4" fontId="7" numFmtId="0" xfId="0" applyAlignment="1" applyBorder="1" applyFont="1">
      <alignment vertical="center"/>
    </xf>
    <xf borderId="10" fillId="4" fontId="7" numFmtId="0" xfId="0" applyAlignment="1" applyBorder="1" applyFont="1">
      <alignment vertical="center"/>
    </xf>
    <xf borderId="7" fillId="4" fontId="7" numFmtId="164" xfId="0" applyAlignment="1" applyBorder="1" applyFont="1" applyNumberFormat="1">
      <alignment vertical="center"/>
    </xf>
    <xf borderId="8" fillId="4" fontId="9" numFmtId="0" xfId="0" applyAlignment="1" applyBorder="1" applyFont="1">
      <alignment vertical="center"/>
    </xf>
    <xf borderId="9" fillId="4" fontId="9" numFmtId="164" xfId="0" applyAlignment="1" applyBorder="1" applyFont="1" applyNumberFormat="1">
      <alignment vertical="center"/>
    </xf>
    <xf borderId="10" fillId="4" fontId="3" numFmtId="0" xfId="0" applyAlignment="1" applyBorder="1" applyFont="1">
      <alignment vertical="center"/>
    </xf>
    <xf borderId="7" fillId="4" fontId="3" numFmtId="164" xfId="0" applyAlignment="1" applyBorder="1" applyFont="1" applyNumberFormat="1">
      <alignment vertical="center"/>
    </xf>
    <xf borderId="11" fillId="4" fontId="9" numFmtId="0" xfId="0" applyAlignment="1" applyBorder="1" applyFont="1">
      <alignment vertical="center"/>
    </xf>
    <xf borderId="11" fillId="4" fontId="7" numFmtId="0" xfId="0" applyAlignment="1" applyBorder="1" applyFont="1">
      <alignment vertical="center"/>
    </xf>
    <xf borderId="11" fillId="4" fontId="7" numFmtId="164" xfId="0" applyAlignment="1" applyBorder="1" applyFont="1" applyNumberFormat="1">
      <alignment vertical="center"/>
    </xf>
    <xf borderId="12" fillId="4" fontId="10" numFmtId="0" xfId="0" applyAlignment="1" applyBorder="1" applyFont="1">
      <alignment horizontal="left" vertical="center"/>
    </xf>
    <xf borderId="8" fillId="4" fontId="9" numFmtId="164" xfId="0" applyAlignment="1" applyBorder="1" applyFont="1" applyNumberFormat="1">
      <alignment vertical="center"/>
    </xf>
    <xf borderId="12" fillId="4" fontId="4" numFmtId="0" xfId="0" applyAlignment="1" applyBorder="1" applyFont="1">
      <alignment vertical="center"/>
    </xf>
    <xf borderId="5" fillId="4" fontId="4" numFmtId="164" xfId="0" applyAlignment="1" applyBorder="1" applyFont="1" applyNumberFormat="1">
      <alignment vertical="center"/>
    </xf>
    <xf borderId="0" fillId="0" fontId="3" numFmtId="0" xfId="0" applyFont="1"/>
    <xf borderId="8" fillId="5" fontId="11" numFmtId="0" xfId="0" applyBorder="1" applyFill="1" applyFont="1"/>
    <xf borderId="9" fillId="4" fontId="7" numFmtId="0" xfId="0" applyAlignment="1" applyBorder="1" applyFont="1">
      <alignment vertical="center"/>
    </xf>
    <xf borderId="13" fillId="4" fontId="7" numFmtId="164" xfId="0" applyAlignment="1" applyBorder="1" applyFont="1" applyNumberFormat="1">
      <alignment vertical="center"/>
    </xf>
    <xf borderId="13" fillId="4" fontId="4" numFmtId="0" xfId="0" applyAlignment="1" applyBorder="1" applyFont="1">
      <alignment vertical="center"/>
    </xf>
    <xf borderId="14" fillId="4" fontId="9" numFmtId="164" xfId="0" applyAlignment="1" applyBorder="1" applyFont="1" applyNumberFormat="1">
      <alignment vertical="center"/>
    </xf>
    <xf borderId="12" fillId="4" fontId="9" numFmtId="0" xfId="0" applyAlignment="1" applyBorder="1" applyFont="1">
      <alignment vertical="center"/>
    </xf>
    <xf borderId="13" fillId="4" fontId="9" numFmtId="164" xfId="0" applyAlignment="1" applyBorder="1" applyFont="1" applyNumberFormat="1">
      <alignment vertical="center"/>
    </xf>
    <xf borderId="15" fillId="4" fontId="4" numFmtId="0" xfId="0" applyAlignment="1" applyBorder="1" applyFont="1">
      <alignment vertical="center"/>
    </xf>
    <xf borderId="8" fillId="4" fontId="7" numFmtId="3" xfId="0" applyAlignment="1" applyBorder="1" applyFont="1" applyNumberFormat="1">
      <alignment vertical="center"/>
    </xf>
    <xf borderId="14" fillId="4" fontId="3" numFmtId="0" xfId="0" applyAlignment="1" applyBorder="1" applyFont="1">
      <alignment vertical="center"/>
    </xf>
    <xf borderId="14" fillId="4" fontId="7" numFmtId="3" xfId="0" applyAlignment="1" applyBorder="1" applyFont="1" applyNumberFormat="1">
      <alignment vertical="center"/>
    </xf>
    <xf borderId="14" fillId="5" fontId="4" numFmtId="0" xfId="0" applyBorder="1" applyFont="1"/>
    <xf borderId="0" fillId="0" fontId="7" numFmtId="3" xfId="0" applyAlignment="1" applyFont="1" applyNumberFormat="1">
      <alignment vertical="center"/>
    </xf>
    <xf borderId="0" fillId="0" fontId="3" numFmtId="0" xfId="0" applyAlignment="1" applyFont="1">
      <alignment horizontal="left" vertical="center"/>
    </xf>
    <xf borderId="10" fillId="4" fontId="9" numFmtId="164" xfId="0" applyAlignment="1" applyBorder="1" applyFont="1" applyNumberFormat="1">
      <alignment vertical="center"/>
    </xf>
    <xf borderId="13" fillId="4" fontId="7" numFmtId="0" xfId="0" applyAlignment="1" applyBorder="1" applyFont="1">
      <alignment vertical="center"/>
    </xf>
    <xf borderId="7" fillId="4" fontId="7" numFmtId="164" xfId="0" applyAlignment="1" applyBorder="1" applyFont="1" applyNumberFormat="1">
      <alignment horizontal="right" vertical="center"/>
    </xf>
    <xf borderId="14" fillId="4" fontId="9" numFmtId="164" xfId="0" applyAlignment="1" applyBorder="1" applyFont="1" applyNumberFormat="1">
      <alignment horizontal="right" vertical="center"/>
    </xf>
    <xf borderId="16" fillId="4" fontId="9" numFmtId="164" xfId="0" applyAlignment="1" applyBorder="1" applyFont="1" applyNumberFormat="1">
      <alignment horizontal="right" vertical="center"/>
    </xf>
    <xf borderId="9" fillId="4" fontId="9" numFmtId="164" xfId="0" applyAlignment="1" applyBorder="1" applyFont="1" applyNumberFormat="1">
      <alignment horizontal="right" vertical="center"/>
    </xf>
    <xf borderId="13" fillId="4" fontId="9" numFmtId="164" xfId="0" applyAlignment="1" applyBorder="1" applyFont="1" applyNumberFormat="1">
      <alignment horizontal="right" vertical="center"/>
    </xf>
    <xf borderId="17" fillId="6" fontId="12" numFmtId="0" xfId="0" applyAlignment="1" applyBorder="1" applyFill="1" applyFont="1">
      <alignment horizontal="center" readingOrder="0" vertical="center"/>
    </xf>
    <xf borderId="18" fillId="7" fontId="12" numFmtId="10" xfId="0" applyAlignment="1" applyBorder="1" applyFill="1" applyFont="1" applyNumberFormat="1">
      <alignment horizontal="center" readingOrder="0"/>
    </xf>
    <xf borderId="19" fillId="0" fontId="2" numFmtId="0" xfId="0" applyBorder="1" applyFont="1"/>
    <xf borderId="20" fillId="0" fontId="2" numFmtId="0" xfId="0" applyBorder="1" applyFont="1"/>
    <xf borderId="21" fillId="0" fontId="2" numFmtId="0" xfId="0" applyBorder="1" applyFont="1"/>
    <xf borderId="14" fillId="8" fontId="12" numFmtId="10" xfId="0" applyAlignment="1" applyBorder="1" applyFill="1" applyFont="1" applyNumberFormat="1">
      <alignment horizontal="center" readingOrder="0"/>
    </xf>
    <xf borderId="14" fillId="9" fontId="12" numFmtId="0" xfId="0" applyAlignment="1" applyBorder="1" applyFill="1" applyFont="1">
      <alignment horizontal="center" readingOrder="0"/>
    </xf>
    <xf borderId="14" fillId="10" fontId="12" numFmtId="0" xfId="0" applyAlignment="1" applyBorder="1" applyFill="1" applyFont="1">
      <alignment horizontal="center" readingOrder="0"/>
    </xf>
    <xf borderId="14" fillId="11" fontId="12" numFmtId="0" xfId="0" applyAlignment="1" applyBorder="1" applyFill="1" applyFont="1">
      <alignment horizontal="center" readingOrder="0"/>
    </xf>
    <xf borderId="18" fillId="11" fontId="12" numFmtId="0" xfId="0" applyAlignment="1" applyBorder="1" applyFont="1">
      <alignment horizontal="center" readingOrder="0"/>
    </xf>
    <xf borderId="14" fillId="12" fontId="12" numFmtId="0" xfId="0" applyAlignment="1" applyBorder="1" applyFill="1" applyFont="1">
      <alignment horizontal="center" readingOrder="0"/>
    </xf>
    <xf borderId="14" fillId="0" fontId="12" numFmtId="10" xfId="0" applyAlignment="1" applyBorder="1" applyFont="1" applyNumberFormat="1">
      <alignment horizontal="center"/>
    </xf>
    <xf borderId="14" fillId="0" fontId="12" numFmtId="0" xfId="0" applyAlignment="1" applyBorder="1" applyFont="1">
      <alignment horizontal="center"/>
    </xf>
    <xf borderId="18" fillId="0" fontId="12" numFmtId="0" xfId="0" applyAlignment="1" applyBorder="1" applyFont="1">
      <alignment horizontal="center"/>
    </xf>
    <xf borderId="0" fillId="0" fontId="12" numFmtId="10" xfId="0" applyAlignment="1" applyFont="1" applyNumberFormat="1">
      <alignment horizontal="center"/>
    </xf>
    <xf borderId="0" fillId="0" fontId="12" numFmtId="0" xfId="0" applyAlignment="1" applyFont="1">
      <alignment horizontal="center"/>
    </xf>
    <xf borderId="14" fillId="0" fontId="12" numFmtId="165" xfId="0" applyAlignment="1" applyBorder="1" applyFont="1" applyNumberFormat="1">
      <alignment horizontal="center"/>
    </xf>
    <xf borderId="18" fillId="13" fontId="12" numFmtId="0" xfId="0" applyAlignment="1" applyBorder="1" applyFill="1" applyFont="1">
      <alignment horizontal="center" readingOrder="0"/>
    </xf>
    <xf borderId="14" fillId="8" fontId="12" numFmtId="0" xfId="0" applyAlignment="1" applyBorder="1" applyFont="1">
      <alignment horizontal="center" readingOrder="0"/>
    </xf>
    <xf borderId="14" fillId="14" fontId="12" numFmtId="0" xfId="0" applyAlignment="1" applyBorder="1" applyFill="1" applyFont="1">
      <alignment horizontal="center" readingOrder="0"/>
    </xf>
    <xf borderId="14" fillId="0" fontId="12" numFmtId="0" xfId="0" applyAlignment="1" applyBorder="1" applyFont="1">
      <alignment horizontal="center" readingOrder="0"/>
    </xf>
    <xf borderId="18" fillId="15" fontId="12" numFmtId="0" xfId="0" applyAlignment="1" applyBorder="1" applyFill="1" applyFont="1">
      <alignment horizontal="center" readingOrder="0"/>
    </xf>
    <xf borderId="0" fillId="0" fontId="12" numFmtId="10" xfId="0" applyFont="1" applyNumberFormat="1"/>
    <xf borderId="8" fillId="16" fontId="13" numFmtId="0" xfId="0" applyAlignment="1" applyBorder="1" applyFill="1" applyFont="1">
      <alignment vertical="center"/>
    </xf>
    <xf borderId="8" fillId="5" fontId="13" numFmtId="0" xfId="0" applyAlignment="1" applyBorder="1" applyFont="1">
      <alignment vertical="center"/>
    </xf>
    <xf borderId="0" fillId="2" fontId="1" numFmtId="0" xfId="0" applyAlignment="1" applyFont="1">
      <alignment horizontal="left" vertical="center"/>
    </xf>
    <xf borderId="0" fillId="0" fontId="1" numFmtId="0" xfId="0" applyAlignment="1" applyFont="1">
      <alignment horizontal="left" vertical="center"/>
    </xf>
    <xf borderId="5" fillId="3" fontId="6" numFmtId="1" xfId="0" applyAlignment="1" applyBorder="1" applyFont="1" applyNumberFormat="1">
      <alignment horizontal="center" vertical="center"/>
    </xf>
    <xf borderId="5" fillId="17" fontId="6" numFmtId="1" xfId="0" applyAlignment="1" applyBorder="1" applyFill="1" applyFont="1" applyNumberFormat="1">
      <alignment horizontal="center" vertical="center"/>
    </xf>
    <xf borderId="0" fillId="17" fontId="1" numFmtId="1" xfId="0" applyAlignment="1" applyFont="1" applyNumberFormat="1">
      <alignment horizontal="center" readingOrder="0" vertical="center"/>
    </xf>
    <xf borderId="0" fillId="0" fontId="1" numFmtId="1" xfId="0" applyAlignment="1" applyFont="1" applyNumberFormat="1">
      <alignment horizontal="center" readingOrder="0" vertical="center"/>
    </xf>
    <xf borderId="7" fillId="3" fontId="6" numFmtId="1" xfId="0" applyAlignment="1" applyBorder="1" applyFont="1" applyNumberFormat="1">
      <alignment horizontal="center" vertical="center"/>
    </xf>
    <xf borderId="7" fillId="17" fontId="6" numFmtId="1" xfId="0" applyAlignment="1" applyBorder="1" applyFont="1" applyNumberFormat="1">
      <alignment horizontal="center" vertical="center"/>
    </xf>
    <xf borderId="12" fillId="4" fontId="14" numFmtId="0" xfId="0" applyAlignment="1" applyBorder="1" applyFont="1">
      <alignment vertical="center"/>
    </xf>
    <xf borderId="0" fillId="4" fontId="7" numFmtId="164" xfId="0" applyAlignment="1" applyFont="1" applyNumberFormat="1">
      <alignment vertical="center"/>
    </xf>
    <xf borderId="0" fillId="0" fontId="7" numFmtId="164" xfId="0" applyAlignment="1" applyFont="1" applyNumberFormat="1">
      <alignment vertical="center"/>
    </xf>
    <xf borderId="12" fillId="4" fontId="7" numFmtId="0" xfId="0" applyAlignment="1" applyBorder="1" applyFont="1">
      <alignment vertical="center"/>
    </xf>
    <xf borderId="22" fillId="4" fontId="7" numFmtId="0" xfId="0" applyAlignment="1" applyBorder="1" applyFont="1">
      <alignment vertical="center"/>
    </xf>
    <xf borderId="0" fillId="0" fontId="9" numFmtId="164" xfId="0" applyAlignment="1" applyFont="1" applyNumberFormat="1">
      <alignment vertical="center"/>
    </xf>
    <xf borderId="9" fillId="4" fontId="7" numFmtId="164" xfId="0" applyAlignment="1" applyBorder="1" applyFont="1" applyNumberFormat="1">
      <alignment readingOrder="0" vertical="center"/>
    </xf>
    <xf borderId="0" fillId="0" fontId="3" numFmtId="164" xfId="0" applyAlignment="1" applyFont="1" applyNumberFormat="1">
      <alignment vertical="center"/>
    </xf>
    <xf borderId="22" fillId="4" fontId="3" numFmtId="0" xfId="0" applyAlignment="1" applyBorder="1" applyFont="1">
      <alignment vertical="center"/>
    </xf>
    <xf borderId="23" fillId="4" fontId="9" numFmtId="0" xfId="0" applyAlignment="1" applyBorder="1" applyFont="1">
      <alignment vertical="center"/>
    </xf>
    <xf borderId="7" fillId="4" fontId="9" numFmtId="164" xfId="0" applyAlignment="1" applyBorder="1" applyFont="1" applyNumberFormat="1">
      <alignment vertical="center"/>
    </xf>
    <xf borderId="24" fillId="4" fontId="9" numFmtId="0" xfId="0" applyAlignment="1" applyBorder="1" applyFont="1">
      <alignment vertical="center"/>
    </xf>
    <xf borderId="25" fillId="4" fontId="7" numFmtId="164" xfId="0" applyAlignment="1" applyBorder="1" applyFont="1" applyNumberFormat="1">
      <alignment vertical="center"/>
    </xf>
    <xf borderId="4" fillId="4" fontId="15" numFmtId="0" xfId="0" applyAlignment="1" applyBorder="1" applyFont="1">
      <alignment readingOrder="0" vertical="center"/>
    </xf>
    <xf borderId="26" fillId="4" fontId="7" numFmtId="164" xfId="0" applyAlignment="1" applyBorder="1" applyFont="1" applyNumberFormat="1">
      <alignment vertical="center"/>
    </xf>
    <xf borderId="26" fillId="4" fontId="7" numFmtId="10" xfId="0" applyAlignment="1" applyBorder="1" applyFont="1" applyNumberFormat="1">
      <alignment vertical="center"/>
    </xf>
    <xf borderId="17" fillId="4" fontId="7" numFmtId="10" xfId="0" applyAlignment="1" applyBorder="1" applyFont="1" applyNumberFormat="1">
      <alignment vertical="center"/>
    </xf>
    <xf borderId="27" fillId="10" fontId="7" numFmtId="164" xfId="0" applyAlignment="1" applyBorder="1" applyFont="1" applyNumberFormat="1">
      <alignment horizontal="center" shrinkToFit="0" vertical="center" wrapText="1"/>
    </xf>
    <xf borderId="17" fillId="4" fontId="9" numFmtId="10" xfId="0" applyAlignment="1" applyBorder="1" applyFont="1" applyNumberFormat="1">
      <alignment vertical="center"/>
    </xf>
    <xf borderId="28" fillId="0" fontId="2" numFmtId="0" xfId="0" applyBorder="1" applyFont="1"/>
    <xf borderId="29" fillId="0" fontId="2" numFmtId="0" xfId="0" applyBorder="1" applyFont="1"/>
    <xf borderId="25" fillId="4" fontId="7" numFmtId="164" xfId="0" applyAlignment="1" applyBorder="1" applyFont="1" applyNumberFormat="1">
      <alignment readingOrder="0" vertical="center"/>
    </xf>
    <xf borderId="1" fillId="4" fontId="9" numFmtId="164" xfId="0" applyAlignment="1" applyBorder="1" applyFont="1" applyNumberFormat="1">
      <alignment vertical="center"/>
    </xf>
    <xf borderId="9" fillId="4" fontId="16" numFmtId="0" xfId="0" applyAlignment="1" applyBorder="1" applyFont="1">
      <alignment horizontal="left" vertical="center"/>
    </xf>
    <xf borderId="21" fillId="4" fontId="9" numFmtId="164" xfId="0" applyAlignment="1" applyBorder="1" applyFont="1" applyNumberFormat="1">
      <alignment vertical="center"/>
    </xf>
    <xf borderId="9" fillId="4" fontId="4" numFmtId="164" xfId="0" applyAlignment="1" applyBorder="1" applyFont="1" applyNumberFormat="1">
      <alignment vertical="center"/>
    </xf>
    <xf borderId="9" fillId="16" fontId="4" numFmtId="164" xfId="0" applyAlignment="1" applyBorder="1" applyFont="1" applyNumberFormat="1">
      <alignment vertical="center"/>
    </xf>
    <xf borderId="0" fillId="0" fontId="4" numFmtId="164" xfId="0" applyAlignment="1" applyFont="1" applyNumberFormat="1">
      <alignment horizontal="center" readingOrder="0" vertical="center"/>
    </xf>
    <xf borderId="9" fillId="16" fontId="9" numFmtId="164" xfId="0" applyAlignment="1" applyBorder="1" applyFont="1" applyNumberFormat="1">
      <alignment vertical="center"/>
    </xf>
    <xf borderId="7" fillId="4" fontId="3" numFmtId="164" xfId="0" applyAlignment="1" applyBorder="1" applyFont="1" applyNumberFormat="1">
      <alignment horizontal="right" vertical="center"/>
    </xf>
    <xf borderId="7" fillId="16" fontId="7" numFmtId="164" xfId="0" applyAlignment="1" applyBorder="1" applyFont="1" applyNumberFormat="1">
      <alignment horizontal="right" readingOrder="0" vertical="center"/>
    </xf>
    <xf borderId="0" fillId="0" fontId="7" numFmtId="164" xfId="0" applyAlignment="1" applyFont="1" applyNumberFormat="1">
      <alignment horizontal="center" readingOrder="0" vertical="center"/>
    </xf>
    <xf borderId="0" fillId="4" fontId="3" numFmtId="164" xfId="0" applyAlignment="1" applyFont="1" applyNumberFormat="1">
      <alignment horizontal="right" vertical="center"/>
    </xf>
    <xf borderId="30" fillId="0" fontId="3" numFmtId="164" xfId="0" applyAlignment="1" applyBorder="1" applyFont="1" applyNumberFormat="1">
      <alignment horizontal="right" vertical="center"/>
    </xf>
    <xf borderId="25" fillId="4" fontId="4" numFmtId="0" xfId="0" applyAlignment="1" applyBorder="1" applyFont="1">
      <alignment vertical="center"/>
    </xf>
    <xf borderId="0" fillId="0" fontId="9" numFmtId="164" xfId="0" applyAlignment="1" applyFont="1" applyNumberFormat="1">
      <alignment horizontal="right" vertical="center"/>
    </xf>
    <xf borderId="17" fillId="4" fontId="9" numFmtId="164" xfId="0" applyAlignment="1" applyBorder="1" applyFont="1" applyNumberFormat="1">
      <alignment horizontal="right" vertical="center"/>
    </xf>
    <xf borderId="9" fillId="4" fontId="4" numFmtId="0" xfId="0" applyAlignment="1" applyBorder="1" applyFont="1">
      <alignment vertical="center"/>
    </xf>
    <xf borderId="17" fillId="4" fontId="15" numFmtId="0" xfId="0" applyAlignment="1" applyBorder="1" applyFont="1">
      <alignment readingOrder="0" vertical="center"/>
    </xf>
    <xf borderId="17" fillId="0" fontId="12" numFmtId="0" xfId="0" applyBorder="1" applyFont="1"/>
    <xf borderId="0" fillId="0" fontId="7" numFmtId="164" xfId="0" applyAlignment="1" applyFont="1" applyNumberFormat="1">
      <alignment horizontal="center" readingOrder="0" shrinkToFit="0" vertical="center" wrapText="1"/>
    </xf>
    <xf borderId="31" fillId="0" fontId="12" numFmtId="0" xfId="0" applyBorder="1" applyFont="1"/>
    <xf borderId="17" fillId="10" fontId="7" numFmtId="10" xfId="0" applyAlignment="1" applyBorder="1" applyFont="1" applyNumberFormat="1">
      <alignment horizontal="center" readingOrder="0" shrinkToFit="0" vertical="center" wrapText="1"/>
    </xf>
    <xf borderId="25" fillId="4" fontId="9" numFmtId="10" xfId="0" applyAlignment="1" applyBorder="1" applyFont="1" applyNumberFormat="1">
      <alignment horizontal="right" vertical="center"/>
    </xf>
    <xf borderId="32" fillId="0" fontId="2" numFmtId="0" xfId="0" applyBorder="1" applyFont="1"/>
    <xf borderId="21" fillId="4" fontId="4" numFmtId="0" xfId="0" applyAlignment="1" applyBorder="1" applyFont="1">
      <alignment vertical="center"/>
    </xf>
    <xf borderId="21" fillId="4" fontId="9" numFmtId="164" xfId="0" applyAlignment="1" applyBorder="1" applyFont="1" applyNumberFormat="1">
      <alignment horizontal="right" vertical="center"/>
    </xf>
    <xf borderId="8" fillId="4" fontId="3" numFmtId="0" xfId="0" applyAlignment="1" applyBorder="1" applyFont="1">
      <alignment vertical="center"/>
    </xf>
    <xf borderId="8" fillId="4" fontId="7" numFmtId="1" xfId="0" applyAlignment="1" applyBorder="1" applyFont="1" applyNumberFormat="1">
      <alignment vertical="center"/>
    </xf>
    <xf borderId="0" fillId="0" fontId="7" numFmtId="1" xfId="0" applyAlignment="1" applyFont="1" applyNumberFormat="1">
      <alignment vertical="center"/>
    </xf>
    <xf borderId="14" fillId="16" fontId="7" numFmtId="3" xfId="0" applyAlignment="1" applyBorder="1" applyFont="1" applyNumberFormat="1">
      <alignment vertical="center"/>
    </xf>
    <xf borderId="0" fillId="0" fontId="9" numFmtId="3" xfId="0" applyAlignment="1" applyFont="1" applyNumberFormat="1">
      <alignment horizontal="center" vertical="center"/>
    </xf>
    <xf borderId="14" fillId="5" fontId="4" numFmtId="0" xfId="0" applyAlignment="1" applyBorder="1" applyFont="1">
      <alignment readingOrder="0" vertical="center"/>
    </xf>
    <xf borderId="14" fillId="4" fontId="7" numFmtId="165" xfId="0" applyAlignment="1" applyBorder="1" applyFont="1" applyNumberFormat="1">
      <alignment vertical="center"/>
    </xf>
    <xf borderId="0" fillId="10" fontId="7" numFmtId="165" xfId="0" applyAlignment="1" applyFont="1" applyNumberFormat="1">
      <alignment horizontal="center" shrinkToFit="0" vertical="center" wrapText="1"/>
    </xf>
    <xf borderId="14" fillId="10" fontId="7" numFmtId="165" xfId="0" applyAlignment="1" applyBorder="1" applyFont="1" applyNumberFormat="1">
      <alignment horizontal="center" shrinkToFit="0" vertical="center" wrapText="1"/>
    </xf>
    <xf borderId="14" fillId="4" fontId="3" numFmtId="165" xfId="0" applyAlignment="1" applyBorder="1" applyFont="1" applyNumberFormat="1">
      <alignment vertical="center"/>
    </xf>
    <xf borderId="14" fillId="10" fontId="9" numFmtId="165" xfId="0" applyAlignment="1" applyBorder="1" applyFont="1" applyNumberFormat="1">
      <alignment horizontal="center" readingOrder="0" shrinkToFit="0" vertical="center" wrapText="1"/>
    </xf>
    <xf borderId="0" fillId="6" fontId="4" numFmtId="0" xfId="0" applyAlignment="1" applyFont="1">
      <alignment readingOrder="0" shrinkToFit="0" vertical="center" wrapText="1"/>
    </xf>
    <xf borderId="33" fillId="18" fontId="17" numFmtId="0" xfId="0" applyAlignment="1" applyBorder="1" applyFill="1" applyFont="1">
      <alignment shrinkToFit="0" wrapText="1"/>
    </xf>
    <xf borderId="34" fillId="0" fontId="2" numFmtId="0" xfId="0" applyBorder="1" applyFont="1"/>
    <xf borderId="0" fillId="0" fontId="7" numFmtId="0" xfId="0" applyAlignment="1" applyFont="1">
      <alignment shrinkToFit="0" wrapText="1"/>
    </xf>
    <xf borderId="0" fillId="0" fontId="18" numFmtId="0" xfId="0" applyAlignment="1" applyFont="1">
      <alignment shrinkToFit="0" vertical="center" wrapText="1"/>
    </xf>
    <xf borderId="0" fillId="0" fontId="19" numFmtId="0" xfId="0" applyAlignment="1" applyFont="1">
      <alignment shrinkToFit="0" vertical="center" wrapText="1"/>
    </xf>
    <xf borderId="0" fillId="0" fontId="3" numFmtId="0" xfId="0" applyAlignment="1" applyFont="1">
      <alignment shrinkToFit="0" vertical="center" wrapText="1"/>
    </xf>
    <xf borderId="0" fillId="0" fontId="20" numFmtId="0" xfId="0" applyAlignment="1" applyFont="1">
      <alignment shrinkToFit="0" vertical="center" wrapText="1"/>
    </xf>
    <xf borderId="0" fillId="0" fontId="13" numFmtId="0" xfId="0" applyAlignment="1" applyFont="1">
      <alignment shrinkToFit="0" vertical="center" wrapText="1"/>
    </xf>
    <xf borderId="0" fillId="0" fontId="21" numFmtId="0" xfId="0" applyAlignment="1" applyFont="1">
      <alignment shrinkToFit="0" wrapText="1"/>
    </xf>
    <xf borderId="8" fillId="5" fontId="22" numFmtId="0" xfId="0" applyAlignment="1" applyBorder="1" applyFont="1">
      <alignment shrinkToFit="0" wrapText="1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2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EA9999"/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38.88"/>
    <col customWidth="1" min="2" max="4" width="14.88"/>
    <col customWidth="1" min="5" max="26" width="10.75"/>
  </cols>
  <sheetData>
    <row r="1" ht="12.75" customHeight="1">
      <c r="A1" s="1" t="s">
        <v>0</v>
      </c>
      <c r="B1" s="2"/>
      <c r="C1" s="2"/>
      <c r="D1" s="3"/>
      <c r="E1" s="4"/>
      <c r="F1" s="5" t="s">
        <v>1</v>
      </c>
      <c r="G1" s="6" t="s">
        <v>2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2.75" customHeight="1">
      <c r="A2" s="7" t="s">
        <v>3</v>
      </c>
      <c r="B2" s="8" t="s">
        <v>4</v>
      </c>
      <c r="C2" s="8" t="s">
        <v>5</v>
      </c>
      <c r="D2" s="8" t="s">
        <v>6</v>
      </c>
      <c r="E2" s="9"/>
      <c r="F2" s="4"/>
      <c r="G2" s="4" t="s">
        <v>7</v>
      </c>
      <c r="H2" s="4"/>
      <c r="I2" s="4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ht="12.75" customHeight="1">
      <c r="A3" s="10"/>
      <c r="B3" s="11" t="s">
        <v>8</v>
      </c>
      <c r="C3" s="11" t="s">
        <v>8</v>
      </c>
      <c r="D3" s="11" t="s">
        <v>8</v>
      </c>
      <c r="E3" s="9"/>
      <c r="F3" s="4"/>
      <c r="G3" s="4"/>
      <c r="H3" s="4"/>
      <c r="I3" s="4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ht="12.75" customHeight="1">
      <c r="A4" s="12" t="s">
        <v>9</v>
      </c>
      <c r="B4" s="13"/>
      <c r="C4" s="13"/>
      <c r="D4" s="13"/>
      <c r="E4" s="9"/>
      <c r="F4" s="4"/>
      <c r="H4" s="4"/>
      <c r="I4" s="4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ht="12.75" customHeight="1">
      <c r="A5" s="14" t="s">
        <v>10</v>
      </c>
      <c r="B5" s="13">
        <f t="shared" ref="B5:D5" si="1">B16</f>
        <v>8537</v>
      </c>
      <c r="C5" s="13">
        <f t="shared" si="1"/>
        <v>9233</v>
      </c>
      <c r="D5" s="13">
        <f t="shared" si="1"/>
        <v>9670</v>
      </c>
      <c r="E5" s="9"/>
      <c r="F5" s="4"/>
      <c r="H5" s="4"/>
      <c r="I5" s="4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ht="12.75" customHeight="1">
      <c r="A6" s="15" t="s">
        <v>11</v>
      </c>
      <c r="B6" s="16">
        <f t="shared" ref="B6:D6" si="2">-B18</f>
        <v>-6183.95</v>
      </c>
      <c r="C6" s="16">
        <f t="shared" si="2"/>
        <v>-6269.55</v>
      </c>
      <c r="D6" s="16">
        <f t="shared" si="2"/>
        <v>-6415.5</v>
      </c>
      <c r="E6" s="9"/>
      <c r="F6" s="4"/>
      <c r="H6" s="4"/>
      <c r="I6" s="4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ht="12.75" customHeight="1">
      <c r="A7" s="17" t="s">
        <v>12</v>
      </c>
      <c r="B7" s="18">
        <f t="shared" ref="B7:D7" si="3">SUM(B5:B6)</f>
        <v>2353.05</v>
      </c>
      <c r="C7" s="18">
        <f t="shared" si="3"/>
        <v>2963.45</v>
      </c>
      <c r="D7" s="18">
        <f t="shared" si="3"/>
        <v>3254.5</v>
      </c>
      <c r="E7" s="4"/>
      <c r="F7" s="4"/>
      <c r="G7" s="4"/>
      <c r="H7" s="4"/>
      <c r="I7" s="4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ht="12.75" customHeight="1">
      <c r="A8" s="14" t="s">
        <v>13</v>
      </c>
      <c r="B8" s="13">
        <v>-130.0</v>
      </c>
      <c r="C8" s="13">
        <v>-143.0</v>
      </c>
      <c r="D8" s="13">
        <v>-148.0</v>
      </c>
      <c r="E8" s="9"/>
      <c r="F8" s="4"/>
      <c r="G8" s="4"/>
      <c r="H8" s="4"/>
      <c r="I8" s="4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ht="12.75" customHeight="1">
      <c r="A9" s="14" t="s">
        <v>14</v>
      </c>
      <c r="B9" s="13">
        <f t="shared" ref="B9:D9" si="4">-0.267*B10</f>
        <v>198.381</v>
      </c>
      <c r="C9" s="13">
        <f t="shared" si="4"/>
        <v>201.051</v>
      </c>
      <c r="D9" s="13">
        <f t="shared" si="4"/>
        <v>202.653</v>
      </c>
      <c r="E9" s="9"/>
      <c r="F9" s="4"/>
      <c r="G9" s="4"/>
      <c r="H9" s="4"/>
      <c r="I9" s="4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ht="12.75" customHeight="1">
      <c r="A10" s="19" t="s">
        <v>15</v>
      </c>
      <c r="B10" s="20">
        <v>-743.0</v>
      </c>
      <c r="C10" s="20">
        <v>-753.0</v>
      </c>
      <c r="D10" s="20">
        <v>-759.0</v>
      </c>
      <c r="E10" s="9"/>
      <c r="F10" s="4"/>
      <c r="G10" s="4"/>
      <c r="H10" s="4"/>
      <c r="I10" s="4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ht="12.75" customHeight="1">
      <c r="A11" s="21" t="s">
        <v>16</v>
      </c>
      <c r="B11" s="18">
        <f t="shared" ref="B11:D11" si="5">SUM(B7:B10)</f>
        <v>1678.431</v>
      </c>
      <c r="C11" s="18">
        <f t="shared" si="5"/>
        <v>2268.501</v>
      </c>
      <c r="D11" s="18">
        <f t="shared" si="5"/>
        <v>2550.153</v>
      </c>
      <c r="E11" s="4"/>
      <c r="F11" s="4"/>
      <c r="G11" s="4"/>
      <c r="H11" s="4"/>
      <c r="I11" s="4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ht="12.75" customHeight="1">
      <c r="A12" s="22"/>
      <c r="B12" s="23"/>
      <c r="C12" s="23"/>
      <c r="D12" s="23"/>
      <c r="E12" s="4"/>
      <c r="F12" s="4"/>
      <c r="G12" s="4"/>
      <c r="H12" s="4"/>
      <c r="I12" s="4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ht="12.75" customHeight="1">
      <c r="A13" s="24" t="s">
        <v>17</v>
      </c>
      <c r="B13" s="25"/>
      <c r="C13" s="25"/>
      <c r="D13" s="25"/>
      <c r="E13" s="4"/>
      <c r="F13" s="4"/>
      <c r="G13" s="4"/>
      <c r="H13" s="4"/>
      <c r="I13" s="4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ht="12.75" customHeight="1">
      <c r="A14" s="26" t="s">
        <v>18</v>
      </c>
      <c r="B14" s="27">
        <v>2812.0</v>
      </c>
      <c r="C14" s="27">
        <v>3375.0</v>
      </c>
      <c r="D14" s="27">
        <v>3690.0</v>
      </c>
      <c r="E14" s="28"/>
      <c r="F14" s="4"/>
      <c r="G14" s="4"/>
      <c r="H14" s="29"/>
      <c r="I14" s="2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ht="12.75" customHeight="1">
      <c r="A15" s="30" t="s">
        <v>19</v>
      </c>
      <c r="B15" s="16">
        <v>5725.0</v>
      </c>
      <c r="C15" s="16">
        <v>5858.0</v>
      </c>
      <c r="D15" s="31">
        <v>5980.0</v>
      </c>
      <c r="E15" s="28"/>
      <c r="F15" s="4"/>
      <c r="G15" s="4"/>
      <c r="H15" s="4"/>
      <c r="I15" s="4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ht="12.75" customHeight="1">
      <c r="A16" s="32" t="s">
        <v>10</v>
      </c>
      <c r="B16" s="33">
        <f t="shared" ref="B16:D16" si="6">SUM(B14:B15)</f>
        <v>8537</v>
      </c>
      <c r="C16" s="33">
        <f t="shared" si="6"/>
        <v>9233</v>
      </c>
      <c r="D16" s="33">
        <f t="shared" si="6"/>
        <v>9670</v>
      </c>
      <c r="E16" s="28"/>
      <c r="F16" s="4"/>
      <c r="G16" s="4"/>
      <c r="H16" s="4"/>
      <c r="I16" s="4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ht="12.75" customHeight="1">
      <c r="A17" s="34"/>
      <c r="B17" s="18"/>
      <c r="C17" s="35"/>
      <c r="D17" s="35"/>
      <c r="E17" s="28"/>
      <c r="F17" s="4"/>
      <c r="G17" s="4"/>
      <c r="H17" s="4"/>
      <c r="I17" s="4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ht="12.75" customHeight="1">
      <c r="A18" s="36" t="s">
        <v>11</v>
      </c>
      <c r="B18" s="33">
        <v>6183.95</v>
      </c>
      <c r="C18" s="33">
        <v>6269.549999999999</v>
      </c>
      <c r="D18" s="33">
        <v>6415.5</v>
      </c>
      <c r="E18" s="28"/>
      <c r="F18" s="4"/>
      <c r="G18" s="4"/>
      <c r="H18" s="4"/>
      <c r="I18" s="4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ht="12.75" customHeight="1">
      <c r="A19" s="14"/>
      <c r="B19" s="37"/>
      <c r="C19" s="37"/>
      <c r="D19" s="37"/>
      <c r="E19" s="4"/>
      <c r="F19" s="4"/>
      <c r="G19" s="4"/>
      <c r="H19" s="4"/>
      <c r="I19" s="4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ht="12.75" customHeight="1">
      <c r="A20" s="38" t="s">
        <v>20</v>
      </c>
      <c r="B20" s="39">
        <v>4085.0</v>
      </c>
      <c r="C20" s="39">
        <v>4195.0</v>
      </c>
      <c r="D20" s="39">
        <v>4409.0</v>
      </c>
      <c r="E20" s="4"/>
      <c r="F20" s="4"/>
      <c r="G20" s="4"/>
      <c r="H20" s="4"/>
      <c r="I20" s="4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ht="12.75" customHeight="1">
      <c r="A21" s="40" t="s">
        <v>21</v>
      </c>
      <c r="B21" s="39">
        <f t="shared" ref="B21:D21" si="7">B14*1000/B20/12</f>
        <v>57.36434109</v>
      </c>
      <c r="C21" s="39">
        <f t="shared" si="7"/>
        <v>67.04410012</v>
      </c>
      <c r="D21" s="39">
        <f t="shared" si="7"/>
        <v>69.74370606</v>
      </c>
      <c r="E21" s="4"/>
      <c r="F21" s="4"/>
      <c r="G21" s="4"/>
      <c r="H21" s="4"/>
      <c r="I21" s="4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ht="12.75" customHeight="1">
      <c r="A22" s="9"/>
      <c r="B22" s="41"/>
      <c r="C22" s="41"/>
      <c r="D22" s="41"/>
      <c r="E22" s="4"/>
      <c r="F22" s="4"/>
      <c r="G22" s="4"/>
      <c r="H22" s="4"/>
      <c r="I22" s="4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ht="12.75" customHeight="1">
      <c r="B23" s="41"/>
      <c r="C23" s="41"/>
      <c r="D23" s="41"/>
      <c r="E23" s="9"/>
      <c r="F23" s="9"/>
      <c r="G23" s="9"/>
      <c r="H23" s="9"/>
      <c r="I23" s="4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ht="12.75" customHeight="1">
      <c r="A24" s="41"/>
      <c r="B24" s="41"/>
      <c r="C24" s="41"/>
      <c r="D24" s="41"/>
      <c r="E24" s="9"/>
      <c r="F24" s="9"/>
      <c r="G24" s="9"/>
      <c r="H24" s="9"/>
      <c r="I24" s="4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ht="12.75" customHeight="1">
      <c r="A25" s="9"/>
      <c r="B25" s="41"/>
      <c r="C25" s="41"/>
      <c r="D25" s="41"/>
      <c r="E25" s="9"/>
      <c r="F25" s="9"/>
      <c r="G25" s="9"/>
      <c r="H25" s="9"/>
      <c r="I25" s="4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ht="12.75" customHeight="1">
      <c r="A26" s="9"/>
      <c r="B26" s="41"/>
      <c r="C26" s="41"/>
      <c r="D26" s="41"/>
      <c r="E26" s="9"/>
      <c r="F26" s="9"/>
      <c r="G26" s="9"/>
      <c r="H26" s="9"/>
      <c r="I26" s="4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ht="12.75" customHeight="1">
      <c r="A27" s="9"/>
      <c r="B27" s="41"/>
      <c r="C27" s="41"/>
      <c r="D27" s="41"/>
      <c r="E27" s="9"/>
      <c r="F27" s="9"/>
      <c r="G27" s="9"/>
      <c r="H27" s="9"/>
      <c r="I27" s="4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ht="12.75" customHeight="1">
      <c r="A28" s="9"/>
      <c r="B28" s="41"/>
      <c r="C28" s="41"/>
      <c r="D28" s="41"/>
      <c r="E28" s="9"/>
      <c r="F28" s="9"/>
      <c r="G28" s="9"/>
      <c r="H28" s="9"/>
      <c r="I28" s="4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ht="12.75" customHeight="1">
      <c r="A29" s="9"/>
      <c r="B29" s="41"/>
      <c r="C29" s="41"/>
      <c r="D29" s="41"/>
      <c r="E29" s="9"/>
      <c r="F29" s="9"/>
      <c r="G29" s="9"/>
      <c r="H29" s="9"/>
      <c r="I29" s="4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ht="12.75" customHeight="1">
      <c r="A30" s="9"/>
      <c r="B30" s="41"/>
      <c r="C30" s="41"/>
      <c r="D30" s="41"/>
      <c r="E30" s="9"/>
      <c r="F30" s="9"/>
      <c r="G30" s="9"/>
      <c r="H30" s="9"/>
      <c r="I30" s="4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ht="12.75" customHeight="1">
      <c r="A31" s="9"/>
      <c r="B31" s="41"/>
      <c r="C31" s="41"/>
      <c r="D31" s="41"/>
      <c r="E31" s="9"/>
      <c r="F31" s="9"/>
      <c r="G31" s="9"/>
      <c r="H31" s="9"/>
      <c r="I31" s="4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ht="12.75" customHeight="1">
      <c r="A32" s="9"/>
      <c r="B32" s="41"/>
      <c r="C32" s="41"/>
      <c r="D32" s="41"/>
      <c r="E32" s="9"/>
      <c r="F32" s="9"/>
      <c r="G32" s="9"/>
      <c r="H32" s="9"/>
      <c r="I32" s="4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ht="12.75" customHeight="1">
      <c r="A33" s="9"/>
      <c r="B33" s="41"/>
      <c r="C33" s="41"/>
      <c r="D33" s="41"/>
      <c r="E33" s="9"/>
      <c r="F33" s="9"/>
      <c r="G33" s="9"/>
      <c r="H33" s="9"/>
      <c r="I33" s="4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ht="12.75" customHeight="1">
      <c r="A34" s="9"/>
      <c r="B34" s="41"/>
      <c r="C34" s="41"/>
      <c r="D34" s="41"/>
      <c r="E34" s="9"/>
      <c r="F34" s="9"/>
      <c r="G34" s="9"/>
      <c r="H34" s="9"/>
      <c r="I34" s="4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ht="12.75" customHeight="1">
      <c r="A35" s="9"/>
      <c r="B35" s="41"/>
      <c r="C35" s="41"/>
      <c r="D35" s="41"/>
      <c r="E35" s="9"/>
      <c r="F35" s="9"/>
      <c r="G35" s="9"/>
      <c r="H35" s="9"/>
      <c r="I35" s="4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ht="12.75" customHeight="1">
      <c r="A36" s="9"/>
      <c r="B36" s="41"/>
      <c r="C36" s="41"/>
      <c r="D36" s="41"/>
      <c r="E36" s="9"/>
      <c r="F36" s="9"/>
      <c r="G36" s="9"/>
      <c r="H36" s="9"/>
      <c r="I36" s="4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ht="12.75" customHeight="1">
      <c r="A37" s="9"/>
      <c r="B37" s="41"/>
      <c r="C37" s="41"/>
      <c r="D37" s="41"/>
      <c r="E37" s="9"/>
      <c r="F37" s="9"/>
      <c r="G37" s="9"/>
      <c r="H37" s="9"/>
      <c r="I37" s="4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ht="12.75" customHeight="1">
      <c r="A38" s="9"/>
      <c r="B38" s="41"/>
      <c r="C38" s="41"/>
      <c r="D38" s="41"/>
      <c r="E38" s="9"/>
      <c r="F38" s="9"/>
      <c r="G38" s="9"/>
      <c r="H38" s="9"/>
      <c r="I38" s="4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ht="12.75" customHeight="1">
      <c r="A39" s="9"/>
      <c r="B39" s="41"/>
      <c r="C39" s="41"/>
      <c r="D39" s="41"/>
      <c r="E39" s="9"/>
      <c r="F39" s="9"/>
      <c r="G39" s="9"/>
      <c r="H39" s="9"/>
      <c r="I39" s="4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ht="12.75" customHeight="1">
      <c r="A40" s="9"/>
      <c r="B40" s="41"/>
      <c r="C40" s="41"/>
      <c r="D40" s="41"/>
      <c r="E40" s="9"/>
      <c r="F40" s="9"/>
      <c r="G40" s="9"/>
      <c r="H40" s="9"/>
      <c r="I40" s="4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ht="12.75" customHeight="1">
      <c r="A41" s="9"/>
      <c r="B41" s="41"/>
      <c r="C41" s="41"/>
      <c r="D41" s="41"/>
      <c r="E41" s="9"/>
      <c r="F41" s="9"/>
      <c r="G41" s="9"/>
      <c r="H41" s="9"/>
      <c r="I41" s="4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ht="12.75" customHeight="1">
      <c r="A42" s="9"/>
      <c r="B42" s="41"/>
      <c r="C42" s="41"/>
      <c r="D42" s="41"/>
      <c r="E42" s="9"/>
      <c r="F42" s="9"/>
      <c r="G42" s="9"/>
      <c r="H42" s="9"/>
      <c r="I42" s="4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ht="12.75" customHeight="1">
      <c r="A43" s="9"/>
      <c r="B43" s="41"/>
      <c r="C43" s="41"/>
      <c r="D43" s="41"/>
      <c r="E43" s="9"/>
      <c r="F43" s="9"/>
      <c r="G43" s="9"/>
      <c r="H43" s="9"/>
      <c r="I43" s="4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ht="12.75" customHeight="1">
      <c r="A44" s="9"/>
      <c r="B44" s="41"/>
      <c r="C44" s="41"/>
      <c r="D44" s="41"/>
      <c r="E44" s="9"/>
      <c r="F44" s="9"/>
      <c r="G44" s="9"/>
      <c r="H44" s="9"/>
      <c r="I44" s="4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ht="12.75" customHeight="1">
      <c r="A45" s="9"/>
      <c r="B45" s="41"/>
      <c r="C45" s="41"/>
      <c r="D45" s="41"/>
      <c r="E45" s="9"/>
      <c r="F45" s="9"/>
      <c r="G45" s="9"/>
      <c r="H45" s="9"/>
      <c r="I45" s="4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ht="12.75" customHeight="1">
      <c r="A46" s="9"/>
      <c r="B46" s="41"/>
      <c r="C46" s="41"/>
      <c r="D46" s="41"/>
      <c r="E46" s="9"/>
      <c r="F46" s="9"/>
      <c r="G46" s="9"/>
      <c r="H46" s="9"/>
      <c r="I46" s="4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ht="12.75" customHeight="1">
      <c r="A47" s="9"/>
      <c r="B47" s="41"/>
      <c r="C47" s="41"/>
      <c r="D47" s="41"/>
      <c r="E47" s="9"/>
      <c r="F47" s="9"/>
      <c r="G47" s="9"/>
      <c r="H47" s="9"/>
      <c r="I47" s="4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ht="12.75" customHeight="1">
      <c r="A48" s="9"/>
      <c r="B48" s="41"/>
      <c r="C48" s="41"/>
      <c r="D48" s="41"/>
      <c r="E48" s="9"/>
      <c r="F48" s="9"/>
      <c r="G48" s="9"/>
      <c r="H48" s="9"/>
      <c r="I48" s="4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ht="12.75" customHeight="1">
      <c r="A49" s="9"/>
      <c r="B49" s="41"/>
      <c r="C49" s="41"/>
      <c r="D49" s="41"/>
      <c r="E49" s="9"/>
      <c r="F49" s="9"/>
      <c r="G49" s="9"/>
      <c r="H49" s="9"/>
      <c r="I49" s="4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ht="12.75" customHeight="1">
      <c r="A50" s="9"/>
      <c r="B50" s="41"/>
      <c r="C50" s="41"/>
      <c r="D50" s="41"/>
      <c r="E50" s="9"/>
      <c r="F50" s="9"/>
      <c r="G50" s="9"/>
      <c r="H50" s="9"/>
      <c r="I50" s="4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ht="12.75" customHeight="1">
      <c r="A51" s="9"/>
      <c r="B51" s="41"/>
      <c r="C51" s="41"/>
      <c r="D51" s="41"/>
      <c r="E51" s="9"/>
      <c r="F51" s="9"/>
      <c r="G51" s="9"/>
      <c r="H51" s="9"/>
      <c r="I51" s="4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ht="12.75" customHeight="1">
      <c r="A52" s="9"/>
      <c r="B52" s="41"/>
      <c r="C52" s="41"/>
      <c r="D52" s="41"/>
      <c r="E52" s="9"/>
      <c r="F52" s="9"/>
      <c r="G52" s="9"/>
      <c r="H52" s="9"/>
      <c r="I52" s="4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ht="12.75" customHeight="1">
      <c r="A53" s="9"/>
      <c r="B53" s="41"/>
      <c r="C53" s="41"/>
      <c r="D53" s="41"/>
      <c r="E53" s="9"/>
      <c r="F53" s="9"/>
      <c r="G53" s="9"/>
      <c r="H53" s="9"/>
      <c r="I53" s="4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ht="12.75" customHeight="1">
      <c r="A54" s="9"/>
      <c r="B54" s="41"/>
      <c r="C54" s="41"/>
      <c r="D54" s="41"/>
      <c r="E54" s="9"/>
      <c r="F54" s="9"/>
      <c r="G54" s="9"/>
      <c r="H54" s="9"/>
      <c r="I54" s="4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ht="12.75" customHeight="1">
      <c r="A55" s="9"/>
      <c r="B55" s="41"/>
      <c r="C55" s="41"/>
      <c r="D55" s="41"/>
      <c r="E55" s="9"/>
      <c r="F55" s="9"/>
      <c r="G55" s="9"/>
      <c r="H55" s="9"/>
      <c r="I55" s="4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ht="12.75" customHeight="1">
      <c r="A56" s="9"/>
      <c r="B56" s="41"/>
      <c r="C56" s="41"/>
      <c r="D56" s="41"/>
      <c r="E56" s="9"/>
      <c r="F56" s="9"/>
      <c r="G56" s="9"/>
      <c r="H56" s="9"/>
      <c r="I56" s="4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ht="12.75" customHeight="1">
      <c r="A57" s="9"/>
      <c r="B57" s="41"/>
      <c r="C57" s="41"/>
      <c r="D57" s="41"/>
      <c r="E57" s="9"/>
      <c r="F57" s="9"/>
      <c r="G57" s="9"/>
      <c r="H57" s="9"/>
      <c r="I57" s="4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ht="12.75" customHeight="1">
      <c r="A58" s="9"/>
      <c r="B58" s="41"/>
      <c r="C58" s="41"/>
      <c r="D58" s="41"/>
      <c r="E58" s="9"/>
      <c r="F58" s="9"/>
      <c r="G58" s="9"/>
      <c r="H58" s="9"/>
      <c r="I58" s="4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ht="12.75" customHeight="1">
      <c r="A59" s="9"/>
      <c r="B59" s="41"/>
      <c r="C59" s="41"/>
      <c r="D59" s="41"/>
      <c r="E59" s="9"/>
      <c r="F59" s="9"/>
      <c r="G59" s="9"/>
      <c r="H59" s="9"/>
      <c r="I59" s="4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ht="12.75" customHeight="1">
      <c r="A60" s="9"/>
      <c r="B60" s="41"/>
      <c r="C60" s="41"/>
      <c r="D60" s="41"/>
      <c r="E60" s="9"/>
      <c r="F60" s="9"/>
      <c r="G60" s="9"/>
      <c r="H60" s="9"/>
      <c r="I60" s="4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ht="12.75" customHeight="1">
      <c r="A61" s="9"/>
      <c r="B61" s="41"/>
      <c r="C61" s="41"/>
      <c r="D61" s="41"/>
      <c r="E61" s="9"/>
      <c r="F61" s="9"/>
      <c r="G61" s="9"/>
      <c r="H61" s="9"/>
      <c r="I61" s="4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ht="12.75" customHeight="1">
      <c r="A62" s="9"/>
      <c r="B62" s="41"/>
      <c r="C62" s="41"/>
      <c r="D62" s="41"/>
      <c r="E62" s="9"/>
      <c r="F62" s="9"/>
      <c r="G62" s="9"/>
      <c r="H62" s="9"/>
      <c r="I62" s="4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ht="12.75" customHeight="1">
      <c r="A63" s="9"/>
      <c r="B63" s="41"/>
      <c r="C63" s="41"/>
      <c r="D63" s="41"/>
      <c r="E63" s="9"/>
      <c r="F63" s="9"/>
      <c r="G63" s="9"/>
      <c r="H63" s="9"/>
      <c r="I63" s="4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ht="12.75" customHeight="1">
      <c r="A64" s="9"/>
      <c r="B64" s="41"/>
      <c r="C64" s="41"/>
      <c r="D64" s="41"/>
      <c r="E64" s="9"/>
      <c r="F64" s="9"/>
      <c r="G64" s="9"/>
      <c r="H64" s="9"/>
      <c r="I64" s="4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ht="12.75" customHeight="1">
      <c r="A65" s="9"/>
      <c r="B65" s="41"/>
      <c r="C65" s="41"/>
      <c r="D65" s="41"/>
      <c r="E65" s="9"/>
      <c r="F65" s="9"/>
      <c r="G65" s="9"/>
      <c r="H65" s="9"/>
      <c r="I65" s="4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ht="12.75" customHeight="1">
      <c r="A66" s="9"/>
      <c r="B66" s="41"/>
      <c r="C66" s="41"/>
      <c r="D66" s="41"/>
      <c r="E66" s="9"/>
      <c r="F66" s="9"/>
      <c r="G66" s="9"/>
      <c r="H66" s="9"/>
      <c r="I66" s="4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ht="12.75" customHeight="1">
      <c r="A67" s="9"/>
      <c r="B67" s="41"/>
      <c r="C67" s="41"/>
      <c r="D67" s="41"/>
      <c r="E67" s="9"/>
      <c r="F67" s="9"/>
      <c r="G67" s="9"/>
      <c r="H67" s="9"/>
      <c r="I67" s="4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ht="12.75" customHeight="1">
      <c r="A68" s="9"/>
      <c r="B68" s="41"/>
      <c r="C68" s="41"/>
      <c r="D68" s="41"/>
      <c r="E68" s="9"/>
      <c r="F68" s="9"/>
      <c r="G68" s="9"/>
      <c r="H68" s="9"/>
      <c r="I68" s="4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ht="12.75" customHeight="1">
      <c r="A69" s="9"/>
      <c r="B69" s="41"/>
      <c r="C69" s="41"/>
      <c r="D69" s="41"/>
      <c r="E69" s="9"/>
      <c r="F69" s="9"/>
      <c r="G69" s="9"/>
      <c r="H69" s="9"/>
      <c r="I69" s="4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ht="12.75" customHeight="1">
      <c r="A70" s="9"/>
      <c r="B70" s="41"/>
      <c r="C70" s="41"/>
      <c r="D70" s="41"/>
      <c r="E70" s="9"/>
      <c r="F70" s="9"/>
      <c r="G70" s="9"/>
      <c r="H70" s="9"/>
      <c r="I70" s="4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ht="12.75" customHeight="1">
      <c r="A71" s="9"/>
      <c r="B71" s="41"/>
      <c r="C71" s="41"/>
      <c r="D71" s="41"/>
      <c r="E71" s="9"/>
      <c r="F71" s="9"/>
      <c r="G71" s="9"/>
      <c r="H71" s="9"/>
      <c r="I71" s="4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ht="12.75" customHeight="1">
      <c r="A72" s="9"/>
      <c r="B72" s="41"/>
      <c r="C72" s="41"/>
      <c r="D72" s="41"/>
      <c r="E72" s="9"/>
      <c r="F72" s="9"/>
      <c r="G72" s="9"/>
      <c r="H72" s="9"/>
      <c r="I72" s="4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ht="12.75" customHeight="1">
      <c r="A73" s="9"/>
      <c r="B73" s="41"/>
      <c r="C73" s="41"/>
      <c r="D73" s="41"/>
      <c r="E73" s="9"/>
      <c r="F73" s="9"/>
      <c r="G73" s="9"/>
      <c r="H73" s="9"/>
      <c r="I73" s="4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ht="12.75" customHeight="1">
      <c r="A74" s="9"/>
      <c r="B74" s="41"/>
      <c r="C74" s="41"/>
      <c r="D74" s="41"/>
      <c r="E74" s="9"/>
      <c r="F74" s="9"/>
      <c r="G74" s="9"/>
      <c r="H74" s="9"/>
      <c r="I74" s="4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ht="12.75" customHeight="1">
      <c r="A75" s="9"/>
      <c r="B75" s="41"/>
      <c r="C75" s="41"/>
      <c r="D75" s="41"/>
      <c r="E75" s="9"/>
      <c r="F75" s="9"/>
      <c r="G75" s="9"/>
      <c r="H75" s="9"/>
      <c r="I75" s="4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ht="12.75" customHeight="1">
      <c r="A76" s="9"/>
      <c r="B76" s="41"/>
      <c r="C76" s="41"/>
      <c r="D76" s="41"/>
      <c r="E76" s="9"/>
      <c r="F76" s="9"/>
      <c r="G76" s="9"/>
      <c r="H76" s="9"/>
      <c r="I76" s="4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ht="12.75" customHeight="1">
      <c r="A77" s="9"/>
      <c r="B77" s="41"/>
      <c r="C77" s="41"/>
      <c r="D77" s="41"/>
      <c r="E77" s="9"/>
      <c r="F77" s="9"/>
      <c r="G77" s="9"/>
      <c r="H77" s="9"/>
      <c r="I77" s="4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ht="12.75" customHeight="1">
      <c r="A78" s="9"/>
      <c r="B78" s="41"/>
      <c r="C78" s="41"/>
      <c r="D78" s="41"/>
      <c r="E78" s="9"/>
      <c r="F78" s="9"/>
      <c r="G78" s="9"/>
      <c r="H78" s="9"/>
      <c r="I78" s="4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ht="12.75" customHeight="1">
      <c r="A79" s="9"/>
      <c r="B79" s="41"/>
      <c r="C79" s="41"/>
      <c r="D79" s="41"/>
      <c r="E79" s="9"/>
      <c r="F79" s="9"/>
      <c r="G79" s="9"/>
      <c r="H79" s="9"/>
      <c r="I79" s="4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ht="12.75" customHeight="1">
      <c r="A80" s="9"/>
      <c r="B80" s="41"/>
      <c r="C80" s="41"/>
      <c r="D80" s="41"/>
      <c r="E80" s="9"/>
      <c r="F80" s="9"/>
      <c r="G80" s="9"/>
      <c r="H80" s="9"/>
      <c r="I80" s="4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ht="12.75" customHeight="1">
      <c r="A81" s="9"/>
      <c r="B81" s="41"/>
      <c r="C81" s="41"/>
      <c r="D81" s="41"/>
      <c r="E81" s="9"/>
      <c r="F81" s="9"/>
      <c r="G81" s="9"/>
      <c r="H81" s="9"/>
      <c r="I81" s="4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ht="12.75" customHeight="1">
      <c r="A82" s="9"/>
      <c r="B82" s="41"/>
      <c r="C82" s="41"/>
      <c r="D82" s="41"/>
      <c r="E82" s="9"/>
      <c r="F82" s="9"/>
      <c r="G82" s="9"/>
      <c r="H82" s="9"/>
      <c r="I82" s="4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ht="12.75" customHeight="1">
      <c r="A83" s="9"/>
      <c r="B83" s="41"/>
      <c r="C83" s="41"/>
      <c r="D83" s="41"/>
      <c r="E83" s="9"/>
      <c r="F83" s="9"/>
      <c r="G83" s="9"/>
      <c r="H83" s="9"/>
      <c r="I83" s="4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ht="12.75" customHeight="1">
      <c r="A84" s="9"/>
      <c r="B84" s="41"/>
      <c r="C84" s="41"/>
      <c r="D84" s="41"/>
      <c r="E84" s="9"/>
      <c r="F84" s="9"/>
      <c r="G84" s="9"/>
      <c r="H84" s="9"/>
      <c r="I84" s="4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ht="12.75" customHeight="1">
      <c r="A85" s="9"/>
      <c r="B85" s="41"/>
      <c r="C85" s="41"/>
      <c r="D85" s="41"/>
      <c r="E85" s="9"/>
      <c r="F85" s="9"/>
      <c r="G85" s="9"/>
      <c r="H85" s="9"/>
      <c r="I85" s="4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ht="12.75" customHeight="1">
      <c r="A86" s="9"/>
      <c r="B86" s="41"/>
      <c r="C86" s="41"/>
      <c r="D86" s="41"/>
      <c r="E86" s="9"/>
      <c r="F86" s="9"/>
      <c r="G86" s="9"/>
      <c r="H86" s="9"/>
      <c r="I86" s="4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ht="12.75" customHeight="1">
      <c r="A87" s="9"/>
      <c r="B87" s="41"/>
      <c r="C87" s="41"/>
      <c r="D87" s="41"/>
      <c r="E87" s="9"/>
      <c r="F87" s="9"/>
      <c r="G87" s="9"/>
      <c r="H87" s="9"/>
      <c r="I87" s="4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ht="12.75" customHeight="1">
      <c r="A88" s="9"/>
      <c r="B88" s="41"/>
      <c r="C88" s="41"/>
      <c r="D88" s="41"/>
      <c r="E88" s="9"/>
      <c r="F88" s="9"/>
      <c r="G88" s="9"/>
      <c r="H88" s="9"/>
      <c r="I88" s="4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ht="12.75" customHeight="1">
      <c r="A89" s="9"/>
      <c r="B89" s="41"/>
      <c r="C89" s="41"/>
      <c r="D89" s="41"/>
      <c r="E89" s="9"/>
      <c r="F89" s="9"/>
      <c r="G89" s="9"/>
      <c r="H89" s="9"/>
      <c r="I89" s="4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ht="12.75" customHeight="1">
      <c r="A90" s="9"/>
      <c r="B90" s="41"/>
      <c r="C90" s="41"/>
      <c r="D90" s="41"/>
      <c r="E90" s="9"/>
      <c r="F90" s="9"/>
      <c r="G90" s="9"/>
      <c r="H90" s="9"/>
      <c r="I90" s="4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ht="12.75" customHeight="1">
      <c r="A91" s="9"/>
      <c r="B91" s="41"/>
      <c r="C91" s="41"/>
      <c r="D91" s="41"/>
      <c r="E91" s="9"/>
      <c r="F91" s="9"/>
      <c r="G91" s="9"/>
      <c r="H91" s="9"/>
      <c r="I91" s="4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ht="12.75" customHeight="1">
      <c r="A92" s="9"/>
      <c r="B92" s="41"/>
      <c r="C92" s="41"/>
      <c r="D92" s="41"/>
      <c r="E92" s="9"/>
      <c r="F92" s="9"/>
      <c r="G92" s="9"/>
      <c r="H92" s="9"/>
      <c r="I92" s="4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ht="12.75" customHeight="1">
      <c r="A93" s="9"/>
      <c r="B93" s="41"/>
      <c r="C93" s="41"/>
      <c r="D93" s="41"/>
      <c r="E93" s="9"/>
      <c r="F93" s="9"/>
      <c r="G93" s="9"/>
      <c r="H93" s="9"/>
      <c r="I93" s="4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ht="12.75" customHeight="1">
      <c r="A94" s="9"/>
      <c r="B94" s="41"/>
      <c r="C94" s="41"/>
      <c r="D94" s="41"/>
      <c r="E94" s="9"/>
      <c r="F94" s="9"/>
      <c r="G94" s="9"/>
      <c r="H94" s="9"/>
      <c r="I94" s="4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ht="12.75" customHeight="1">
      <c r="A95" s="9"/>
      <c r="B95" s="41"/>
      <c r="C95" s="41"/>
      <c r="D95" s="41"/>
      <c r="E95" s="9"/>
      <c r="F95" s="9"/>
      <c r="G95" s="9"/>
      <c r="H95" s="9"/>
      <c r="I95" s="4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ht="12.75" customHeight="1">
      <c r="A96" s="9"/>
      <c r="B96" s="41"/>
      <c r="C96" s="41"/>
      <c r="D96" s="41"/>
      <c r="E96" s="9"/>
      <c r="F96" s="9"/>
      <c r="G96" s="9"/>
      <c r="H96" s="9"/>
      <c r="I96" s="4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ht="12.75" customHeight="1">
      <c r="A97" s="9"/>
      <c r="B97" s="41"/>
      <c r="C97" s="41"/>
      <c r="D97" s="41"/>
      <c r="E97" s="9"/>
      <c r="F97" s="9"/>
      <c r="G97" s="9"/>
      <c r="H97" s="9"/>
      <c r="I97" s="4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ht="12.75" customHeight="1">
      <c r="A98" s="9"/>
      <c r="B98" s="41"/>
      <c r="C98" s="41"/>
      <c r="D98" s="41"/>
      <c r="E98" s="9"/>
      <c r="F98" s="9"/>
      <c r="G98" s="9"/>
      <c r="H98" s="9"/>
      <c r="I98" s="4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ht="12.75" customHeight="1">
      <c r="A99" s="9"/>
      <c r="B99" s="41"/>
      <c r="C99" s="41"/>
      <c r="D99" s="41"/>
      <c r="E99" s="9"/>
      <c r="F99" s="9"/>
      <c r="G99" s="9"/>
      <c r="H99" s="9"/>
      <c r="I99" s="4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ht="12.75" customHeight="1">
      <c r="A100" s="9"/>
      <c r="B100" s="41"/>
      <c r="C100" s="41"/>
      <c r="D100" s="41"/>
      <c r="E100" s="9"/>
      <c r="F100" s="9"/>
      <c r="G100" s="9"/>
      <c r="H100" s="9"/>
      <c r="I100" s="4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ht="12.75" customHeight="1">
      <c r="A101" s="9"/>
      <c r="B101" s="41"/>
      <c r="C101" s="41"/>
      <c r="D101" s="41"/>
      <c r="E101" s="9"/>
      <c r="F101" s="9"/>
      <c r="G101" s="9"/>
      <c r="H101" s="9"/>
      <c r="I101" s="4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ht="12.75" customHeight="1">
      <c r="A102" s="9"/>
      <c r="B102" s="41"/>
      <c r="C102" s="41"/>
      <c r="D102" s="41"/>
      <c r="E102" s="9"/>
      <c r="F102" s="9"/>
      <c r="G102" s="9"/>
      <c r="H102" s="9"/>
      <c r="I102" s="4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ht="12.75" customHeight="1">
      <c r="A103" s="9"/>
      <c r="B103" s="41"/>
      <c r="C103" s="41"/>
      <c r="D103" s="41"/>
      <c r="E103" s="9"/>
      <c r="F103" s="9"/>
      <c r="G103" s="9"/>
      <c r="H103" s="9"/>
      <c r="I103" s="4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ht="12.75" customHeight="1">
      <c r="A104" s="9"/>
      <c r="B104" s="41"/>
      <c r="C104" s="41"/>
      <c r="D104" s="41"/>
      <c r="E104" s="9"/>
      <c r="F104" s="9"/>
      <c r="G104" s="9"/>
      <c r="H104" s="9"/>
      <c r="I104" s="4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ht="12.75" customHeight="1">
      <c r="A105" s="9"/>
      <c r="B105" s="41"/>
      <c r="C105" s="41"/>
      <c r="D105" s="41"/>
      <c r="E105" s="9"/>
      <c r="F105" s="9"/>
      <c r="G105" s="9"/>
      <c r="H105" s="9"/>
      <c r="I105" s="4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ht="12.75" customHeight="1">
      <c r="A106" s="9"/>
      <c r="B106" s="41"/>
      <c r="C106" s="41"/>
      <c r="D106" s="41"/>
      <c r="E106" s="9"/>
      <c r="F106" s="9"/>
      <c r="G106" s="9"/>
      <c r="H106" s="9"/>
      <c r="I106" s="4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ht="12.75" customHeight="1">
      <c r="A107" s="9"/>
      <c r="B107" s="41"/>
      <c r="C107" s="41"/>
      <c r="D107" s="41"/>
      <c r="E107" s="9"/>
      <c r="F107" s="9"/>
      <c r="G107" s="9"/>
      <c r="H107" s="9"/>
      <c r="I107" s="4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ht="12.75" customHeight="1">
      <c r="A108" s="9"/>
      <c r="B108" s="41"/>
      <c r="C108" s="41"/>
      <c r="D108" s="41"/>
      <c r="E108" s="9"/>
      <c r="F108" s="9"/>
      <c r="G108" s="9"/>
      <c r="H108" s="9"/>
      <c r="I108" s="4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ht="12.75" customHeight="1">
      <c r="A109" s="9"/>
      <c r="B109" s="41"/>
      <c r="C109" s="41"/>
      <c r="D109" s="41"/>
      <c r="E109" s="9"/>
      <c r="F109" s="9"/>
      <c r="G109" s="9"/>
      <c r="H109" s="9"/>
      <c r="I109" s="4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ht="12.75" customHeight="1">
      <c r="A110" s="9"/>
      <c r="B110" s="41"/>
      <c r="C110" s="41"/>
      <c r="D110" s="41"/>
      <c r="E110" s="9"/>
      <c r="F110" s="9"/>
      <c r="G110" s="9"/>
      <c r="H110" s="9"/>
      <c r="I110" s="4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ht="12.75" customHeight="1">
      <c r="A111" s="9"/>
      <c r="B111" s="41"/>
      <c r="C111" s="41"/>
      <c r="D111" s="41"/>
      <c r="E111" s="9"/>
      <c r="F111" s="9"/>
      <c r="G111" s="9"/>
      <c r="H111" s="9"/>
      <c r="I111" s="4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ht="12.75" customHeight="1">
      <c r="A112" s="9"/>
      <c r="B112" s="41"/>
      <c r="C112" s="41"/>
      <c r="D112" s="41"/>
      <c r="E112" s="9"/>
      <c r="F112" s="9"/>
      <c r="G112" s="9"/>
      <c r="H112" s="9"/>
      <c r="I112" s="4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ht="12.75" customHeight="1">
      <c r="A113" s="9"/>
      <c r="B113" s="41"/>
      <c r="C113" s="41"/>
      <c r="D113" s="41"/>
      <c r="E113" s="9"/>
      <c r="F113" s="9"/>
      <c r="G113" s="9"/>
      <c r="H113" s="9"/>
      <c r="I113" s="4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ht="12.75" customHeight="1">
      <c r="A114" s="9"/>
      <c r="B114" s="41"/>
      <c r="C114" s="41"/>
      <c r="D114" s="41"/>
      <c r="E114" s="9"/>
      <c r="F114" s="9"/>
      <c r="G114" s="9"/>
      <c r="H114" s="9"/>
      <c r="I114" s="4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ht="12.75" customHeight="1">
      <c r="A115" s="9"/>
      <c r="B115" s="41"/>
      <c r="C115" s="41"/>
      <c r="D115" s="41"/>
      <c r="E115" s="9"/>
      <c r="F115" s="9"/>
      <c r="G115" s="9"/>
      <c r="H115" s="9"/>
      <c r="I115" s="4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ht="12.75" customHeight="1">
      <c r="A116" s="9"/>
      <c r="B116" s="41"/>
      <c r="C116" s="41"/>
      <c r="D116" s="41"/>
      <c r="E116" s="9"/>
      <c r="F116" s="9"/>
      <c r="G116" s="9"/>
      <c r="H116" s="9"/>
      <c r="I116" s="4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ht="12.75" customHeight="1">
      <c r="A117" s="9"/>
      <c r="B117" s="41"/>
      <c r="C117" s="41"/>
      <c r="D117" s="41"/>
      <c r="E117" s="9"/>
      <c r="F117" s="9"/>
      <c r="G117" s="9"/>
      <c r="H117" s="9"/>
      <c r="I117" s="4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ht="12.75" customHeight="1">
      <c r="A118" s="9"/>
      <c r="B118" s="41"/>
      <c r="C118" s="41"/>
      <c r="D118" s="41"/>
      <c r="E118" s="9"/>
      <c r="F118" s="9"/>
      <c r="G118" s="9"/>
      <c r="H118" s="9"/>
      <c r="I118" s="4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ht="12.75" customHeight="1">
      <c r="A119" s="9"/>
      <c r="B119" s="41"/>
      <c r="C119" s="41"/>
      <c r="D119" s="41"/>
      <c r="E119" s="9"/>
      <c r="F119" s="9"/>
      <c r="G119" s="9"/>
      <c r="H119" s="9"/>
      <c r="I119" s="4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ht="12.75" customHeight="1">
      <c r="A120" s="9"/>
      <c r="B120" s="41"/>
      <c r="C120" s="41"/>
      <c r="D120" s="41"/>
      <c r="E120" s="9"/>
      <c r="F120" s="9"/>
      <c r="G120" s="9"/>
      <c r="H120" s="9"/>
      <c r="I120" s="4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ht="12.75" customHeight="1">
      <c r="A121" s="9"/>
      <c r="B121" s="41"/>
      <c r="C121" s="41"/>
      <c r="D121" s="41"/>
      <c r="E121" s="9"/>
      <c r="F121" s="9"/>
      <c r="G121" s="9"/>
      <c r="H121" s="9"/>
      <c r="I121" s="4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ht="12.75" customHeight="1">
      <c r="A122" s="9"/>
      <c r="B122" s="41"/>
      <c r="C122" s="41"/>
      <c r="D122" s="41"/>
      <c r="E122" s="9"/>
      <c r="F122" s="9"/>
      <c r="G122" s="9"/>
      <c r="H122" s="9"/>
      <c r="I122" s="4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ht="12.75" customHeight="1">
      <c r="A123" s="9"/>
      <c r="B123" s="41"/>
      <c r="C123" s="41"/>
      <c r="D123" s="41"/>
      <c r="E123" s="9"/>
      <c r="F123" s="9"/>
      <c r="G123" s="9"/>
      <c r="H123" s="9"/>
      <c r="I123" s="4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ht="12.75" customHeight="1">
      <c r="A124" s="9"/>
      <c r="B124" s="41"/>
      <c r="C124" s="41"/>
      <c r="D124" s="41"/>
      <c r="E124" s="9"/>
      <c r="F124" s="9"/>
      <c r="G124" s="9"/>
      <c r="H124" s="9"/>
      <c r="I124" s="4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ht="12.75" customHeight="1">
      <c r="A125" s="9"/>
      <c r="B125" s="41"/>
      <c r="C125" s="41"/>
      <c r="D125" s="41"/>
      <c r="E125" s="9"/>
      <c r="F125" s="9"/>
      <c r="G125" s="9"/>
      <c r="H125" s="9"/>
      <c r="I125" s="4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ht="12.75" customHeight="1">
      <c r="A126" s="9"/>
      <c r="B126" s="41"/>
      <c r="C126" s="41"/>
      <c r="D126" s="41"/>
      <c r="E126" s="9"/>
      <c r="F126" s="9"/>
      <c r="G126" s="9"/>
      <c r="H126" s="9"/>
      <c r="I126" s="4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ht="12.75" customHeight="1">
      <c r="A127" s="9"/>
      <c r="B127" s="41"/>
      <c r="C127" s="41"/>
      <c r="D127" s="41"/>
      <c r="E127" s="9"/>
      <c r="F127" s="9"/>
      <c r="G127" s="9"/>
      <c r="H127" s="9"/>
      <c r="I127" s="4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ht="12.75" customHeight="1">
      <c r="A128" s="9"/>
      <c r="B128" s="41"/>
      <c r="C128" s="41"/>
      <c r="D128" s="41"/>
      <c r="E128" s="9"/>
      <c r="F128" s="9"/>
      <c r="G128" s="9"/>
      <c r="H128" s="9"/>
      <c r="I128" s="4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ht="12.75" customHeight="1">
      <c r="A129" s="9"/>
      <c r="B129" s="41"/>
      <c r="C129" s="41"/>
      <c r="D129" s="41"/>
      <c r="E129" s="9"/>
      <c r="F129" s="9"/>
      <c r="G129" s="9"/>
      <c r="H129" s="9"/>
      <c r="I129" s="4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ht="12.75" customHeight="1">
      <c r="A130" s="9"/>
      <c r="B130" s="41"/>
      <c r="C130" s="41"/>
      <c r="D130" s="41"/>
      <c r="E130" s="9"/>
      <c r="F130" s="9"/>
      <c r="G130" s="9"/>
      <c r="H130" s="9"/>
      <c r="I130" s="4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ht="12.75" customHeight="1">
      <c r="A131" s="9"/>
      <c r="B131" s="41"/>
      <c r="C131" s="41"/>
      <c r="D131" s="41"/>
      <c r="E131" s="9"/>
      <c r="F131" s="9"/>
      <c r="G131" s="9"/>
      <c r="H131" s="9"/>
      <c r="I131" s="4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ht="12.75" customHeight="1">
      <c r="A132" s="9"/>
      <c r="B132" s="41"/>
      <c r="C132" s="41"/>
      <c r="D132" s="41"/>
      <c r="E132" s="9"/>
      <c r="F132" s="9"/>
      <c r="G132" s="9"/>
      <c r="H132" s="9"/>
      <c r="I132" s="4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ht="12.75" customHeight="1">
      <c r="A133" s="9"/>
      <c r="B133" s="41"/>
      <c r="C133" s="41"/>
      <c r="D133" s="41"/>
      <c r="E133" s="9"/>
      <c r="F133" s="9"/>
      <c r="G133" s="9"/>
      <c r="H133" s="9"/>
      <c r="I133" s="4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ht="12.75" customHeight="1">
      <c r="A134" s="9"/>
      <c r="B134" s="41"/>
      <c r="C134" s="41"/>
      <c r="D134" s="41"/>
      <c r="E134" s="9"/>
      <c r="F134" s="9"/>
      <c r="G134" s="9"/>
      <c r="H134" s="9"/>
      <c r="I134" s="4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ht="12.75" customHeight="1">
      <c r="A135" s="9"/>
      <c r="B135" s="41"/>
      <c r="C135" s="41"/>
      <c r="D135" s="41"/>
      <c r="E135" s="9"/>
      <c r="F135" s="9"/>
      <c r="G135" s="9"/>
      <c r="H135" s="9"/>
      <c r="I135" s="4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ht="12.75" customHeight="1">
      <c r="A136" s="9"/>
      <c r="B136" s="41"/>
      <c r="C136" s="41"/>
      <c r="D136" s="41"/>
      <c r="E136" s="9"/>
      <c r="F136" s="9"/>
      <c r="G136" s="9"/>
      <c r="H136" s="9"/>
      <c r="I136" s="4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ht="12.75" customHeight="1">
      <c r="A137" s="9"/>
      <c r="B137" s="41"/>
      <c r="C137" s="41"/>
      <c r="D137" s="41"/>
      <c r="E137" s="9"/>
      <c r="F137" s="9"/>
      <c r="G137" s="9"/>
      <c r="H137" s="9"/>
      <c r="I137" s="4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ht="12.75" customHeight="1">
      <c r="A138" s="9"/>
      <c r="B138" s="41"/>
      <c r="C138" s="41"/>
      <c r="D138" s="41"/>
      <c r="E138" s="9"/>
      <c r="F138" s="9"/>
      <c r="G138" s="9"/>
      <c r="H138" s="9"/>
      <c r="I138" s="4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ht="12.75" customHeight="1">
      <c r="A139" s="9"/>
      <c r="B139" s="41"/>
      <c r="C139" s="41"/>
      <c r="D139" s="41"/>
      <c r="E139" s="9"/>
      <c r="F139" s="9"/>
      <c r="G139" s="9"/>
      <c r="H139" s="9"/>
      <c r="I139" s="4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ht="12.75" customHeight="1">
      <c r="A140" s="9"/>
      <c r="B140" s="41"/>
      <c r="C140" s="41"/>
      <c r="D140" s="41"/>
      <c r="E140" s="9"/>
      <c r="F140" s="9"/>
      <c r="G140" s="9"/>
      <c r="H140" s="9"/>
      <c r="I140" s="4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ht="12.75" customHeight="1">
      <c r="A141" s="9"/>
      <c r="B141" s="41"/>
      <c r="C141" s="41"/>
      <c r="D141" s="41"/>
      <c r="E141" s="9"/>
      <c r="F141" s="9"/>
      <c r="G141" s="9"/>
      <c r="H141" s="9"/>
      <c r="I141" s="4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ht="12.75" customHeight="1">
      <c r="A142" s="9"/>
      <c r="B142" s="41"/>
      <c r="C142" s="41"/>
      <c r="D142" s="41"/>
      <c r="E142" s="9"/>
      <c r="F142" s="9"/>
      <c r="G142" s="9"/>
      <c r="H142" s="9"/>
      <c r="I142" s="4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ht="12.75" customHeight="1">
      <c r="A143" s="9"/>
      <c r="B143" s="41"/>
      <c r="C143" s="41"/>
      <c r="D143" s="41"/>
      <c r="E143" s="9"/>
      <c r="F143" s="9"/>
      <c r="G143" s="9"/>
      <c r="H143" s="9"/>
      <c r="I143" s="4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ht="12.75" customHeight="1">
      <c r="A144" s="9"/>
      <c r="B144" s="41"/>
      <c r="C144" s="41"/>
      <c r="D144" s="41"/>
      <c r="E144" s="9"/>
      <c r="F144" s="9"/>
      <c r="G144" s="9"/>
      <c r="H144" s="9"/>
      <c r="I144" s="4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ht="12.75" customHeight="1">
      <c r="A145" s="9"/>
      <c r="B145" s="41"/>
      <c r="C145" s="41"/>
      <c r="D145" s="41"/>
      <c r="E145" s="9"/>
      <c r="F145" s="9"/>
      <c r="G145" s="9"/>
      <c r="H145" s="9"/>
      <c r="I145" s="4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ht="12.75" customHeight="1">
      <c r="A146" s="9"/>
      <c r="B146" s="41"/>
      <c r="C146" s="41"/>
      <c r="D146" s="41"/>
      <c r="E146" s="9"/>
      <c r="F146" s="9"/>
      <c r="G146" s="9"/>
      <c r="H146" s="9"/>
      <c r="I146" s="4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ht="12.75" customHeight="1">
      <c r="A147" s="9"/>
      <c r="B147" s="41"/>
      <c r="C147" s="41"/>
      <c r="D147" s="41"/>
      <c r="E147" s="9"/>
      <c r="F147" s="9"/>
      <c r="G147" s="9"/>
      <c r="H147" s="9"/>
      <c r="I147" s="4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ht="12.75" customHeight="1">
      <c r="A148" s="9"/>
      <c r="B148" s="41"/>
      <c r="C148" s="41"/>
      <c r="D148" s="41"/>
      <c r="E148" s="9"/>
      <c r="F148" s="9"/>
      <c r="G148" s="9"/>
      <c r="H148" s="9"/>
      <c r="I148" s="4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ht="12.75" customHeight="1">
      <c r="A149" s="9"/>
      <c r="B149" s="41"/>
      <c r="C149" s="41"/>
      <c r="D149" s="41"/>
      <c r="E149" s="9"/>
      <c r="F149" s="9"/>
      <c r="G149" s="9"/>
      <c r="H149" s="9"/>
      <c r="I149" s="4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ht="12.75" customHeight="1">
      <c r="A150" s="9"/>
      <c r="B150" s="41"/>
      <c r="C150" s="41"/>
      <c r="D150" s="41"/>
      <c r="E150" s="9"/>
      <c r="F150" s="9"/>
      <c r="G150" s="9"/>
      <c r="H150" s="9"/>
      <c r="I150" s="4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ht="12.75" customHeight="1">
      <c r="A151" s="9"/>
      <c r="B151" s="41"/>
      <c r="C151" s="41"/>
      <c r="D151" s="41"/>
      <c r="E151" s="9"/>
      <c r="F151" s="9"/>
      <c r="G151" s="9"/>
      <c r="H151" s="9"/>
      <c r="I151" s="4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ht="12.75" customHeight="1">
      <c r="A152" s="9"/>
      <c r="B152" s="41"/>
      <c r="C152" s="41"/>
      <c r="D152" s="41"/>
      <c r="E152" s="9"/>
      <c r="F152" s="9"/>
      <c r="G152" s="9"/>
      <c r="H152" s="9"/>
      <c r="I152" s="4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ht="12.75" customHeight="1">
      <c r="A153" s="9"/>
      <c r="B153" s="41"/>
      <c r="C153" s="41"/>
      <c r="D153" s="41"/>
      <c r="E153" s="9"/>
      <c r="F153" s="9"/>
      <c r="G153" s="9"/>
      <c r="H153" s="9"/>
      <c r="I153" s="4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ht="12.75" customHeight="1">
      <c r="A154" s="9"/>
      <c r="B154" s="41"/>
      <c r="C154" s="41"/>
      <c r="D154" s="41"/>
      <c r="E154" s="9"/>
      <c r="F154" s="9"/>
      <c r="G154" s="9"/>
      <c r="H154" s="9"/>
      <c r="I154" s="4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ht="12.75" customHeight="1">
      <c r="A155" s="9"/>
      <c r="B155" s="41"/>
      <c r="C155" s="41"/>
      <c r="D155" s="41"/>
      <c r="E155" s="9"/>
      <c r="F155" s="9"/>
      <c r="G155" s="9"/>
      <c r="H155" s="9"/>
      <c r="I155" s="4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ht="12.75" customHeight="1">
      <c r="A156" s="9"/>
      <c r="B156" s="41"/>
      <c r="C156" s="41"/>
      <c r="D156" s="41"/>
      <c r="E156" s="9"/>
      <c r="F156" s="9"/>
      <c r="G156" s="9"/>
      <c r="H156" s="9"/>
      <c r="I156" s="4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ht="12.75" customHeight="1">
      <c r="A157" s="9"/>
      <c r="B157" s="41"/>
      <c r="C157" s="41"/>
      <c r="D157" s="41"/>
      <c r="E157" s="9"/>
      <c r="F157" s="9"/>
      <c r="G157" s="9"/>
      <c r="H157" s="9"/>
      <c r="I157" s="4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ht="12.75" customHeight="1">
      <c r="A158" s="9"/>
      <c r="B158" s="41"/>
      <c r="C158" s="41"/>
      <c r="D158" s="41"/>
      <c r="E158" s="9"/>
      <c r="F158" s="9"/>
      <c r="G158" s="9"/>
      <c r="H158" s="9"/>
      <c r="I158" s="4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ht="12.75" customHeight="1">
      <c r="A159" s="9"/>
      <c r="B159" s="41"/>
      <c r="C159" s="41"/>
      <c r="D159" s="41"/>
      <c r="E159" s="9"/>
      <c r="F159" s="9"/>
      <c r="G159" s="9"/>
      <c r="H159" s="9"/>
      <c r="I159" s="4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ht="12.75" customHeight="1">
      <c r="A160" s="9"/>
      <c r="B160" s="41"/>
      <c r="C160" s="41"/>
      <c r="D160" s="41"/>
      <c r="E160" s="9"/>
      <c r="F160" s="9"/>
      <c r="G160" s="9"/>
      <c r="H160" s="9"/>
      <c r="I160" s="4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ht="12.75" customHeight="1">
      <c r="A161" s="9"/>
      <c r="B161" s="41"/>
      <c r="C161" s="41"/>
      <c r="D161" s="41"/>
      <c r="E161" s="9"/>
      <c r="F161" s="9"/>
      <c r="G161" s="9"/>
      <c r="H161" s="9"/>
      <c r="I161" s="4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ht="12.75" customHeight="1">
      <c r="A162" s="9"/>
      <c r="B162" s="41"/>
      <c r="C162" s="41"/>
      <c r="D162" s="41"/>
      <c r="E162" s="9"/>
      <c r="F162" s="9"/>
      <c r="G162" s="9"/>
      <c r="H162" s="9"/>
      <c r="I162" s="4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ht="12.75" customHeight="1">
      <c r="A163" s="9"/>
      <c r="B163" s="41"/>
      <c r="C163" s="41"/>
      <c r="D163" s="41"/>
      <c r="E163" s="9"/>
      <c r="F163" s="9"/>
      <c r="G163" s="9"/>
      <c r="H163" s="9"/>
      <c r="I163" s="4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ht="12.75" customHeight="1">
      <c r="A164" s="9"/>
      <c r="B164" s="41"/>
      <c r="C164" s="41"/>
      <c r="D164" s="41"/>
      <c r="E164" s="9"/>
      <c r="F164" s="9"/>
      <c r="G164" s="9"/>
      <c r="H164" s="9"/>
      <c r="I164" s="4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ht="12.75" customHeight="1">
      <c r="A165" s="9"/>
      <c r="B165" s="41"/>
      <c r="C165" s="41"/>
      <c r="D165" s="41"/>
      <c r="E165" s="9"/>
      <c r="F165" s="9"/>
      <c r="G165" s="9"/>
      <c r="H165" s="9"/>
      <c r="I165" s="4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ht="12.75" customHeight="1">
      <c r="A166" s="9"/>
      <c r="B166" s="41"/>
      <c r="C166" s="41"/>
      <c r="D166" s="41"/>
      <c r="E166" s="9"/>
      <c r="F166" s="9"/>
      <c r="G166" s="9"/>
      <c r="H166" s="9"/>
      <c r="I166" s="4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ht="12.75" customHeight="1">
      <c r="A167" s="9"/>
      <c r="B167" s="41"/>
      <c r="C167" s="41"/>
      <c r="D167" s="41"/>
      <c r="E167" s="9"/>
      <c r="F167" s="9"/>
      <c r="G167" s="9"/>
      <c r="H167" s="9"/>
      <c r="I167" s="4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ht="12.75" customHeight="1">
      <c r="A168" s="9"/>
      <c r="B168" s="41"/>
      <c r="C168" s="41"/>
      <c r="D168" s="41"/>
      <c r="E168" s="9"/>
      <c r="F168" s="9"/>
      <c r="G168" s="9"/>
      <c r="H168" s="9"/>
      <c r="I168" s="4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ht="12.75" customHeight="1">
      <c r="A169" s="9"/>
      <c r="B169" s="41"/>
      <c r="C169" s="41"/>
      <c r="D169" s="41"/>
      <c r="E169" s="9"/>
      <c r="F169" s="9"/>
      <c r="G169" s="9"/>
      <c r="H169" s="9"/>
      <c r="I169" s="4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ht="12.75" customHeight="1">
      <c r="A170" s="9"/>
      <c r="B170" s="41"/>
      <c r="C170" s="41"/>
      <c r="D170" s="41"/>
      <c r="E170" s="9"/>
      <c r="F170" s="9"/>
      <c r="G170" s="9"/>
      <c r="H170" s="9"/>
      <c r="I170" s="4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ht="12.75" customHeight="1">
      <c r="A171" s="9"/>
      <c r="B171" s="41"/>
      <c r="C171" s="41"/>
      <c r="D171" s="41"/>
      <c r="E171" s="9"/>
      <c r="F171" s="9"/>
      <c r="G171" s="9"/>
      <c r="H171" s="9"/>
      <c r="I171" s="4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ht="12.75" customHeight="1">
      <c r="A172" s="9"/>
      <c r="B172" s="41"/>
      <c r="C172" s="41"/>
      <c r="D172" s="41"/>
      <c r="E172" s="9"/>
      <c r="F172" s="9"/>
      <c r="G172" s="9"/>
      <c r="H172" s="9"/>
      <c r="I172" s="4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ht="12.75" customHeight="1">
      <c r="A173" s="9"/>
      <c r="B173" s="41"/>
      <c r="C173" s="41"/>
      <c r="D173" s="41"/>
      <c r="E173" s="9"/>
      <c r="F173" s="9"/>
      <c r="G173" s="9"/>
      <c r="H173" s="9"/>
      <c r="I173" s="4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ht="12.75" customHeight="1">
      <c r="A174" s="9"/>
      <c r="B174" s="41"/>
      <c r="C174" s="41"/>
      <c r="D174" s="41"/>
      <c r="E174" s="9"/>
      <c r="F174" s="9"/>
      <c r="G174" s="9"/>
      <c r="H174" s="9"/>
      <c r="I174" s="4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ht="12.75" customHeight="1">
      <c r="A175" s="9"/>
      <c r="B175" s="41"/>
      <c r="C175" s="41"/>
      <c r="D175" s="41"/>
      <c r="E175" s="9"/>
      <c r="F175" s="9"/>
      <c r="G175" s="9"/>
      <c r="H175" s="9"/>
      <c r="I175" s="4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ht="12.75" customHeight="1">
      <c r="A176" s="9"/>
      <c r="B176" s="41"/>
      <c r="C176" s="41"/>
      <c r="D176" s="41"/>
      <c r="E176" s="9"/>
      <c r="F176" s="9"/>
      <c r="G176" s="9"/>
      <c r="H176" s="9"/>
      <c r="I176" s="4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ht="12.75" customHeight="1">
      <c r="A177" s="9"/>
      <c r="B177" s="41"/>
      <c r="C177" s="41"/>
      <c r="D177" s="41"/>
      <c r="E177" s="9"/>
      <c r="F177" s="9"/>
      <c r="G177" s="9"/>
      <c r="H177" s="9"/>
      <c r="I177" s="4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ht="12.75" customHeight="1">
      <c r="A178" s="9"/>
      <c r="B178" s="41"/>
      <c r="C178" s="41"/>
      <c r="D178" s="41"/>
      <c r="E178" s="9"/>
      <c r="F178" s="9"/>
      <c r="G178" s="9"/>
      <c r="H178" s="9"/>
      <c r="I178" s="4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ht="12.75" customHeight="1">
      <c r="A179" s="9"/>
      <c r="B179" s="41"/>
      <c r="C179" s="41"/>
      <c r="D179" s="41"/>
      <c r="E179" s="9"/>
      <c r="F179" s="9"/>
      <c r="G179" s="9"/>
      <c r="H179" s="9"/>
      <c r="I179" s="4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ht="12.75" customHeight="1">
      <c r="A180" s="9"/>
      <c r="B180" s="41"/>
      <c r="C180" s="41"/>
      <c r="D180" s="41"/>
      <c r="E180" s="9"/>
      <c r="F180" s="9"/>
      <c r="G180" s="9"/>
      <c r="H180" s="9"/>
      <c r="I180" s="4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ht="12.75" customHeight="1">
      <c r="A181" s="9"/>
      <c r="B181" s="41"/>
      <c r="C181" s="41"/>
      <c r="D181" s="41"/>
      <c r="E181" s="9"/>
      <c r="F181" s="9"/>
      <c r="G181" s="9"/>
      <c r="H181" s="9"/>
      <c r="I181" s="4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ht="12.75" customHeight="1">
      <c r="A182" s="9"/>
      <c r="B182" s="41"/>
      <c r="C182" s="41"/>
      <c r="D182" s="41"/>
      <c r="E182" s="9"/>
      <c r="F182" s="9"/>
      <c r="G182" s="9"/>
      <c r="H182" s="9"/>
      <c r="I182" s="4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ht="12.75" customHeight="1">
      <c r="A183" s="9"/>
      <c r="B183" s="41"/>
      <c r="C183" s="41"/>
      <c r="D183" s="41"/>
      <c r="E183" s="9"/>
      <c r="F183" s="9"/>
      <c r="G183" s="9"/>
      <c r="H183" s="9"/>
      <c r="I183" s="4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ht="12.75" customHeight="1">
      <c r="A184" s="9"/>
      <c r="B184" s="41"/>
      <c r="C184" s="41"/>
      <c r="D184" s="41"/>
      <c r="E184" s="9"/>
      <c r="F184" s="9"/>
      <c r="G184" s="9"/>
      <c r="H184" s="9"/>
      <c r="I184" s="4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ht="12.75" customHeight="1">
      <c r="A185" s="9"/>
      <c r="B185" s="41"/>
      <c r="C185" s="41"/>
      <c r="D185" s="41"/>
      <c r="E185" s="9"/>
      <c r="F185" s="9"/>
      <c r="G185" s="9"/>
      <c r="H185" s="9"/>
      <c r="I185" s="4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ht="12.75" customHeight="1">
      <c r="A186" s="9"/>
      <c r="B186" s="41"/>
      <c r="C186" s="41"/>
      <c r="D186" s="41"/>
      <c r="E186" s="9"/>
      <c r="F186" s="9"/>
      <c r="G186" s="9"/>
      <c r="H186" s="9"/>
      <c r="I186" s="4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ht="12.75" customHeight="1">
      <c r="A187" s="9"/>
      <c r="B187" s="41"/>
      <c r="C187" s="41"/>
      <c r="D187" s="41"/>
      <c r="E187" s="9"/>
      <c r="F187" s="9"/>
      <c r="G187" s="9"/>
      <c r="H187" s="9"/>
      <c r="I187" s="4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ht="12.75" customHeight="1">
      <c r="A188" s="9"/>
      <c r="B188" s="41"/>
      <c r="C188" s="41"/>
      <c r="D188" s="41"/>
      <c r="E188" s="9"/>
      <c r="F188" s="9"/>
      <c r="G188" s="9"/>
      <c r="H188" s="9"/>
      <c r="I188" s="4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ht="12.75" customHeight="1">
      <c r="A189" s="9"/>
      <c r="B189" s="41"/>
      <c r="C189" s="41"/>
      <c r="D189" s="41"/>
      <c r="E189" s="9"/>
      <c r="F189" s="9"/>
      <c r="G189" s="9"/>
      <c r="H189" s="9"/>
      <c r="I189" s="4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ht="12.75" customHeight="1">
      <c r="A190" s="9"/>
      <c r="B190" s="41"/>
      <c r="C190" s="41"/>
      <c r="D190" s="41"/>
      <c r="E190" s="9"/>
      <c r="F190" s="9"/>
      <c r="G190" s="9"/>
      <c r="H190" s="9"/>
      <c r="I190" s="4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ht="12.75" customHeight="1">
      <c r="A191" s="9"/>
      <c r="B191" s="41"/>
      <c r="C191" s="41"/>
      <c r="D191" s="41"/>
      <c r="E191" s="9"/>
      <c r="F191" s="9"/>
      <c r="G191" s="9"/>
      <c r="H191" s="9"/>
      <c r="I191" s="4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ht="12.75" customHeight="1">
      <c r="A192" s="9"/>
      <c r="B192" s="41"/>
      <c r="C192" s="41"/>
      <c r="D192" s="41"/>
      <c r="E192" s="9"/>
      <c r="F192" s="9"/>
      <c r="G192" s="9"/>
      <c r="H192" s="9"/>
      <c r="I192" s="4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ht="12.75" customHeight="1">
      <c r="A193" s="9"/>
      <c r="B193" s="41"/>
      <c r="C193" s="41"/>
      <c r="D193" s="41"/>
      <c r="E193" s="9"/>
      <c r="F193" s="9"/>
      <c r="G193" s="9"/>
      <c r="H193" s="9"/>
      <c r="I193" s="4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ht="12.75" customHeight="1">
      <c r="A194" s="9"/>
      <c r="B194" s="41"/>
      <c r="C194" s="41"/>
      <c r="D194" s="41"/>
      <c r="E194" s="9"/>
      <c r="F194" s="9"/>
      <c r="G194" s="9"/>
      <c r="H194" s="9"/>
      <c r="I194" s="4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ht="12.75" customHeight="1">
      <c r="A195" s="9"/>
      <c r="B195" s="41"/>
      <c r="C195" s="41"/>
      <c r="D195" s="41"/>
      <c r="E195" s="9"/>
      <c r="F195" s="9"/>
      <c r="G195" s="9"/>
      <c r="H195" s="9"/>
      <c r="I195" s="4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ht="12.75" customHeight="1">
      <c r="A196" s="9"/>
      <c r="B196" s="41"/>
      <c r="C196" s="41"/>
      <c r="D196" s="41"/>
      <c r="E196" s="9"/>
      <c r="F196" s="9"/>
      <c r="G196" s="9"/>
      <c r="H196" s="9"/>
      <c r="I196" s="4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ht="12.75" customHeight="1">
      <c r="A197" s="9"/>
      <c r="B197" s="41"/>
      <c r="C197" s="41"/>
      <c r="D197" s="41"/>
      <c r="E197" s="9"/>
      <c r="F197" s="9"/>
      <c r="G197" s="9"/>
      <c r="H197" s="9"/>
      <c r="I197" s="4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ht="12.75" customHeight="1">
      <c r="A198" s="9"/>
      <c r="B198" s="41"/>
      <c r="C198" s="41"/>
      <c r="D198" s="41"/>
      <c r="E198" s="9"/>
      <c r="F198" s="9"/>
      <c r="G198" s="9"/>
      <c r="H198" s="9"/>
      <c r="I198" s="4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ht="12.75" customHeight="1">
      <c r="A199" s="9"/>
      <c r="B199" s="41"/>
      <c r="C199" s="41"/>
      <c r="D199" s="41"/>
      <c r="E199" s="9"/>
      <c r="F199" s="9"/>
      <c r="G199" s="9"/>
      <c r="H199" s="9"/>
      <c r="I199" s="4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ht="12.75" customHeight="1">
      <c r="A200" s="9"/>
      <c r="B200" s="41"/>
      <c r="C200" s="41"/>
      <c r="D200" s="41"/>
      <c r="E200" s="9"/>
      <c r="F200" s="9"/>
      <c r="G200" s="9"/>
      <c r="H200" s="9"/>
      <c r="I200" s="4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ht="12.75" customHeight="1">
      <c r="A201" s="9"/>
      <c r="B201" s="41"/>
      <c r="C201" s="41"/>
      <c r="D201" s="41"/>
      <c r="E201" s="9"/>
      <c r="F201" s="9"/>
      <c r="G201" s="9"/>
      <c r="H201" s="9"/>
      <c r="I201" s="4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ht="12.75" customHeight="1">
      <c r="A202" s="9"/>
      <c r="B202" s="41"/>
      <c r="C202" s="41"/>
      <c r="D202" s="41"/>
      <c r="E202" s="9"/>
      <c r="F202" s="9"/>
      <c r="G202" s="9"/>
      <c r="H202" s="9"/>
      <c r="I202" s="4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ht="12.75" customHeight="1">
      <c r="A203" s="9"/>
      <c r="B203" s="41"/>
      <c r="C203" s="41"/>
      <c r="D203" s="41"/>
      <c r="E203" s="9"/>
      <c r="F203" s="9"/>
      <c r="G203" s="9"/>
      <c r="H203" s="9"/>
      <c r="I203" s="4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ht="12.75" customHeight="1">
      <c r="A204" s="9"/>
      <c r="B204" s="41"/>
      <c r="C204" s="41"/>
      <c r="D204" s="41"/>
      <c r="E204" s="9"/>
      <c r="F204" s="9"/>
      <c r="G204" s="9"/>
      <c r="H204" s="9"/>
      <c r="I204" s="4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ht="12.75" customHeight="1">
      <c r="A205" s="9"/>
      <c r="B205" s="41"/>
      <c r="C205" s="41"/>
      <c r="D205" s="41"/>
      <c r="E205" s="9"/>
      <c r="F205" s="9"/>
      <c r="G205" s="9"/>
      <c r="H205" s="9"/>
      <c r="I205" s="4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ht="12.75" customHeight="1">
      <c r="A206" s="9"/>
      <c r="B206" s="41"/>
      <c r="C206" s="41"/>
      <c r="D206" s="41"/>
      <c r="E206" s="9"/>
      <c r="F206" s="9"/>
      <c r="G206" s="9"/>
      <c r="H206" s="9"/>
      <c r="I206" s="4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ht="12.75" customHeight="1">
      <c r="A207" s="9"/>
      <c r="B207" s="41"/>
      <c r="C207" s="41"/>
      <c r="D207" s="41"/>
      <c r="E207" s="9"/>
      <c r="F207" s="9"/>
      <c r="G207" s="9"/>
      <c r="H207" s="9"/>
      <c r="I207" s="4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ht="12.75" customHeight="1">
      <c r="A208" s="9"/>
      <c r="B208" s="41"/>
      <c r="C208" s="41"/>
      <c r="D208" s="41"/>
      <c r="E208" s="9"/>
      <c r="F208" s="9"/>
      <c r="G208" s="9"/>
      <c r="H208" s="9"/>
      <c r="I208" s="4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ht="12.75" customHeight="1">
      <c r="A209" s="9"/>
      <c r="B209" s="41"/>
      <c r="C209" s="41"/>
      <c r="D209" s="41"/>
      <c r="E209" s="9"/>
      <c r="F209" s="9"/>
      <c r="G209" s="9"/>
      <c r="H209" s="9"/>
      <c r="I209" s="4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ht="12.75" customHeight="1">
      <c r="A210" s="9"/>
      <c r="B210" s="41"/>
      <c r="C210" s="41"/>
      <c r="D210" s="41"/>
      <c r="E210" s="9"/>
      <c r="F210" s="9"/>
      <c r="G210" s="9"/>
      <c r="H210" s="9"/>
      <c r="I210" s="4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ht="12.75" customHeight="1">
      <c r="A211" s="9"/>
      <c r="B211" s="41"/>
      <c r="C211" s="41"/>
      <c r="D211" s="41"/>
      <c r="E211" s="9"/>
      <c r="F211" s="9"/>
      <c r="G211" s="9"/>
      <c r="H211" s="9"/>
      <c r="I211" s="4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ht="12.75" customHeight="1">
      <c r="A212" s="9"/>
      <c r="B212" s="41"/>
      <c r="C212" s="41"/>
      <c r="D212" s="41"/>
      <c r="E212" s="9"/>
      <c r="F212" s="4"/>
      <c r="G212" s="4"/>
      <c r="H212" s="4"/>
      <c r="I212" s="4"/>
      <c r="J212" s="4"/>
      <c r="K212" s="4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ht="12.75" customHeight="1">
      <c r="A213" s="9"/>
      <c r="B213" s="41"/>
      <c r="C213" s="41"/>
      <c r="D213" s="41"/>
      <c r="E213" s="9"/>
      <c r="F213" s="4"/>
      <c r="G213" s="4"/>
      <c r="H213" s="4"/>
      <c r="I213" s="4"/>
      <c r="J213" s="4"/>
      <c r="K213" s="4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ht="12.75" customHeight="1">
      <c r="A214" s="9"/>
      <c r="B214" s="41"/>
      <c r="C214" s="41"/>
      <c r="D214" s="41"/>
      <c r="E214" s="9"/>
      <c r="F214" s="4"/>
      <c r="G214" s="4"/>
      <c r="H214" s="4"/>
      <c r="I214" s="4"/>
      <c r="J214" s="4"/>
      <c r="K214" s="4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ht="12.75" customHeight="1">
      <c r="A215" s="9"/>
      <c r="B215" s="41"/>
      <c r="C215" s="41"/>
      <c r="D215" s="41"/>
      <c r="E215" s="9"/>
      <c r="F215" s="4"/>
      <c r="G215" s="4"/>
      <c r="H215" s="4"/>
      <c r="I215" s="4"/>
      <c r="J215" s="4"/>
      <c r="K215" s="4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ht="12.75" customHeight="1">
      <c r="A216" s="9"/>
      <c r="B216" s="41"/>
      <c r="C216" s="41"/>
      <c r="D216" s="41"/>
      <c r="E216" s="9"/>
      <c r="F216" s="4"/>
      <c r="G216" s="4"/>
      <c r="H216" s="4"/>
      <c r="I216" s="4"/>
      <c r="J216" s="4"/>
      <c r="K216" s="4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ht="12.75" customHeight="1">
      <c r="A217" s="9"/>
      <c r="B217" s="41"/>
      <c r="C217" s="41"/>
      <c r="D217" s="41"/>
      <c r="E217" s="9"/>
      <c r="F217" s="4"/>
      <c r="G217" s="4"/>
      <c r="H217" s="4"/>
      <c r="I217" s="4"/>
      <c r="J217" s="4"/>
      <c r="K217" s="4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ht="12.75" customHeight="1">
      <c r="A218" s="9"/>
      <c r="B218" s="41"/>
      <c r="C218" s="41"/>
      <c r="D218" s="41"/>
      <c r="E218" s="9"/>
      <c r="F218" s="4"/>
      <c r="G218" s="4"/>
      <c r="H218" s="4"/>
      <c r="I218" s="4"/>
      <c r="J218" s="4"/>
      <c r="K218" s="4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ht="12.75" customHeight="1">
      <c r="A219" s="9"/>
      <c r="B219" s="41"/>
      <c r="C219" s="41"/>
      <c r="D219" s="41"/>
      <c r="E219" s="9"/>
      <c r="F219" s="4"/>
      <c r="G219" s="4"/>
      <c r="H219" s="4"/>
      <c r="I219" s="4"/>
      <c r="J219" s="4"/>
      <c r="K219" s="4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ht="12.75" customHeight="1">
      <c r="A220" s="9"/>
      <c r="B220" s="41"/>
      <c r="C220" s="41"/>
      <c r="D220" s="41"/>
      <c r="E220" s="9"/>
      <c r="F220" s="4"/>
      <c r="G220" s="4"/>
      <c r="H220" s="4"/>
      <c r="I220" s="4"/>
      <c r="J220" s="4"/>
      <c r="K220" s="4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ht="12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D1"/>
    <mergeCell ref="A2:A3"/>
  </mergeCells>
  <printOptions/>
  <pageMargins bottom="0.75" footer="0.0" header="0.0" left="0.7" right="0.7" top="0.75"/>
  <pageSetup orientation="landscape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A2C4C9"/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38.88"/>
    <col customWidth="1" min="2" max="4" width="14.88"/>
    <col customWidth="1" min="5" max="26" width="10.75"/>
  </cols>
  <sheetData>
    <row r="1" ht="12.75" customHeight="1">
      <c r="A1" s="1" t="s">
        <v>22</v>
      </c>
      <c r="B1" s="2"/>
      <c r="C1" s="2"/>
      <c r="D1" s="3"/>
      <c r="E1" s="4"/>
      <c r="F1" s="5" t="s">
        <v>1</v>
      </c>
      <c r="G1" s="42" t="s">
        <v>23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2.75" customHeight="1">
      <c r="A2" s="7" t="s">
        <v>3</v>
      </c>
      <c r="B2" s="8" t="s">
        <v>4</v>
      </c>
      <c r="C2" s="8" t="s">
        <v>5</v>
      </c>
      <c r="D2" s="8" t="s">
        <v>6</v>
      </c>
      <c r="E2" s="9"/>
      <c r="F2" s="9" t="s">
        <v>24</v>
      </c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ht="12.75" customHeight="1">
      <c r="A3" s="10"/>
      <c r="B3" s="11" t="s">
        <v>8</v>
      </c>
      <c r="C3" s="11" t="s">
        <v>8</v>
      </c>
      <c r="D3" s="11" t="s">
        <v>8</v>
      </c>
      <c r="E3" s="9"/>
      <c r="F3" s="4"/>
      <c r="G3" s="4"/>
      <c r="H3" s="9"/>
      <c r="I3" s="4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ht="12.75" customHeight="1">
      <c r="A4" s="12" t="s">
        <v>9</v>
      </c>
      <c r="B4" s="13"/>
      <c r="C4" s="13"/>
      <c r="D4" s="31"/>
      <c r="E4" s="9"/>
      <c r="F4" s="9" t="s">
        <v>24</v>
      </c>
      <c r="G4" s="9"/>
      <c r="H4" s="9"/>
      <c r="I4" s="4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ht="12.75" customHeight="1">
      <c r="A5" s="14" t="s">
        <v>10</v>
      </c>
      <c r="B5" s="13">
        <f t="shared" ref="B5:D5" si="1">B16</f>
        <v>8783.9</v>
      </c>
      <c r="C5" s="13">
        <f t="shared" si="1"/>
        <v>9033</v>
      </c>
      <c r="D5" s="13">
        <f t="shared" si="1"/>
        <v>9006.3</v>
      </c>
      <c r="E5" s="9"/>
      <c r="F5" s="9" t="s">
        <v>24</v>
      </c>
      <c r="G5" s="9"/>
      <c r="H5" s="9"/>
      <c r="I5" s="4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ht="12.75" customHeight="1">
      <c r="A6" s="15" t="s">
        <v>11</v>
      </c>
      <c r="B6" s="16">
        <f t="shared" ref="B6:D6" si="2">-B18</f>
        <v>-6153</v>
      </c>
      <c r="C6" s="16">
        <f t="shared" si="2"/>
        <v>-6372</v>
      </c>
      <c r="D6" s="16">
        <f t="shared" si="2"/>
        <v>-6470</v>
      </c>
      <c r="E6" s="9"/>
      <c r="F6" s="9" t="s">
        <v>24</v>
      </c>
      <c r="G6" s="9"/>
      <c r="H6" s="9"/>
      <c r="I6" s="4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ht="12.75" customHeight="1">
      <c r="A7" s="17" t="s">
        <v>12</v>
      </c>
      <c r="B7" s="18">
        <f t="shared" ref="B7:D7" si="3">SUM(B5:B6)</f>
        <v>2630.9</v>
      </c>
      <c r="C7" s="18">
        <f t="shared" si="3"/>
        <v>2661</v>
      </c>
      <c r="D7" s="18">
        <f t="shared" si="3"/>
        <v>2536.3</v>
      </c>
      <c r="E7" s="9"/>
      <c r="F7" s="9" t="s">
        <v>24</v>
      </c>
      <c r="G7" s="9"/>
      <c r="H7" s="9"/>
      <c r="I7" s="4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ht="12.75" customHeight="1">
      <c r="A8" s="14" t="s">
        <v>13</v>
      </c>
      <c r="B8" s="13">
        <v>-158.0</v>
      </c>
      <c r="C8" s="13">
        <v>-194.0</v>
      </c>
      <c r="D8" s="13">
        <v>-189.0</v>
      </c>
      <c r="E8" s="9"/>
      <c r="F8" s="9" t="s">
        <v>24</v>
      </c>
      <c r="G8" s="9"/>
      <c r="H8" s="9"/>
      <c r="I8" s="4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ht="12.75" customHeight="1">
      <c r="A9" s="14" t="s">
        <v>14</v>
      </c>
      <c r="B9" s="13">
        <v>-356.0</v>
      </c>
      <c r="C9" s="13">
        <v>-341.0</v>
      </c>
      <c r="D9" s="13">
        <v>-304.9</v>
      </c>
      <c r="E9" s="9"/>
      <c r="F9" s="9" t="s">
        <v>24</v>
      </c>
      <c r="G9" s="9"/>
      <c r="H9" s="9"/>
      <c r="I9" s="4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ht="12.75" customHeight="1">
      <c r="A10" s="19" t="s">
        <v>15</v>
      </c>
      <c r="B10" s="20">
        <v>-1416.0</v>
      </c>
      <c r="C10" s="20">
        <v>-1507.0</v>
      </c>
      <c r="D10" s="20">
        <v>-1469.0</v>
      </c>
      <c r="E10" s="9"/>
      <c r="F10" s="9" t="s">
        <v>24</v>
      </c>
      <c r="G10" s="9"/>
      <c r="H10" s="9"/>
      <c r="I10" s="4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ht="12.75" customHeight="1">
      <c r="A11" s="21" t="s">
        <v>16</v>
      </c>
      <c r="B11" s="18">
        <f t="shared" ref="B11:D11" si="4">SUM(B7:B9)</f>
        <v>2116.9</v>
      </c>
      <c r="C11" s="18">
        <f t="shared" si="4"/>
        <v>2126</v>
      </c>
      <c r="D11" s="18">
        <f t="shared" si="4"/>
        <v>2042.4</v>
      </c>
      <c r="E11" s="9"/>
      <c r="F11" s="9" t="s">
        <v>24</v>
      </c>
      <c r="G11" s="9"/>
      <c r="H11" s="9"/>
      <c r="I11" s="4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ht="12.75" customHeight="1">
      <c r="A12" s="22"/>
      <c r="B12" s="23"/>
      <c r="C12" s="23"/>
      <c r="D12" s="23"/>
      <c r="E12" s="9"/>
      <c r="F12" s="9" t="s">
        <v>24</v>
      </c>
      <c r="G12" s="9"/>
      <c r="H12" s="9"/>
      <c r="I12" s="4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ht="12.75" customHeight="1">
      <c r="A13" s="24" t="s">
        <v>17</v>
      </c>
      <c r="B13" s="43"/>
      <c r="C13" s="43"/>
      <c r="D13" s="43"/>
      <c r="E13" s="9"/>
      <c r="F13" s="9" t="s">
        <v>24</v>
      </c>
      <c r="G13" s="9"/>
      <c r="H13" s="9"/>
      <c r="I13" s="4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ht="12.75" customHeight="1">
      <c r="A14" s="26" t="s">
        <v>18</v>
      </c>
      <c r="B14" s="18">
        <v>5465.0</v>
      </c>
      <c r="C14" s="18">
        <v>5641.0</v>
      </c>
      <c r="D14" s="18">
        <v>5764.0</v>
      </c>
      <c r="E14" s="9"/>
      <c r="F14" s="9" t="s">
        <v>24</v>
      </c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ht="12.75" customHeight="1">
      <c r="A15" s="44" t="s">
        <v>19</v>
      </c>
      <c r="B15" s="45">
        <v>3371.2000000000003</v>
      </c>
      <c r="C15" s="45">
        <v>3363.0</v>
      </c>
      <c r="D15" s="45">
        <v>3101.5000000000005</v>
      </c>
      <c r="E15" s="9"/>
      <c r="F15" s="9" t="s">
        <v>24</v>
      </c>
      <c r="G15" s="9"/>
      <c r="H15" s="9"/>
      <c r="I15" s="4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ht="12.75" customHeight="1">
      <c r="A16" s="32" t="s">
        <v>10</v>
      </c>
      <c r="B16" s="46">
        <v>8783.9</v>
      </c>
      <c r="C16" s="46">
        <v>9033.0</v>
      </c>
      <c r="D16" s="47">
        <v>9006.3</v>
      </c>
      <c r="E16" s="9"/>
      <c r="F16" s="9" t="s">
        <v>24</v>
      </c>
      <c r="G16" s="9"/>
      <c r="H16" s="9"/>
      <c r="I16" s="4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ht="12.75" customHeight="1">
      <c r="A17" s="44"/>
      <c r="B17" s="48"/>
      <c r="C17" s="48"/>
      <c r="D17" s="49"/>
      <c r="E17" s="9"/>
      <c r="F17" s="9" t="s">
        <v>24</v>
      </c>
      <c r="G17" s="9"/>
      <c r="H17" s="9"/>
      <c r="I17" s="4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ht="12.75" customHeight="1">
      <c r="A18" s="36" t="s">
        <v>11</v>
      </c>
      <c r="B18" s="46">
        <v>6153.0</v>
      </c>
      <c r="C18" s="46">
        <v>6372.0</v>
      </c>
      <c r="D18" s="47">
        <v>6470.0</v>
      </c>
      <c r="E18" s="9"/>
      <c r="F18" s="9" t="s">
        <v>24</v>
      </c>
      <c r="G18" s="9"/>
      <c r="H18" s="9"/>
      <c r="I18" s="4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ht="12.75" customHeight="1">
      <c r="A19" s="14"/>
      <c r="B19" s="37"/>
      <c r="C19" s="37"/>
      <c r="D19" s="37"/>
      <c r="E19" s="9"/>
      <c r="F19" s="9" t="s">
        <v>24</v>
      </c>
      <c r="G19" s="9"/>
      <c r="H19" s="9"/>
      <c r="I19" s="4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ht="12.75" customHeight="1">
      <c r="A20" s="38" t="s">
        <v>20</v>
      </c>
      <c r="B20" s="39">
        <v>9106.0</v>
      </c>
      <c r="C20" s="39">
        <v>9281.0</v>
      </c>
      <c r="D20" s="39">
        <v>9324.0</v>
      </c>
      <c r="E20" s="9"/>
      <c r="F20" s="9" t="s">
        <v>24</v>
      </c>
      <c r="G20" s="9"/>
      <c r="H20" s="9"/>
      <c r="I20" s="4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ht="12.75" customHeight="1">
      <c r="A21" s="40" t="s">
        <v>21</v>
      </c>
      <c r="B21" s="39">
        <f t="shared" ref="B21:D21" si="5">B14*1000/B20/12</f>
        <v>50.01281207</v>
      </c>
      <c r="C21" s="39">
        <f t="shared" si="5"/>
        <v>50.65007363</v>
      </c>
      <c r="D21" s="39">
        <f t="shared" si="5"/>
        <v>51.51580152</v>
      </c>
      <c r="E21" s="9"/>
      <c r="F21" s="9" t="s">
        <v>24</v>
      </c>
      <c r="G21" s="9"/>
      <c r="H21" s="9"/>
      <c r="I21" s="4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ht="12.75" customHeight="1">
      <c r="A22" s="9"/>
      <c r="B22" s="41"/>
      <c r="C22" s="41"/>
      <c r="D22" s="41"/>
      <c r="E22" s="9"/>
      <c r="F22" s="9" t="s">
        <v>24</v>
      </c>
      <c r="G22" s="9"/>
      <c r="H22" s="9"/>
      <c r="I22" s="4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ht="12.75" customHeight="1">
      <c r="A23" s="9"/>
      <c r="B23" s="41"/>
      <c r="C23" s="41"/>
      <c r="D23" s="41"/>
      <c r="E23" s="9"/>
      <c r="F23" s="9"/>
      <c r="G23" s="9"/>
      <c r="H23" s="9"/>
      <c r="I23" s="4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ht="12.75" customHeight="1">
      <c r="A24" s="9"/>
      <c r="B24" s="41"/>
      <c r="C24" s="41"/>
      <c r="D24" s="41"/>
      <c r="E24" s="9"/>
      <c r="F24" s="9"/>
      <c r="G24" s="9"/>
      <c r="H24" s="9"/>
      <c r="I24" s="4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ht="12.75" customHeight="1">
      <c r="A25" s="9"/>
      <c r="B25" s="41"/>
      <c r="C25" s="41"/>
      <c r="D25" s="41"/>
      <c r="E25" s="9"/>
      <c r="F25" s="9"/>
      <c r="G25" s="9"/>
      <c r="H25" s="9"/>
      <c r="I25" s="4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ht="12.75" customHeight="1">
      <c r="A26" s="9"/>
      <c r="B26" s="41"/>
      <c r="C26" s="41"/>
      <c r="D26" s="41"/>
      <c r="E26" s="9"/>
      <c r="F26" s="9"/>
      <c r="G26" s="9"/>
      <c r="H26" s="9"/>
      <c r="I26" s="4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ht="12.75" customHeight="1">
      <c r="A27" s="9"/>
      <c r="B27" s="41"/>
      <c r="C27" s="41"/>
      <c r="D27" s="41"/>
      <c r="E27" s="9"/>
      <c r="F27" s="9"/>
      <c r="G27" s="9"/>
      <c r="H27" s="9"/>
      <c r="I27" s="4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ht="12.75" customHeight="1">
      <c r="A28" s="9"/>
      <c r="B28" s="41"/>
      <c r="C28" s="41"/>
      <c r="D28" s="41"/>
      <c r="E28" s="9"/>
      <c r="F28" s="9"/>
      <c r="G28" s="9"/>
      <c r="H28" s="9"/>
      <c r="I28" s="4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ht="12.75" customHeight="1">
      <c r="A29" s="9"/>
      <c r="B29" s="41"/>
      <c r="C29" s="41"/>
      <c r="D29" s="41"/>
      <c r="E29" s="9"/>
      <c r="F29" s="9"/>
      <c r="G29" s="9"/>
      <c r="H29" s="9"/>
      <c r="I29" s="4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ht="12.75" customHeight="1">
      <c r="A30" s="9"/>
      <c r="B30" s="41"/>
      <c r="C30" s="41"/>
      <c r="D30" s="41"/>
      <c r="E30" s="9"/>
      <c r="F30" s="9"/>
      <c r="G30" s="9"/>
      <c r="H30" s="9"/>
      <c r="I30" s="4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ht="12.75" customHeight="1">
      <c r="A31" s="9"/>
      <c r="B31" s="41"/>
      <c r="C31" s="41"/>
      <c r="D31" s="41"/>
      <c r="E31" s="9"/>
      <c r="F31" s="9"/>
      <c r="G31" s="9"/>
      <c r="H31" s="9"/>
      <c r="I31" s="4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ht="12.75" customHeight="1">
      <c r="A32" s="9"/>
      <c r="B32" s="41"/>
      <c r="C32" s="41"/>
      <c r="D32" s="41"/>
      <c r="E32" s="9"/>
      <c r="F32" s="9"/>
      <c r="G32" s="9"/>
      <c r="H32" s="9"/>
      <c r="I32" s="4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ht="12.75" customHeight="1">
      <c r="A33" s="9"/>
      <c r="B33" s="41"/>
      <c r="C33" s="41"/>
      <c r="D33" s="41"/>
      <c r="E33" s="9"/>
      <c r="F33" s="9"/>
      <c r="G33" s="9"/>
      <c r="H33" s="9"/>
      <c r="I33" s="4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ht="12.75" customHeight="1">
      <c r="A34" s="9"/>
      <c r="B34" s="41"/>
      <c r="C34" s="41"/>
      <c r="D34" s="41"/>
      <c r="E34" s="9"/>
      <c r="F34" s="9"/>
      <c r="G34" s="9"/>
      <c r="H34" s="9"/>
      <c r="I34" s="4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ht="12.75" customHeight="1">
      <c r="A35" s="9"/>
      <c r="B35" s="41"/>
      <c r="C35" s="41"/>
      <c r="D35" s="41"/>
      <c r="E35" s="9"/>
      <c r="F35" s="9"/>
      <c r="G35" s="9"/>
      <c r="H35" s="9"/>
      <c r="I35" s="4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ht="12.75" customHeight="1">
      <c r="A36" s="9"/>
      <c r="B36" s="41"/>
      <c r="C36" s="41"/>
      <c r="D36" s="41"/>
      <c r="E36" s="9"/>
      <c r="F36" s="9"/>
      <c r="G36" s="9"/>
      <c r="H36" s="9"/>
      <c r="I36" s="4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ht="12.75" customHeight="1">
      <c r="A37" s="9"/>
      <c r="B37" s="41"/>
      <c r="C37" s="41"/>
      <c r="D37" s="41"/>
      <c r="E37" s="9"/>
      <c r="F37" s="9"/>
      <c r="G37" s="9"/>
      <c r="H37" s="9"/>
      <c r="I37" s="4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ht="12.75" customHeight="1">
      <c r="A38" s="9"/>
      <c r="B38" s="41"/>
      <c r="C38" s="41"/>
      <c r="D38" s="41"/>
      <c r="E38" s="9"/>
      <c r="F38" s="9"/>
      <c r="G38" s="9"/>
      <c r="H38" s="9"/>
      <c r="I38" s="4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ht="12.75" customHeight="1">
      <c r="A39" s="9"/>
      <c r="B39" s="41"/>
      <c r="C39" s="41"/>
      <c r="D39" s="41"/>
      <c r="E39" s="9"/>
      <c r="F39" s="9"/>
      <c r="G39" s="9"/>
      <c r="H39" s="9"/>
      <c r="I39" s="4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ht="12.75" customHeight="1">
      <c r="A40" s="9"/>
      <c r="B40" s="41"/>
      <c r="C40" s="41"/>
      <c r="D40" s="41"/>
      <c r="E40" s="9"/>
      <c r="F40" s="9"/>
      <c r="G40" s="9"/>
      <c r="H40" s="9"/>
      <c r="I40" s="4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ht="12.75" customHeight="1">
      <c r="A41" s="9"/>
      <c r="B41" s="41"/>
      <c r="C41" s="41"/>
      <c r="D41" s="41"/>
      <c r="E41" s="9"/>
      <c r="F41" s="9"/>
      <c r="G41" s="9"/>
      <c r="H41" s="9"/>
      <c r="I41" s="4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ht="12.75" customHeight="1">
      <c r="A42" s="9"/>
      <c r="B42" s="41"/>
      <c r="C42" s="41"/>
      <c r="D42" s="41"/>
      <c r="E42" s="9"/>
      <c r="F42" s="9"/>
      <c r="G42" s="9"/>
      <c r="H42" s="9"/>
      <c r="I42" s="4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ht="12.75" customHeight="1">
      <c r="A43" s="9"/>
      <c r="B43" s="41"/>
      <c r="C43" s="41"/>
      <c r="D43" s="41"/>
      <c r="E43" s="9"/>
      <c r="F43" s="9"/>
      <c r="G43" s="9"/>
      <c r="H43" s="9"/>
      <c r="I43" s="4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ht="12.75" customHeight="1">
      <c r="A44" s="9"/>
      <c r="B44" s="41"/>
      <c r="C44" s="41"/>
      <c r="D44" s="41"/>
      <c r="E44" s="9"/>
      <c r="F44" s="9"/>
      <c r="G44" s="9"/>
      <c r="H44" s="9"/>
      <c r="I44" s="4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ht="12.75" customHeight="1">
      <c r="A45" s="9"/>
      <c r="B45" s="41"/>
      <c r="C45" s="41"/>
      <c r="D45" s="41"/>
      <c r="E45" s="9"/>
      <c r="F45" s="9"/>
      <c r="G45" s="9"/>
      <c r="H45" s="9"/>
      <c r="I45" s="4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ht="12.75" customHeight="1">
      <c r="A46" s="9"/>
      <c r="B46" s="41"/>
      <c r="C46" s="41"/>
      <c r="D46" s="41"/>
      <c r="E46" s="9"/>
      <c r="F46" s="9"/>
      <c r="G46" s="9"/>
      <c r="H46" s="9"/>
      <c r="I46" s="4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ht="12.75" customHeight="1">
      <c r="A47" s="9"/>
      <c r="B47" s="41"/>
      <c r="C47" s="41"/>
      <c r="D47" s="41"/>
      <c r="E47" s="9"/>
      <c r="F47" s="9"/>
      <c r="G47" s="9"/>
      <c r="H47" s="9"/>
      <c r="I47" s="4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ht="12.75" customHeight="1">
      <c r="A48" s="9"/>
      <c r="B48" s="41"/>
      <c r="C48" s="41"/>
      <c r="D48" s="41"/>
      <c r="E48" s="9"/>
      <c r="F48" s="9"/>
      <c r="G48" s="9"/>
      <c r="H48" s="9"/>
      <c r="I48" s="4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ht="12.75" customHeight="1">
      <c r="A49" s="9"/>
      <c r="B49" s="41"/>
      <c r="C49" s="41"/>
      <c r="D49" s="41"/>
      <c r="E49" s="9"/>
      <c r="F49" s="9"/>
      <c r="G49" s="9"/>
      <c r="H49" s="9"/>
      <c r="I49" s="4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ht="12.75" customHeight="1">
      <c r="A50" s="9"/>
      <c r="B50" s="41"/>
      <c r="C50" s="41"/>
      <c r="D50" s="41"/>
      <c r="E50" s="9"/>
      <c r="F50" s="9"/>
      <c r="G50" s="9"/>
      <c r="H50" s="9"/>
      <c r="I50" s="4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ht="12.75" customHeight="1">
      <c r="A51" s="9"/>
      <c r="B51" s="41"/>
      <c r="C51" s="41"/>
      <c r="D51" s="41"/>
      <c r="E51" s="9"/>
      <c r="F51" s="9"/>
      <c r="G51" s="9"/>
      <c r="H51" s="9"/>
      <c r="I51" s="4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ht="12.75" customHeight="1">
      <c r="A52" s="9"/>
      <c r="B52" s="41"/>
      <c r="C52" s="41"/>
      <c r="D52" s="41"/>
      <c r="E52" s="9"/>
      <c r="F52" s="9"/>
      <c r="G52" s="9"/>
      <c r="H52" s="9"/>
      <c r="I52" s="4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ht="12.75" customHeight="1">
      <c r="A53" s="9"/>
      <c r="B53" s="41"/>
      <c r="C53" s="41"/>
      <c r="D53" s="41"/>
      <c r="E53" s="9"/>
      <c r="F53" s="9"/>
      <c r="G53" s="9"/>
      <c r="H53" s="9"/>
      <c r="I53" s="4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ht="12.75" customHeight="1">
      <c r="A54" s="9"/>
      <c r="B54" s="41"/>
      <c r="C54" s="41"/>
      <c r="D54" s="41"/>
      <c r="E54" s="9"/>
      <c r="F54" s="9"/>
      <c r="G54" s="9"/>
      <c r="H54" s="9"/>
      <c r="I54" s="4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ht="12.75" customHeight="1">
      <c r="A55" s="9"/>
      <c r="B55" s="41"/>
      <c r="C55" s="41"/>
      <c r="D55" s="41"/>
      <c r="E55" s="9"/>
      <c r="F55" s="9"/>
      <c r="G55" s="9"/>
      <c r="H55" s="9"/>
      <c r="I55" s="4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ht="12.75" customHeight="1">
      <c r="A56" s="9"/>
      <c r="B56" s="41"/>
      <c r="C56" s="41"/>
      <c r="D56" s="41"/>
      <c r="E56" s="9"/>
      <c r="F56" s="9"/>
      <c r="G56" s="9"/>
      <c r="H56" s="9"/>
      <c r="I56" s="4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ht="12.75" customHeight="1">
      <c r="A57" s="9"/>
      <c r="B57" s="41"/>
      <c r="C57" s="41"/>
      <c r="D57" s="41"/>
      <c r="E57" s="9"/>
      <c r="F57" s="9"/>
      <c r="G57" s="9"/>
      <c r="H57" s="9"/>
      <c r="I57" s="4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ht="12.75" customHeight="1">
      <c r="A58" s="9"/>
      <c r="B58" s="41"/>
      <c r="C58" s="41"/>
      <c r="D58" s="41"/>
      <c r="E58" s="9"/>
      <c r="F58" s="9"/>
      <c r="G58" s="9"/>
      <c r="H58" s="9"/>
      <c r="I58" s="4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ht="12.75" customHeight="1">
      <c r="A59" s="9"/>
      <c r="B59" s="41"/>
      <c r="C59" s="41"/>
      <c r="D59" s="41"/>
      <c r="E59" s="9"/>
      <c r="F59" s="9"/>
      <c r="G59" s="9"/>
      <c r="H59" s="9"/>
      <c r="I59" s="4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ht="12.75" customHeight="1">
      <c r="A60" s="9"/>
      <c r="B60" s="41"/>
      <c r="C60" s="41"/>
      <c r="D60" s="41"/>
      <c r="E60" s="9"/>
      <c r="F60" s="9"/>
      <c r="G60" s="9"/>
      <c r="H60" s="9"/>
      <c r="I60" s="4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ht="12.75" customHeight="1">
      <c r="A61" s="9"/>
      <c r="B61" s="41"/>
      <c r="C61" s="41"/>
      <c r="D61" s="41"/>
      <c r="E61" s="9"/>
      <c r="F61" s="9"/>
      <c r="G61" s="9"/>
      <c r="H61" s="9"/>
      <c r="I61" s="4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ht="12.75" customHeight="1">
      <c r="A62" s="9"/>
      <c r="B62" s="41"/>
      <c r="C62" s="41"/>
      <c r="D62" s="41"/>
      <c r="E62" s="9"/>
      <c r="F62" s="9"/>
      <c r="G62" s="9"/>
      <c r="H62" s="9"/>
      <c r="I62" s="4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ht="12.75" customHeight="1">
      <c r="A63" s="9"/>
      <c r="B63" s="41"/>
      <c r="C63" s="41"/>
      <c r="D63" s="41"/>
      <c r="E63" s="9"/>
      <c r="F63" s="9"/>
      <c r="G63" s="9"/>
      <c r="H63" s="9"/>
      <c r="I63" s="4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ht="12.75" customHeight="1">
      <c r="A64" s="9"/>
      <c r="B64" s="41"/>
      <c r="C64" s="41"/>
      <c r="D64" s="41"/>
      <c r="E64" s="9"/>
      <c r="F64" s="9"/>
      <c r="G64" s="9"/>
      <c r="H64" s="9"/>
      <c r="I64" s="4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ht="12.75" customHeight="1">
      <c r="A65" s="9"/>
      <c r="B65" s="41"/>
      <c r="C65" s="41"/>
      <c r="D65" s="41"/>
      <c r="E65" s="9"/>
      <c r="F65" s="9"/>
      <c r="G65" s="9"/>
      <c r="H65" s="9"/>
      <c r="I65" s="4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ht="12.75" customHeight="1">
      <c r="A66" s="9"/>
      <c r="B66" s="41"/>
      <c r="C66" s="41"/>
      <c r="D66" s="41"/>
      <c r="E66" s="9"/>
      <c r="F66" s="9"/>
      <c r="G66" s="9"/>
      <c r="H66" s="9"/>
      <c r="I66" s="4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ht="12.75" customHeight="1">
      <c r="A67" s="9"/>
      <c r="B67" s="41"/>
      <c r="C67" s="41"/>
      <c r="D67" s="41"/>
      <c r="E67" s="9"/>
      <c r="F67" s="9"/>
      <c r="G67" s="9"/>
      <c r="H67" s="9"/>
      <c r="I67" s="4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ht="12.75" customHeight="1">
      <c r="A68" s="9"/>
      <c r="B68" s="41"/>
      <c r="C68" s="41"/>
      <c r="D68" s="41"/>
      <c r="E68" s="9"/>
      <c r="F68" s="9"/>
      <c r="G68" s="9"/>
      <c r="H68" s="9"/>
      <c r="I68" s="4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ht="12.75" customHeight="1">
      <c r="A69" s="9"/>
      <c r="B69" s="41"/>
      <c r="C69" s="41"/>
      <c r="D69" s="41"/>
      <c r="E69" s="9"/>
      <c r="F69" s="9"/>
      <c r="G69" s="9"/>
      <c r="H69" s="9"/>
      <c r="I69" s="4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ht="12.75" customHeight="1">
      <c r="A70" s="9"/>
      <c r="B70" s="41"/>
      <c r="C70" s="41"/>
      <c r="D70" s="41"/>
      <c r="E70" s="9"/>
      <c r="F70" s="9"/>
      <c r="G70" s="9"/>
      <c r="H70" s="9"/>
      <c r="I70" s="4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ht="12.75" customHeight="1">
      <c r="A71" s="9"/>
      <c r="B71" s="41"/>
      <c r="C71" s="41"/>
      <c r="D71" s="41"/>
      <c r="E71" s="9"/>
      <c r="F71" s="9"/>
      <c r="G71" s="9"/>
      <c r="H71" s="9"/>
      <c r="I71" s="4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ht="12.75" customHeight="1">
      <c r="A72" s="9"/>
      <c r="B72" s="41"/>
      <c r="C72" s="41"/>
      <c r="D72" s="41"/>
      <c r="E72" s="9"/>
      <c r="F72" s="9"/>
      <c r="G72" s="9"/>
      <c r="H72" s="9"/>
      <c r="I72" s="4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ht="12.75" customHeight="1">
      <c r="A73" s="9"/>
      <c r="B73" s="41"/>
      <c r="C73" s="41"/>
      <c r="D73" s="41"/>
      <c r="E73" s="9"/>
      <c r="F73" s="9"/>
      <c r="G73" s="9"/>
      <c r="H73" s="9"/>
      <c r="I73" s="4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ht="12.75" customHeight="1">
      <c r="A74" s="9"/>
      <c r="B74" s="41"/>
      <c r="C74" s="41"/>
      <c r="D74" s="41"/>
      <c r="E74" s="9"/>
      <c r="F74" s="9"/>
      <c r="G74" s="9"/>
      <c r="H74" s="9"/>
      <c r="I74" s="4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ht="12.75" customHeight="1">
      <c r="A75" s="9"/>
      <c r="B75" s="41"/>
      <c r="C75" s="41"/>
      <c r="D75" s="41"/>
      <c r="E75" s="9"/>
      <c r="F75" s="9"/>
      <c r="G75" s="9"/>
      <c r="H75" s="9"/>
      <c r="I75" s="4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ht="12.75" customHeight="1">
      <c r="A76" s="9"/>
      <c r="B76" s="41"/>
      <c r="C76" s="41"/>
      <c r="D76" s="41"/>
      <c r="E76" s="9"/>
      <c r="F76" s="9"/>
      <c r="G76" s="9"/>
      <c r="H76" s="9"/>
      <c r="I76" s="4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ht="12.75" customHeight="1">
      <c r="A77" s="9"/>
      <c r="B77" s="41"/>
      <c r="C77" s="41"/>
      <c r="D77" s="41"/>
      <c r="E77" s="9"/>
      <c r="F77" s="9"/>
      <c r="G77" s="9"/>
      <c r="H77" s="9"/>
      <c r="I77" s="4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ht="12.75" customHeight="1">
      <c r="A78" s="9"/>
      <c r="B78" s="41"/>
      <c r="C78" s="41"/>
      <c r="D78" s="41"/>
      <c r="E78" s="9"/>
      <c r="F78" s="9"/>
      <c r="G78" s="9"/>
      <c r="H78" s="9"/>
      <c r="I78" s="4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ht="12.75" customHeight="1">
      <c r="A79" s="9"/>
      <c r="B79" s="41"/>
      <c r="C79" s="41"/>
      <c r="D79" s="41"/>
      <c r="E79" s="9"/>
      <c r="F79" s="9"/>
      <c r="G79" s="9"/>
      <c r="H79" s="9"/>
      <c r="I79" s="4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ht="12.75" customHeight="1">
      <c r="A80" s="9"/>
      <c r="B80" s="41"/>
      <c r="C80" s="41"/>
      <c r="D80" s="41"/>
      <c r="E80" s="9"/>
      <c r="F80" s="9"/>
      <c r="G80" s="9"/>
      <c r="H80" s="9"/>
      <c r="I80" s="4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ht="12.75" customHeight="1">
      <c r="A81" s="9"/>
      <c r="B81" s="41"/>
      <c r="C81" s="41"/>
      <c r="D81" s="41"/>
      <c r="E81" s="9"/>
      <c r="F81" s="9"/>
      <c r="G81" s="9"/>
      <c r="H81" s="9"/>
      <c r="I81" s="4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ht="12.75" customHeight="1">
      <c r="A82" s="9"/>
      <c r="B82" s="41"/>
      <c r="C82" s="41"/>
      <c r="D82" s="41"/>
      <c r="E82" s="9"/>
      <c r="F82" s="9"/>
      <c r="G82" s="9"/>
      <c r="H82" s="9"/>
      <c r="I82" s="4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ht="12.75" customHeight="1">
      <c r="A83" s="9"/>
      <c r="B83" s="41"/>
      <c r="C83" s="41"/>
      <c r="D83" s="41"/>
      <c r="E83" s="9"/>
      <c r="F83" s="9"/>
      <c r="G83" s="9"/>
      <c r="H83" s="9"/>
      <c r="I83" s="4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ht="12.75" customHeight="1">
      <c r="A84" s="9"/>
      <c r="B84" s="41"/>
      <c r="C84" s="41"/>
      <c r="D84" s="41"/>
      <c r="E84" s="9"/>
      <c r="F84" s="9"/>
      <c r="G84" s="9"/>
      <c r="H84" s="9"/>
      <c r="I84" s="4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ht="12.75" customHeight="1">
      <c r="A85" s="9"/>
      <c r="B85" s="41"/>
      <c r="C85" s="41"/>
      <c r="D85" s="41"/>
      <c r="E85" s="9"/>
      <c r="F85" s="9"/>
      <c r="G85" s="9"/>
      <c r="H85" s="9"/>
      <c r="I85" s="4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ht="12.75" customHeight="1">
      <c r="A86" s="9"/>
      <c r="B86" s="41"/>
      <c r="C86" s="41"/>
      <c r="D86" s="41"/>
      <c r="E86" s="9"/>
      <c r="F86" s="9"/>
      <c r="G86" s="9"/>
      <c r="H86" s="9"/>
      <c r="I86" s="4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ht="12.75" customHeight="1">
      <c r="A87" s="9"/>
      <c r="B87" s="41"/>
      <c r="C87" s="41"/>
      <c r="D87" s="41"/>
      <c r="E87" s="9"/>
      <c r="F87" s="9"/>
      <c r="G87" s="9"/>
      <c r="H87" s="9"/>
      <c r="I87" s="4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ht="12.75" customHeight="1">
      <c r="A88" s="9"/>
      <c r="B88" s="41"/>
      <c r="C88" s="41"/>
      <c r="D88" s="41"/>
      <c r="E88" s="9"/>
      <c r="F88" s="9"/>
      <c r="G88" s="9"/>
      <c r="H88" s="9"/>
      <c r="I88" s="4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ht="12.75" customHeight="1">
      <c r="A89" s="9"/>
      <c r="B89" s="41"/>
      <c r="C89" s="41"/>
      <c r="D89" s="41"/>
      <c r="E89" s="9"/>
      <c r="F89" s="9"/>
      <c r="G89" s="9"/>
      <c r="H89" s="9"/>
      <c r="I89" s="4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ht="12.75" customHeight="1">
      <c r="A90" s="9"/>
      <c r="B90" s="41"/>
      <c r="C90" s="41"/>
      <c r="D90" s="41"/>
      <c r="E90" s="9"/>
      <c r="F90" s="9"/>
      <c r="G90" s="9"/>
      <c r="H90" s="9"/>
      <c r="I90" s="4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ht="12.75" customHeight="1">
      <c r="A91" s="9"/>
      <c r="B91" s="41"/>
      <c r="C91" s="41"/>
      <c r="D91" s="41"/>
      <c r="E91" s="9"/>
      <c r="F91" s="9"/>
      <c r="G91" s="9"/>
      <c r="H91" s="9"/>
      <c r="I91" s="4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ht="12.75" customHeight="1">
      <c r="A92" s="9"/>
      <c r="B92" s="41"/>
      <c r="C92" s="41"/>
      <c r="D92" s="41"/>
      <c r="E92" s="9"/>
      <c r="F92" s="9"/>
      <c r="G92" s="9"/>
      <c r="H92" s="9"/>
      <c r="I92" s="4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ht="12.75" customHeight="1">
      <c r="A93" s="9"/>
      <c r="B93" s="41"/>
      <c r="C93" s="41"/>
      <c r="D93" s="41"/>
      <c r="E93" s="9"/>
      <c r="F93" s="9"/>
      <c r="G93" s="9"/>
      <c r="H93" s="9"/>
      <c r="I93" s="4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ht="12.75" customHeight="1">
      <c r="A94" s="9"/>
      <c r="B94" s="41"/>
      <c r="C94" s="41"/>
      <c r="D94" s="41"/>
      <c r="E94" s="9"/>
      <c r="F94" s="9"/>
      <c r="G94" s="9"/>
      <c r="H94" s="9"/>
      <c r="I94" s="4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ht="12.75" customHeight="1">
      <c r="A95" s="9"/>
      <c r="B95" s="41"/>
      <c r="C95" s="41"/>
      <c r="D95" s="41"/>
      <c r="E95" s="9"/>
      <c r="F95" s="9"/>
      <c r="G95" s="9"/>
      <c r="H95" s="9"/>
      <c r="I95" s="4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ht="12.75" customHeight="1">
      <c r="A96" s="9"/>
      <c r="B96" s="41"/>
      <c r="C96" s="41"/>
      <c r="D96" s="41"/>
      <c r="E96" s="9"/>
      <c r="F96" s="9"/>
      <c r="G96" s="9"/>
      <c r="H96" s="9"/>
      <c r="I96" s="4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ht="12.75" customHeight="1">
      <c r="A97" s="9"/>
      <c r="B97" s="41"/>
      <c r="C97" s="41"/>
      <c r="D97" s="41"/>
      <c r="E97" s="9"/>
      <c r="F97" s="9"/>
      <c r="G97" s="9"/>
      <c r="H97" s="9"/>
      <c r="I97" s="4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ht="12.75" customHeight="1">
      <c r="A98" s="9"/>
      <c r="B98" s="41"/>
      <c r="C98" s="41"/>
      <c r="D98" s="41"/>
      <c r="E98" s="9"/>
      <c r="F98" s="9"/>
      <c r="G98" s="9"/>
      <c r="H98" s="9"/>
      <c r="I98" s="4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ht="12.75" customHeight="1">
      <c r="A99" s="9"/>
      <c r="B99" s="41"/>
      <c r="C99" s="41"/>
      <c r="D99" s="41"/>
      <c r="E99" s="9"/>
      <c r="F99" s="9"/>
      <c r="G99" s="9"/>
      <c r="H99" s="9"/>
      <c r="I99" s="4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ht="12.75" customHeight="1">
      <c r="A100" s="9"/>
      <c r="B100" s="41"/>
      <c r="C100" s="41"/>
      <c r="D100" s="41"/>
      <c r="E100" s="9"/>
      <c r="F100" s="9"/>
      <c r="G100" s="9"/>
      <c r="H100" s="9"/>
      <c r="I100" s="4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ht="12.75" customHeight="1">
      <c r="A101" s="9"/>
      <c r="B101" s="41"/>
      <c r="C101" s="41"/>
      <c r="D101" s="41"/>
      <c r="E101" s="9"/>
      <c r="F101" s="9"/>
      <c r="G101" s="9"/>
      <c r="H101" s="9"/>
      <c r="I101" s="4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ht="12.75" customHeight="1">
      <c r="A102" s="9"/>
      <c r="B102" s="41"/>
      <c r="C102" s="41"/>
      <c r="D102" s="41"/>
      <c r="E102" s="9"/>
      <c r="F102" s="9"/>
      <c r="G102" s="9"/>
      <c r="H102" s="9"/>
      <c r="I102" s="4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ht="12.75" customHeight="1">
      <c r="A103" s="9"/>
      <c r="B103" s="41"/>
      <c r="C103" s="41"/>
      <c r="D103" s="41"/>
      <c r="E103" s="9"/>
      <c r="F103" s="9"/>
      <c r="G103" s="9"/>
      <c r="H103" s="9"/>
      <c r="I103" s="4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ht="12.75" customHeight="1">
      <c r="A104" s="9"/>
      <c r="B104" s="41"/>
      <c r="C104" s="41"/>
      <c r="D104" s="41"/>
      <c r="E104" s="9"/>
      <c r="F104" s="9"/>
      <c r="G104" s="9"/>
      <c r="H104" s="9"/>
      <c r="I104" s="4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ht="12.75" customHeight="1">
      <c r="A105" s="9"/>
      <c r="B105" s="41"/>
      <c r="C105" s="41"/>
      <c r="D105" s="41"/>
      <c r="E105" s="9"/>
      <c r="F105" s="9"/>
      <c r="G105" s="9"/>
      <c r="H105" s="9"/>
      <c r="I105" s="4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ht="12.75" customHeight="1">
      <c r="A106" s="9"/>
      <c r="B106" s="41"/>
      <c r="C106" s="41"/>
      <c r="D106" s="41"/>
      <c r="E106" s="9"/>
      <c r="F106" s="9"/>
      <c r="G106" s="9"/>
      <c r="H106" s="9"/>
      <c r="I106" s="4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ht="12.75" customHeight="1">
      <c r="A107" s="9"/>
      <c r="B107" s="41"/>
      <c r="C107" s="41"/>
      <c r="D107" s="41"/>
      <c r="E107" s="9"/>
      <c r="F107" s="9"/>
      <c r="G107" s="9"/>
      <c r="H107" s="9"/>
      <c r="I107" s="4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ht="12.75" customHeight="1">
      <c r="A108" s="9"/>
      <c r="B108" s="41"/>
      <c r="C108" s="41"/>
      <c r="D108" s="41"/>
      <c r="E108" s="9"/>
      <c r="F108" s="9"/>
      <c r="G108" s="9"/>
      <c r="H108" s="9"/>
      <c r="I108" s="4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ht="12.75" customHeight="1">
      <c r="A109" s="9"/>
      <c r="B109" s="41"/>
      <c r="C109" s="41"/>
      <c r="D109" s="41"/>
      <c r="E109" s="9"/>
      <c r="F109" s="9"/>
      <c r="G109" s="9"/>
      <c r="H109" s="9"/>
      <c r="I109" s="4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ht="12.75" customHeight="1">
      <c r="A110" s="9"/>
      <c r="B110" s="41"/>
      <c r="C110" s="41"/>
      <c r="D110" s="41"/>
      <c r="E110" s="9"/>
      <c r="F110" s="9"/>
      <c r="G110" s="9"/>
      <c r="H110" s="9"/>
      <c r="I110" s="4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ht="12.75" customHeight="1">
      <c r="A111" s="9"/>
      <c r="B111" s="41"/>
      <c r="C111" s="41"/>
      <c r="D111" s="41"/>
      <c r="E111" s="9"/>
      <c r="F111" s="9"/>
      <c r="G111" s="9"/>
      <c r="H111" s="9"/>
      <c r="I111" s="4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ht="12.75" customHeight="1">
      <c r="A112" s="9"/>
      <c r="B112" s="41"/>
      <c r="C112" s="41"/>
      <c r="D112" s="41"/>
      <c r="E112" s="9"/>
      <c r="F112" s="9"/>
      <c r="G112" s="9"/>
      <c r="H112" s="9"/>
      <c r="I112" s="4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ht="12.75" customHeight="1">
      <c r="A113" s="9"/>
      <c r="B113" s="41"/>
      <c r="C113" s="41"/>
      <c r="D113" s="41"/>
      <c r="E113" s="9"/>
      <c r="F113" s="9"/>
      <c r="G113" s="9"/>
      <c r="H113" s="9"/>
      <c r="I113" s="4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ht="12.75" customHeight="1">
      <c r="A114" s="9"/>
      <c r="B114" s="41"/>
      <c r="C114" s="41"/>
      <c r="D114" s="41"/>
      <c r="E114" s="9"/>
      <c r="F114" s="9"/>
      <c r="G114" s="9"/>
      <c r="H114" s="9"/>
      <c r="I114" s="4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ht="12.75" customHeight="1">
      <c r="A115" s="9"/>
      <c r="B115" s="41"/>
      <c r="C115" s="41"/>
      <c r="D115" s="41"/>
      <c r="E115" s="9"/>
      <c r="F115" s="9"/>
      <c r="G115" s="9"/>
      <c r="H115" s="9"/>
      <c r="I115" s="4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ht="12.75" customHeight="1">
      <c r="A116" s="9"/>
      <c r="B116" s="41"/>
      <c r="C116" s="41"/>
      <c r="D116" s="41"/>
      <c r="E116" s="9"/>
      <c r="F116" s="9"/>
      <c r="G116" s="9"/>
      <c r="H116" s="9"/>
      <c r="I116" s="4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ht="12.75" customHeight="1">
      <c r="A117" s="9"/>
      <c r="B117" s="41"/>
      <c r="C117" s="41"/>
      <c r="D117" s="41"/>
      <c r="E117" s="9"/>
      <c r="F117" s="9"/>
      <c r="G117" s="9"/>
      <c r="H117" s="9"/>
      <c r="I117" s="4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ht="12.75" customHeight="1">
      <c r="A118" s="9"/>
      <c r="B118" s="41"/>
      <c r="C118" s="41"/>
      <c r="D118" s="41"/>
      <c r="E118" s="9"/>
      <c r="F118" s="9"/>
      <c r="G118" s="9"/>
      <c r="H118" s="9"/>
      <c r="I118" s="4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ht="12.75" customHeight="1">
      <c r="A119" s="9"/>
      <c r="B119" s="41"/>
      <c r="C119" s="41"/>
      <c r="D119" s="41"/>
      <c r="E119" s="9"/>
      <c r="F119" s="9"/>
      <c r="G119" s="9"/>
      <c r="H119" s="9"/>
      <c r="I119" s="4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ht="12.75" customHeight="1">
      <c r="A120" s="9"/>
      <c r="B120" s="41"/>
      <c r="C120" s="41"/>
      <c r="D120" s="41"/>
      <c r="E120" s="9"/>
      <c r="F120" s="9"/>
      <c r="G120" s="9"/>
      <c r="H120" s="9"/>
      <c r="I120" s="4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ht="12.75" customHeight="1">
      <c r="A121" s="9"/>
      <c r="B121" s="41"/>
      <c r="C121" s="41"/>
      <c r="D121" s="41"/>
      <c r="E121" s="9"/>
      <c r="F121" s="9"/>
      <c r="G121" s="9"/>
      <c r="H121" s="9"/>
      <c r="I121" s="4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ht="12.75" customHeight="1">
      <c r="A122" s="9"/>
      <c r="B122" s="41"/>
      <c r="C122" s="41"/>
      <c r="D122" s="41"/>
      <c r="E122" s="9"/>
      <c r="F122" s="9"/>
      <c r="G122" s="9"/>
      <c r="H122" s="9"/>
      <c r="I122" s="4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ht="12.75" customHeight="1">
      <c r="A123" s="9"/>
      <c r="B123" s="41"/>
      <c r="C123" s="41"/>
      <c r="D123" s="41"/>
      <c r="E123" s="9"/>
      <c r="F123" s="9"/>
      <c r="G123" s="9"/>
      <c r="H123" s="9"/>
      <c r="I123" s="4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ht="12.75" customHeight="1">
      <c r="A124" s="9"/>
      <c r="B124" s="41"/>
      <c r="C124" s="41"/>
      <c r="D124" s="41"/>
      <c r="E124" s="9"/>
      <c r="F124" s="9"/>
      <c r="G124" s="9"/>
      <c r="H124" s="9"/>
      <c r="I124" s="4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ht="12.75" customHeight="1">
      <c r="A125" s="9"/>
      <c r="B125" s="41"/>
      <c r="C125" s="41"/>
      <c r="D125" s="41"/>
      <c r="E125" s="9"/>
      <c r="F125" s="9"/>
      <c r="G125" s="9"/>
      <c r="H125" s="9"/>
      <c r="I125" s="4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ht="12.75" customHeight="1">
      <c r="A126" s="9"/>
      <c r="B126" s="41"/>
      <c r="C126" s="41"/>
      <c r="D126" s="41"/>
      <c r="E126" s="9"/>
      <c r="F126" s="9"/>
      <c r="G126" s="9"/>
      <c r="H126" s="9"/>
      <c r="I126" s="4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ht="12.75" customHeight="1">
      <c r="A127" s="9"/>
      <c r="B127" s="41"/>
      <c r="C127" s="41"/>
      <c r="D127" s="41"/>
      <c r="E127" s="9"/>
      <c r="F127" s="9"/>
      <c r="G127" s="9"/>
      <c r="H127" s="9"/>
      <c r="I127" s="4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ht="12.75" customHeight="1">
      <c r="A128" s="9"/>
      <c r="B128" s="41"/>
      <c r="C128" s="41"/>
      <c r="D128" s="41"/>
      <c r="E128" s="9"/>
      <c r="F128" s="9"/>
      <c r="G128" s="9"/>
      <c r="H128" s="9"/>
      <c r="I128" s="4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ht="12.75" customHeight="1">
      <c r="A129" s="9"/>
      <c r="B129" s="41"/>
      <c r="C129" s="41"/>
      <c r="D129" s="41"/>
      <c r="E129" s="9"/>
      <c r="F129" s="9"/>
      <c r="G129" s="9"/>
      <c r="H129" s="9"/>
      <c r="I129" s="4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ht="12.75" customHeight="1">
      <c r="A130" s="9"/>
      <c r="B130" s="41"/>
      <c r="C130" s="41"/>
      <c r="D130" s="41"/>
      <c r="E130" s="9"/>
      <c r="F130" s="9"/>
      <c r="G130" s="9"/>
      <c r="H130" s="9"/>
      <c r="I130" s="4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ht="12.75" customHeight="1">
      <c r="A131" s="9"/>
      <c r="B131" s="41"/>
      <c r="C131" s="41"/>
      <c r="D131" s="41"/>
      <c r="E131" s="9"/>
      <c r="F131" s="9"/>
      <c r="G131" s="9"/>
      <c r="H131" s="9"/>
      <c r="I131" s="4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ht="12.75" customHeight="1">
      <c r="A132" s="9"/>
      <c r="B132" s="41"/>
      <c r="C132" s="41"/>
      <c r="D132" s="41"/>
      <c r="E132" s="9"/>
      <c r="F132" s="9"/>
      <c r="G132" s="9"/>
      <c r="H132" s="9"/>
      <c r="I132" s="4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ht="12.75" customHeight="1">
      <c r="A133" s="9"/>
      <c r="B133" s="41"/>
      <c r="C133" s="41"/>
      <c r="D133" s="41"/>
      <c r="E133" s="9"/>
      <c r="F133" s="9"/>
      <c r="G133" s="9"/>
      <c r="H133" s="9"/>
      <c r="I133" s="4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ht="12.75" customHeight="1">
      <c r="A134" s="9"/>
      <c r="B134" s="41"/>
      <c r="C134" s="41"/>
      <c r="D134" s="41"/>
      <c r="E134" s="9"/>
      <c r="F134" s="9"/>
      <c r="G134" s="9"/>
      <c r="H134" s="9"/>
      <c r="I134" s="4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ht="12.75" customHeight="1">
      <c r="A135" s="9"/>
      <c r="B135" s="41"/>
      <c r="C135" s="41"/>
      <c r="D135" s="41"/>
      <c r="E135" s="9"/>
      <c r="F135" s="9"/>
      <c r="G135" s="9"/>
      <c r="H135" s="9"/>
      <c r="I135" s="4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ht="12.75" customHeight="1">
      <c r="A136" s="9"/>
      <c r="B136" s="41"/>
      <c r="C136" s="41"/>
      <c r="D136" s="41"/>
      <c r="E136" s="9"/>
      <c r="F136" s="9"/>
      <c r="G136" s="9"/>
      <c r="H136" s="9"/>
      <c r="I136" s="4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ht="12.75" customHeight="1">
      <c r="A137" s="9"/>
      <c r="B137" s="41"/>
      <c r="C137" s="41"/>
      <c r="D137" s="41"/>
      <c r="E137" s="9"/>
      <c r="F137" s="9"/>
      <c r="G137" s="9"/>
      <c r="H137" s="9"/>
      <c r="I137" s="4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ht="12.75" customHeight="1">
      <c r="A138" s="9"/>
      <c r="B138" s="41"/>
      <c r="C138" s="41"/>
      <c r="D138" s="41"/>
      <c r="E138" s="9"/>
      <c r="F138" s="9"/>
      <c r="G138" s="9"/>
      <c r="H138" s="9"/>
      <c r="I138" s="4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ht="12.75" customHeight="1">
      <c r="A139" s="9"/>
      <c r="B139" s="41"/>
      <c r="C139" s="41"/>
      <c r="D139" s="41"/>
      <c r="E139" s="9"/>
      <c r="F139" s="9"/>
      <c r="G139" s="9"/>
      <c r="H139" s="9"/>
      <c r="I139" s="4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ht="12.75" customHeight="1">
      <c r="A140" s="9"/>
      <c r="B140" s="41"/>
      <c r="C140" s="41"/>
      <c r="D140" s="41"/>
      <c r="E140" s="9"/>
      <c r="F140" s="9"/>
      <c r="G140" s="9"/>
      <c r="H140" s="9"/>
      <c r="I140" s="4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ht="12.75" customHeight="1">
      <c r="A141" s="9"/>
      <c r="B141" s="41"/>
      <c r="C141" s="41"/>
      <c r="D141" s="41"/>
      <c r="E141" s="9"/>
      <c r="F141" s="9"/>
      <c r="G141" s="9"/>
      <c r="H141" s="9"/>
      <c r="I141" s="4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ht="12.75" customHeight="1">
      <c r="A142" s="9"/>
      <c r="B142" s="41"/>
      <c r="C142" s="41"/>
      <c r="D142" s="41"/>
      <c r="E142" s="9"/>
      <c r="F142" s="9"/>
      <c r="G142" s="9"/>
      <c r="H142" s="9"/>
      <c r="I142" s="4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ht="12.75" customHeight="1">
      <c r="A143" s="9"/>
      <c r="B143" s="41"/>
      <c r="C143" s="41"/>
      <c r="D143" s="41"/>
      <c r="E143" s="9"/>
      <c r="F143" s="9"/>
      <c r="G143" s="9"/>
      <c r="H143" s="9"/>
      <c r="I143" s="4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ht="12.75" customHeight="1">
      <c r="A144" s="9"/>
      <c r="B144" s="41"/>
      <c r="C144" s="41"/>
      <c r="D144" s="41"/>
      <c r="E144" s="9"/>
      <c r="F144" s="9"/>
      <c r="G144" s="9"/>
      <c r="H144" s="9"/>
      <c r="I144" s="4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ht="12.75" customHeight="1">
      <c r="A145" s="9"/>
      <c r="B145" s="41"/>
      <c r="C145" s="41"/>
      <c r="D145" s="41"/>
      <c r="E145" s="9"/>
      <c r="F145" s="9"/>
      <c r="G145" s="9"/>
      <c r="H145" s="9"/>
      <c r="I145" s="4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ht="12.75" customHeight="1">
      <c r="A146" s="9"/>
      <c r="B146" s="41"/>
      <c r="C146" s="41"/>
      <c r="D146" s="41"/>
      <c r="E146" s="9"/>
      <c r="F146" s="9"/>
      <c r="G146" s="9"/>
      <c r="H146" s="9"/>
      <c r="I146" s="4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ht="12.75" customHeight="1">
      <c r="A147" s="9"/>
      <c r="B147" s="41"/>
      <c r="C147" s="41"/>
      <c r="D147" s="41"/>
      <c r="E147" s="9"/>
      <c r="F147" s="9"/>
      <c r="G147" s="9"/>
      <c r="H147" s="9"/>
      <c r="I147" s="4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ht="12.75" customHeight="1">
      <c r="A148" s="9"/>
      <c r="B148" s="41"/>
      <c r="C148" s="41"/>
      <c r="D148" s="41"/>
      <c r="E148" s="9"/>
      <c r="F148" s="9"/>
      <c r="G148" s="9"/>
      <c r="H148" s="9"/>
      <c r="I148" s="4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ht="12.75" customHeight="1">
      <c r="A149" s="9"/>
      <c r="B149" s="41"/>
      <c r="C149" s="41"/>
      <c r="D149" s="41"/>
      <c r="E149" s="9"/>
      <c r="F149" s="9"/>
      <c r="G149" s="9"/>
      <c r="H149" s="9"/>
      <c r="I149" s="4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ht="12.75" customHeight="1">
      <c r="A150" s="9"/>
      <c r="B150" s="41"/>
      <c r="C150" s="41"/>
      <c r="D150" s="41"/>
      <c r="E150" s="9"/>
      <c r="F150" s="9"/>
      <c r="G150" s="9"/>
      <c r="H150" s="9"/>
      <c r="I150" s="4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ht="12.75" customHeight="1">
      <c r="A151" s="9"/>
      <c r="B151" s="41"/>
      <c r="C151" s="41"/>
      <c r="D151" s="41"/>
      <c r="E151" s="9"/>
      <c r="F151" s="9"/>
      <c r="G151" s="9"/>
      <c r="H151" s="9"/>
      <c r="I151" s="4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ht="12.75" customHeight="1">
      <c r="A152" s="9"/>
      <c r="B152" s="41"/>
      <c r="C152" s="41"/>
      <c r="D152" s="41"/>
      <c r="E152" s="9"/>
      <c r="F152" s="9"/>
      <c r="G152" s="9"/>
      <c r="H152" s="9"/>
      <c r="I152" s="4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ht="12.75" customHeight="1">
      <c r="A153" s="9"/>
      <c r="B153" s="41"/>
      <c r="C153" s="41"/>
      <c r="D153" s="41"/>
      <c r="E153" s="9"/>
      <c r="F153" s="9"/>
      <c r="G153" s="9"/>
      <c r="H153" s="9"/>
      <c r="I153" s="4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ht="12.75" customHeight="1">
      <c r="A154" s="9"/>
      <c r="B154" s="41"/>
      <c r="C154" s="41"/>
      <c r="D154" s="41"/>
      <c r="E154" s="9"/>
      <c r="F154" s="9"/>
      <c r="G154" s="9"/>
      <c r="H154" s="9"/>
      <c r="I154" s="4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ht="12.75" customHeight="1">
      <c r="A155" s="9"/>
      <c r="B155" s="41"/>
      <c r="C155" s="41"/>
      <c r="D155" s="41"/>
      <c r="E155" s="9"/>
      <c r="F155" s="9"/>
      <c r="G155" s="9"/>
      <c r="H155" s="9"/>
      <c r="I155" s="4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ht="12.75" customHeight="1">
      <c r="A156" s="9"/>
      <c r="B156" s="41"/>
      <c r="C156" s="41"/>
      <c r="D156" s="41"/>
      <c r="E156" s="9"/>
      <c r="F156" s="9"/>
      <c r="G156" s="9"/>
      <c r="H156" s="9"/>
      <c r="I156" s="4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ht="12.75" customHeight="1">
      <c r="A157" s="9"/>
      <c r="B157" s="41"/>
      <c r="C157" s="41"/>
      <c r="D157" s="41"/>
      <c r="E157" s="9"/>
      <c r="F157" s="9"/>
      <c r="G157" s="9"/>
      <c r="H157" s="9"/>
      <c r="I157" s="4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ht="12.75" customHeight="1">
      <c r="A158" s="9"/>
      <c r="B158" s="41"/>
      <c r="C158" s="41"/>
      <c r="D158" s="41"/>
      <c r="E158" s="9"/>
      <c r="F158" s="9"/>
      <c r="G158" s="9"/>
      <c r="H158" s="9"/>
      <c r="I158" s="4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ht="12.75" customHeight="1">
      <c r="A159" s="9"/>
      <c r="B159" s="41"/>
      <c r="C159" s="41"/>
      <c r="D159" s="41"/>
      <c r="E159" s="9"/>
      <c r="F159" s="9"/>
      <c r="G159" s="9"/>
      <c r="H159" s="9"/>
      <c r="I159" s="4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ht="12.75" customHeight="1">
      <c r="A160" s="9"/>
      <c r="B160" s="41"/>
      <c r="C160" s="41"/>
      <c r="D160" s="41"/>
      <c r="E160" s="9"/>
      <c r="F160" s="9"/>
      <c r="G160" s="9"/>
      <c r="H160" s="9"/>
      <c r="I160" s="4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ht="12.75" customHeight="1">
      <c r="A161" s="9"/>
      <c r="B161" s="41"/>
      <c r="C161" s="41"/>
      <c r="D161" s="41"/>
      <c r="E161" s="9"/>
      <c r="F161" s="9"/>
      <c r="G161" s="9"/>
      <c r="H161" s="9"/>
      <c r="I161" s="4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ht="12.75" customHeight="1">
      <c r="A162" s="9"/>
      <c r="B162" s="41"/>
      <c r="C162" s="41"/>
      <c r="D162" s="41"/>
      <c r="E162" s="9"/>
      <c r="F162" s="9"/>
      <c r="G162" s="9"/>
      <c r="H162" s="9"/>
      <c r="I162" s="4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ht="12.75" customHeight="1">
      <c r="A163" s="9"/>
      <c r="B163" s="41"/>
      <c r="C163" s="41"/>
      <c r="D163" s="41"/>
      <c r="E163" s="9"/>
      <c r="F163" s="9"/>
      <c r="G163" s="9"/>
      <c r="H163" s="9"/>
      <c r="I163" s="4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ht="12.75" customHeight="1">
      <c r="A164" s="9"/>
      <c r="B164" s="41"/>
      <c r="C164" s="41"/>
      <c r="D164" s="41"/>
      <c r="E164" s="9"/>
      <c r="F164" s="9"/>
      <c r="G164" s="9"/>
      <c r="H164" s="9"/>
      <c r="I164" s="4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ht="12.75" customHeight="1">
      <c r="A165" s="9"/>
      <c r="B165" s="41"/>
      <c r="C165" s="41"/>
      <c r="D165" s="41"/>
      <c r="E165" s="9"/>
      <c r="F165" s="9"/>
      <c r="G165" s="9"/>
      <c r="H165" s="9"/>
      <c r="I165" s="4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ht="12.75" customHeight="1">
      <c r="A166" s="9"/>
      <c r="B166" s="41"/>
      <c r="C166" s="41"/>
      <c r="D166" s="41"/>
      <c r="E166" s="9"/>
      <c r="F166" s="9"/>
      <c r="G166" s="9"/>
      <c r="H166" s="9"/>
      <c r="I166" s="4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ht="12.75" customHeight="1">
      <c r="A167" s="9"/>
      <c r="B167" s="41"/>
      <c r="C167" s="41"/>
      <c r="D167" s="41"/>
      <c r="E167" s="9"/>
      <c r="F167" s="9"/>
      <c r="G167" s="9"/>
      <c r="H167" s="9"/>
      <c r="I167" s="4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ht="12.75" customHeight="1">
      <c r="A168" s="9"/>
      <c r="B168" s="41"/>
      <c r="C168" s="41"/>
      <c r="D168" s="41"/>
      <c r="E168" s="9"/>
      <c r="F168" s="9"/>
      <c r="G168" s="9"/>
      <c r="H168" s="9"/>
      <c r="I168" s="4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ht="12.75" customHeight="1">
      <c r="A169" s="9"/>
      <c r="B169" s="41"/>
      <c r="C169" s="41"/>
      <c r="D169" s="41"/>
      <c r="E169" s="9"/>
      <c r="F169" s="9"/>
      <c r="G169" s="9"/>
      <c r="H169" s="9"/>
      <c r="I169" s="4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ht="12.75" customHeight="1">
      <c r="A170" s="9"/>
      <c r="B170" s="41"/>
      <c r="C170" s="41"/>
      <c r="D170" s="41"/>
      <c r="E170" s="9"/>
      <c r="F170" s="9"/>
      <c r="G170" s="9"/>
      <c r="H170" s="9"/>
      <c r="I170" s="4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ht="12.75" customHeight="1">
      <c r="A171" s="9"/>
      <c r="B171" s="41"/>
      <c r="C171" s="41"/>
      <c r="D171" s="41"/>
      <c r="E171" s="9"/>
      <c r="F171" s="9"/>
      <c r="G171" s="9"/>
      <c r="H171" s="9"/>
      <c r="I171" s="4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ht="12.75" customHeight="1">
      <c r="A172" s="9"/>
      <c r="B172" s="41"/>
      <c r="C172" s="41"/>
      <c r="D172" s="41"/>
      <c r="E172" s="9"/>
      <c r="F172" s="9"/>
      <c r="G172" s="9"/>
      <c r="H172" s="9"/>
      <c r="I172" s="4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ht="12.75" customHeight="1">
      <c r="A173" s="9"/>
      <c r="B173" s="41"/>
      <c r="C173" s="41"/>
      <c r="D173" s="41"/>
      <c r="E173" s="9"/>
      <c r="F173" s="9"/>
      <c r="G173" s="9"/>
      <c r="H173" s="9"/>
      <c r="I173" s="4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ht="12.75" customHeight="1">
      <c r="A174" s="9"/>
      <c r="B174" s="41"/>
      <c r="C174" s="41"/>
      <c r="D174" s="41"/>
      <c r="E174" s="9"/>
      <c r="F174" s="9"/>
      <c r="G174" s="9"/>
      <c r="H174" s="9"/>
      <c r="I174" s="4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ht="12.75" customHeight="1">
      <c r="A175" s="9"/>
      <c r="B175" s="41"/>
      <c r="C175" s="41"/>
      <c r="D175" s="41"/>
      <c r="E175" s="9"/>
      <c r="F175" s="9"/>
      <c r="G175" s="9"/>
      <c r="H175" s="9"/>
      <c r="I175" s="4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ht="12.75" customHeight="1">
      <c r="A176" s="9"/>
      <c r="B176" s="41"/>
      <c r="C176" s="41"/>
      <c r="D176" s="41"/>
      <c r="E176" s="9"/>
      <c r="F176" s="9"/>
      <c r="G176" s="9"/>
      <c r="H176" s="9"/>
      <c r="I176" s="4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ht="12.75" customHeight="1">
      <c r="A177" s="9"/>
      <c r="B177" s="41"/>
      <c r="C177" s="41"/>
      <c r="D177" s="41"/>
      <c r="E177" s="9"/>
      <c r="F177" s="9"/>
      <c r="G177" s="9"/>
      <c r="H177" s="9"/>
      <c r="I177" s="4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ht="12.75" customHeight="1">
      <c r="A178" s="9"/>
      <c r="B178" s="41"/>
      <c r="C178" s="41"/>
      <c r="D178" s="41"/>
      <c r="E178" s="9"/>
      <c r="F178" s="9"/>
      <c r="G178" s="9"/>
      <c r="H178" s="9"/>
      <c r="I178" s="4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ht="12.75" customHeight="1">
      <c r="A179" s="9"/>
      <c r="B179" s="41"/>
      <c r="C179" s="41"/>
      <c r="D179" s="41"/>
      <c r="E179" s="9"/>
      <c r="F179" s="9"/>
      <c r="G179" s="9"/>
      <c r="H179" s="9"/>
      <c r="I179" s="4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ht="12.75" customHeight="1">
      <c r="A180" s="9"/>
      <c r="B180" s="41"/>
      <c r="C180" s="41"/>
      <c r="D180" s="41"/>
      <c r="E180" s="9"/>
      <c r="F180" s="9"/>
      <c r="G180" s="9"/>
      <c r="H180" s="9"/>
      <c r="I180" s="4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ht="12.75" customHeight="1">
      <c r="A181" s="9"/>
      <c r="B181" s="41"/>
      <c r="C181" s="41"/>
      <c r="D181" s="41"/>
      <c r="E181" s="9"/>
      <c r="F181" s="9"/>
      <c r="G181" s="9"/>
      <c r="H181" s="9"/>
      <c r="I181" s="4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ht="12.75" customHeight="1">
      <c r="A182" s="9"/>
      <c r="B182" s="41"/>
      <c r="C182" s="41"/>
      <c r="D182" s="41"/>
      <c r="E182" s="9"/>
      <c r="F182" s="9"/>
      <c r="G182" s="9"/>
      <c r="H182" s="9"/>
      <c r="I182" s="4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ht="12.75" customHeight="1">
      <c r="A183" s="9"/>
      <c r="B183" s="41"/>
      <c r="C183" s="41"/>
      <c r="D183" s="41"/>
      <c r="E183" s="9"/>
      <c r="F183" s="9"/>
      <c r="G183" s="9"/>
      <c r="H183" s="9"/>
      <c r="I183" s="4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ht="12.75" customHeight="1">
      <c r="A184" s="9"/>
      <c r="B184" s="41"/>
      <c r="C184" s="41"/>
      <c r="D184" s="41"/>
      <c r="E184" s="9"/>
      <c r="F184" s="9"/>
      <c r="G184" s="9"/>
      <c r="H184" s="9"/>
      <c r="I184" s="4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ht="12.75" customHeight="1">
      <c r="A185" s="9"/>
      <c r="B185" s="41"/>
      <c r="C185" s="41"/>
      <c r="D185" s="41"/>
      <c r="E185" s="9"/>
      <c r="F185" s="9"/>
      <c r="G185" s="9"/>
      <c r="H185" s="9"/>
      <c r="I185" s="4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ht="12.75" customHeight="1">
      <c r="A186" s="9"/>
      <c r="B186" s="41"/>
      <c r="C186" s="41"/>
      <c r="D186" s="41"/>
      <c r="E186" s="9"/>
      <c r="F186" s="9"/>
      <c r="G186" s="9"/>
      <c r="H186" s="9"/>
      <c r="I186" s="4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ht="12.75" customHeight="1">
      <c r="A187" s="9"/>
      <c r="B187" s="41"/>
      <c r="C187" s="41"/>
      <c r="D187" s="41"/>
      <c r="E187" s="9"/>
      <c r="F187" s="9"/>
      <c r="G187" s="9"/>
      <c r="H187" s="9"/>
      <c r="I187" s="4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ht="12.75" customHeight="1">
      <c r="A188" s="9"/>
      <c r="B188" s="41"/>
      <c r="C188" s="41"/>
      <c r="D188" s="41"/>
      <c r="E188" s="9"/>
      <c r="F188" s="9"/>
      <c r="G188" s="9"/>
      <c r="H188" s="9"/>
      <c r="I188" s="4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ht="12.75" customHeight="1">
      <c r="A189" s="9"/>
      <c r="B189" s="41"/>
      <c r="C189" s="41"/>
      <c r="D189" s="41"/>
      <c r="E189" s="9"/>
      <c r="F189" s="9"/>
      <c r="G189" s="9"/>
      <c r="H189" s="9"/>
      <c r="I189" s="4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ht="12.75" customHeight="1">
      <c r="A190" s="9"/>
      <c r="B190" s="41"/>
      <c r="C190" s="41"/>
      <c r="D190" s="41"/>
      <c r="E190" s="9"/>
      <c r="F190" s="9"/>
      <c r="G190" s="9"/>
      <c r="H190" s="9"/>
      <c r="I190" s="4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ht="12.75" customHeight="1">
      <c r="A191" s="9"/>
      <c r="B191" s="41"/>
      <c r="C191" s="41"/>
      <c r="D191" s="41"/>
      <c r="E191" s="9"/>
      <c r="F191" s="9"/>
      <c r="G191" s="9"/>
      <c r="H191" s="9"/>
      <c r="I191" s="4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ht="12.75" customHeight="1">
      <c r="A192" s="9"/>
      <c r="B192" s="41"/>
      <c r="C192" s="41"/>
      <c r="D192" s="41"/>
      <c r="E192" s="9"/>
      <c r="F192" s="9"/>
      <c r="G192" s="9"/>
      <c r="H192" s="9"/>
      <c r="I192" s="4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ht="12.75" customHeight="1">
      <c r="A193" s="9"/>
      <c r="B193" s="41"/>
      <c r="C193" s="41"/>
      <c r="D193" s="41"/>
      <c r="E193" s="9"/>
      <c r="F193" s="9"/>
      <c r="G193" s="9"/>
      <c r="H193" s="9"/>
      <c r="I193" s="4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ht="12.75" customHeight="1">
      <c r="A194" s="9"/>
      <c r="B194" s="41"/>
      <c r="C194" s="41"/>
      <c r="D194" s="41"/>
      <c r="E194" s="9"/>
      <c r="F194" s="9"/>
      <c r="G194" s="9"/>
      <c r="H194" s="9"/>
      <c r="I194" s="4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ht="12.75" customHeight="1">
      <c r="A195" s="9"/>
      <c r="B195" s="41"/>
      <c r="C195" s="41"/>
      <c r="D195" s="41"/>
      <c r="E195" s="9"/>
      <c r="F195" s="9"/>
      <c r="G195" s="9"/>
      <c r="H195" s="9"/>
      <c r="I195" s="4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ht="12.75" customHeight="1">
      <c r="A196" s="9"/>
      <c r="B196" s="41"/>
      <c r="C196" s="41"/>
      <c r="D196" s="41"/>
      <c r="E196" s="9"/>
      <c r="F196" s="9"/>
      <c r="G196" s="9"/>
      <c r="H196" s="9"/>
      <c r="I196" s="4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ht="12.75" customHeight="1">
      <c r="A197" s="9"/>
      <c r="B197" s="41"/>
      <c r="C197" s="41"/>
      <c r="D197" s="41"/>
      <c r="E197" s="9"/>
      <c r="F197" s="9"/>
      <c r="G197" s="9"/>
      <c r="H197" s="4"/>
      <c r="I197" s="4"/>
      <c r="J197" s="4"/>
      <c r="K197" s="4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ht="12.75" customHeight="1">
      <c r="A198" s="9"/>
      <c r="B198" s="41"/>
      <c r="C198" s="41"/>
      <c r="D198" s="41"/>
      <c r="E198" s="9"/>
      <c r="F198" s="9"/>
      <c r="G198" s="9"/>
      <c r="H198" s="4"/>
      <c r="I198" s="4"/>
      <c r="J198" s="4"/>
      <c r="K198" s="4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ht="12.75" customHeight="1">
      <c r="A199" s="9"/>
      <c r="B199" s="41"/>
      <c r="C199" s="41"/>
      <c r="D199" s="41"/>
      <c r="E199" s="9"/>
      <c r="F199" s="9"/>
      <c r="G199" s="9"/>
      <c r="H199" s="4"/>
      <c r="I199" s="4"/>
      <c r="J199" s="4"/>
      <c r="K199" s="4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ht="12.75" customHeight="1">
      <c r="A200" s="9"/>
      <c r="B200" s="41"/>
      <c r="C200" s="41"/>
      <c r="D200" s="41"/>
      <c r="E200" s="9"/>
      <c r="F200" s="9"/>
      <c r="G200" s="9"/>
      <c r="H200" s="4"/>
      <c r="I200" s="4"/>
      <c r="J200" s="4"/>
      <c r="K200" s="4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ht="12.75" customHeight="1">
      <c r="A201" s="9"/>
      <c r="B201" s="41"/>
      <c r="C201" s="41"/>
      <c r="D201" s="41"/>
      <c r="E201" s="9"/>
      <c r="F201" s="9"/>
      <c r="G201" s="9"/>
      <c r="H201" s="4"/>
      <c r="I201" s="4"/>
      <c r="J201" s="4"/>
      <c r="K201" s="4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ht="12.75" customHeight="1">
      <c r="A202" s="9"/>
      <c r="B202" s="41"/>
      <c r="C202" s="41"/>
      <c r="D202" s="41"/>
      <c r="E202" s="9"/>
      <c r="F202" s="9"/>
      <c r="G202" s="9"/>
      <c r="H202" s="4"/>
      <c r="I202" s="4"/>
      <c r="J202" s="4"/>
      <c r="K202" s="4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ht="12.75" customHeight="1">
      <c r="A203" s="9"/>
      <c r="B203" s="41"/>
      <c r="C203" s="41"/>
      <c r="D203" s="41"/>
      <c r="E203" s="9"/>
      <c r="F203" s="9"/>
      <c r="G203" s="9"/>
      <c r="H203" s="4"/>
      <c r="I203" s="4"/>
      <c r="J203" s="4"/>
      <c r="K203" s="4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ht="12.75" customHeight="1">
      <c r="A204" s="9"/>
      <c r="B204" s="41"/>
      <c r="C204" s="41"/>
      <c r="D204" s="41"/>
      <c r="E204" s="9"/>
      <c r="F204" s="9"/>
      <c r="G204" s="9"/>
      <c r="H204" s="4"/>
      <c r="I204" s="4"/>
      <c r="J204" s="4"/>
      <c r="K204" s="4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ht="12.75" customHeight="1">
      <c r="A205" s="9"/>
      <c r="B205" s="41"/>
      <c r="C205" s="41"/>
      <c r="D205" s="41"/>
      <c r="E205" s="9"/>
      <c r="F205" s="9"/>
      <c r="G205" s="9"/>
      <c r="H205" s="4"/>
      <c r="I205" s="4"/>
      <c r="J205" s="4"/>
      <c r="K205" s="4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ht="12.75" customHeight="1">
      <c r="A206" s="9"/>
      <c r="B206" s="41"/>
      <c r="C206" s="41"/>
      <c r="D206" s="41"/>
      <c r="E206" s="9"/>
      <c r="F206" s="9"/>
      <c r="G206" s="9"/>
      <c r="H206" s="4"/>
      <c r="I206" s="4"/>
      <c r="J206" s="4"/>
      <c r="K206" s="4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ht="12.75" customHeight="1">
      <c r="A207" s="9"/>
      <c r="B207" s="41"/>
      <c r="C207" s="41"/>
      <c r="D207" s="41"/>
      <c r="E207" s="9"/>
      <c r="F207" s="9"/>
      <c r="G207" s="9"/>
      <c r="H207" s="4"/>
      <c r="I207" s="4"/>
      <c r="J207" s="4"/>
      <c r="K207" s="4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ht="12.75" customHeight="1">
      <c r="A208" s="9"/>
      <c r="B208" s="41"/>
      <c r="C208" s="41"/>
      <c r="D208" s="41"/>
      <c r="E208" s="9"/>
      <c r="F208" s="9"/>
      <c r="G208" s="9"/>
      <c r="H208" s="4"/>
      <c r="I208" s="4"/>
      <c r="J208" s="4"/>
      <c r="K208" s="4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ht="12.75" customHeight="1">
      <c r="A209" s="9"/>
      <c r="B209" s="41"/>
      <c r="C209" s="41"/>
      <c r="D209" s="41"/>
      <c r="E209" s="9"/>
      <c r="F209" s="9"/>
      <c r="G209" s="9"/>
      <c r="H209" s="4"/>
      <c r="I209" s="4"/>
      <c r="J209" s="4"/>
      <c r="K209" s="4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ht="12.75" customHeight="1">
      <c r="A210" s="9"/>
      <c r="B210" s="41"/>
      <c r="C210" s="41"/>
      <c r="D210" s="41"/>
      <c r="E210" s="9"/>
      <c r="F210" s="9"/>
      <c r="G210" s="9"/>
      <c r="H210" s="4"/>
      <c r="I210" s="4"/>
      <c r="J210" s="4"/>
      <c r="K210" s="4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ht="12.75" customHeight="1">
      <c r="A211" s="9"/>
      <c r="B211" s="41"/>
      <c r="C211" s="41"/>
      <c r="D211" s="41"/>
      <c r="E211" s="9"/>
      <c r="F211" s="9"/>
      <c r="G211" s="9"/>
      <c r="H211" s="4"/>
      <c r="I211" s="4"/>
      <c r="J211" s="4"/>
      <c r="K211" s="4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ht="12.75" customHeight="1">
      <c r="A212" s="9"/>
      <c r="B212" s="41"/>
      <c r="C212" s="41"/>
      <c r="D212" s="41"/>
      <c r="E212" s="9"/>
      <c r="F212" s="9"/>
      <c r="G212" s="9"/>
      <c r="H212" s="4"/>
      <c r="I212" s="4"/>
      <c r="J212" s="4"/>
      <c r="K212" s="4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ht="12.75" customHeight="1">
      <c r="A213" s="9"/>
      <c r="B213" s="41"/>
      <c r="C213" s="41"/>
      <c r="D213" s="41"/>
      <c r="E213" s="9"/>
      <c r="F213" s="9"/>
      <c r="G213" s="9"/>
      <c r="H213" s="4"/>
      <c r="I213" s="4"/>
      <c r="J213" s="4"/>
      <c r="K213" s="4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ht="12.75" customHeight="1">
      <c r="A214" s="9"/>
      <c r="B214" s="41"/>
      <c r="C214" s="41"/>
      <c r="D214" s="41"/>
      <c r="E214" s="9"/>
      <c r="F214" s="9"/>
      <c r="G214" s="9"/>
      <c r="H214" s="4"/>
      <c r="I214" s="4"/>
      <c r="J214" s="4"/>
      <c r="K214" s="4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ht="12.75" customHeight="1">
      <c r="A215" s="9"/>
      <c r="B215" s="41"/>
      <c r="C215" s="41"/>
      <c r="D215" s="41"/>
      <c r="E215" s="9"/>
      <c r="F215" s="9"/>
      <c r="G215" s="9"/>
      <c r="H215" s="4"/>
      <c r="I215" s="4"/>
      <c r="J215" s="4"/>
      <c r="K215" s="4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ht="12.75" customHeight="1">
      <c r="A216" s="9"/>
      <c r="B216" s="41"/>
      <c r="C216" s="41"/>
      <c r="D216" s="41"/>
      <c r="E216" s="9"/>
      <c r="F216" s="9"/>
      <c r="G216" s="9"/>
      <c r="H216" s="4"/>
      <c r="I216" s="4"/>
      <c r="J216" s="4"/>
      <c r="K216" s="4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ht="12.75" customHeight="1">
      <c r="A217" s="9"/>
      <c r="B217" s="41"/>
      <c r="C217" s="41"/>
      <c r="D217" s="41"/>
      <c r="E217" s="9"/>
      <c r="F217" s="9"/>
      <c r="G217" s="9"/>
      <c r="H217" s="4"/>
      <c r="I217" s="4"/>
      <c r="J217" s="4"/>
      <c r="K217" s="4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ht="12.75" customHeight="1">
      <c r="A218" s="9"/>
      <c r="B218" s="41"/>
      <c r="C218" s="41"/>
      <c r="D218" s="41"/>
      <c r="E218" s="9"/>
      <c r="F218" s="9"/>
      <c r="G218" s="9"/>
      <c r="H218" s="4"/>
      <c r="I218" s="4"/>
      <c r="J218" s="4"/>
      <c r="K218" s="4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ht="12.75" customHeight="1">
      <c r="A219" s="9"/>
      <c r="B219" s="41"/>
      <c r="C219" s="41"/>
      <c r="D219" s="41"/>
      <c r="E219" s="9"/>
      <c r="F219" s="9"/>
      <c r="G219" s="9"/>
      <c r="H219" s="4"/>
      <c r="I219" s="4"/>
      <c r="J219" s="4"/>
      <c r="K219" s="4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ht="12.75" customHeight="1">
      <c r="A220" s="9"/>
      <c r="B220" s="41"/>
      <c r="C220" s="41"/>
      <c r="D220" s="41"/>
      <c r="E220" s="9"/>
      <c r="F220" s="9"/>
      <c r="G220" s="9"/>
      <c r="H220" s="4"/>
      <c r="I220" s="4"/>
      <c r="J220" s="4"/>
      <c r="K220" s="4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ht="12.75" customHeight="1">
      <c r="A221" s="4"/>
      <c r="B221" s="4"/>
      <c r="C221" s="4"/>
      <c r="D221" s="4"/>
      <c r="E221" s="9"/>
      <c r="F221" s="9"/>
      <c r="G221" s="9"/>
      <c r="H221" s="4"/>
      <c r="I221" s="4"/>
      <c r="J221" s="4"/>
      <c r="K221" s="4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ht="12.75" customHeight="1">
      <c r="A222" s="4"/>
      <c r="B222" s="4"/>
      <c r="C222" s="4"/>
      <c r="D222" s="4"/>
      <c r="E222" s="9"/>
      <c r="F222" s="9"/>
      <c r="G222" s="9"/>
      <c r="H222" s="4"/>
      <c r="I222" s="4"/>
      <c r="J222" s="4"/>
      <c r="K222" s="4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D1"/>
    <mergeCell ref="A2:A3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E599"/>
    <outlinePr summaryBelow="0" summaryRight="0"/>
  </sheetPr>
  <sheetViews>
    <sheetView workbookViewId="0"/>
  </sheetViews>
  <sheetFormatPr customHeight="1" defaultColWidth="12.63" defaultRowHeight="15.0"/>
  <cols>
    <col customWidth="1" min="1" max="1" width="22.0"/>
    <col customWidth="1" min="5" max="5" width="55.75"/>
    <col customWidth="1" min="7" max="7" width="21.5"/>
    <col customWidth="1" min="12" max="12" width="33.13"/>
  </cols>
  <sheetData>
    <row r="1">
      <c r="A1" s="50" t="s">
        <v>25</v>
      </c>
      <c r="B1" s="51" t="s">
        <v>26</v>
      </c>
      <c r="C1" s="52"/>
      <c r="D1" s="52"/>
      <c r="E1" s="53"/>
      <c r="G1" s="50" t="s">
        <v>27</v>
      </c>
      <c r="H1" s="51" t="s">
        <v>26</v>
      </c>
      <c r="I1" s="52"/>
      <c r="J1" s="52"/>
      <c r="K1" s="52"/>
      <c r="L1" s="53"/>
    </row>
    <row r="2">
      <c r="A2" s="54"/>
      <c r="B2" s="55" t="s">
        <v>5</v>
      </c>
      <c r="C2" s="56" t="s">
        <v>6</v>
      </c>
      <c r="D2" s="57" t="s">
        <v>28</v>
      </c>
      <c r="E2" s="58" t="s">
        <v>29</v>
      </c>
      <c r="G2" s="54"/>
      <c r="H2" s="55" t="s">
        <v>5</v>
      </c>
      <c r="I2" s="56" t="s">
        <v>6</v>
      </c>
      <c r="J2" s="57" t="s">
        <v>28</v>
      </c>
      <c r="K2" s="59" t="s">
        <v>29</v>
      </c>
      <c r="L2" s="53"/>
    </row>
    <row r="3">
      <c r="A3" s="60" t="s">
        <v>18</v>
      </c>
      <c r="B3" s="61">
        <f>('Company A'!C16+'Company B'!C16-'Company B'!B16-'Company A'!B16)/('Company A'!B16+ 'Company B'!B16)</f>
        <v>0.05456413928</v>
      </c>
      <c r="C3" s="61">
        <f>('Company A'!D16+'Company B'!D16-'Company B'!C16-'Company A'!C16)/('Company A'!C16+ 'Company B'!C16)</f>
        <v>0.02246249863</v>
      </c>
      <c r="D3" s="61">
        <f t="shared" ref="D3:D4" si="1">AVERAGE(B3:C3)</f>
        <v>0.03851331895</v>
      </c>
      <c r="E3" s="62"/>
      <c r="G3" s="60" t="s">
        <v>30</v>
      </c>
      <c r="H3" s="61">
        <f>('Company A'!C16+'Company B'!C16-'Company B'!B16-'Company A'!B16)/('Company A'!B16+ 'Company B'!B16)</f>
        <v>0.05456413928</v>
      </c>
      <c r="I3" s="61">
        <f>('Company A'!D16+'Company B'!D16-'Company B'!C16-'Company A'!C16)/('Company A'!C16+ 'Company B'!C16)</f>
        <v>0.02246249863</v>
      </c>
      <c r="J3" s="61">
        <f t="shared" ref="J3:J5" si="2">AVERAGE(H3:I3)</f>
        <v>0.03851331895</v>
      </c>
      <c r="K3" s="63"/>
      <c r="L3" s="53"/>
    </row>
    <row r="4">
      <c r="A4" s="60" t="s">
        <v>20</v>
      </c>
      <c r="B4" s="61">
        <f>('Company A'!C20+'Company B'!C20-'Company B'!B20-'Company A'!B20)/('Company A'!B20+ 'Company B'!B20)</f>
        <v>0.02160564021</v>
      </c>
      <c r="C4" s="61">
        <f>('Company A'!D20+'Company B'!D20-'Company B'!C20-'Company A'!C20)/('Company A'!C20+ 'Company B'!C20)</f>
        <v>0.01907094093</v>
      </c>
      <c r="D4" s="61">
        <f t="shared" si="1"/>
        <v>0.02033829057</v>
      </c>
      <c r="E4" s="62" t="str">
        <f>CONCATENATE("Overall industry for mobile subscribers is growing at ", ROUND((D4)*100,2),"%", " on an average")</f>
        <v>Overall industry for mobile subscribers is growing at 2.03% on an average</v>
      </c>
      <c r="G4" s="60" t="s">
        <v>31</v>
      </c>
      <c r="H4" s="61">
        <f>('Company A'!C11+'Company B'!C11-'Company B'!B11-'Company A'!B11)/('Company A'!B11+ 'Company B'!B11)</f>
        <v>0.1578702885</v>
      </c>
      <c r="I4" s="61">
        <f>('Company A'!D11+'Company B'!D11-'Company B'!C11-'Company A'!C11)/('Company A'!C11+ 'Company B'!C11)</f>
        <v>0.04506814312</v>
      </c>
      <c r="J4" s="61">
        <f t="shared" si="2"/>
        <v>0.1014692158</v>
      </c>
      <c r="K4" s="63"/>
      <c r="L4" s="53"/>
    </row>
    <row r="5">
      <c r="B5" s="64"/>
      <c r="C5" s="65"/>
      <c r="D5" s="65"/>
      <c r="E5" s="65"/>
      <c r="G5" s="60" t="s">
        <v>32</v>
      </c>
      <c r="H5" s="66">
        <f>('Company A'!C14+'Company B'!C14)/('Company A'!C20+ 'Company B'!C20)*1000/12</f>
        <v>55.75343821</v>
      </c>
      <c r="I5" s="66">
        <f>('Company A'!D14+'Company B'!D14)/('Company A'!D20+ 'Company B'!D20)*1000/12</f>
        <v>57.36789728</v>
      </c>
      <c r="J5" s="66">
        <f t="shared" si="2"/>
        <v>56.56066775</v>
      </c>
      <c r="K5" s="63"/>
      <c r="L5" s="53"/>
    </row>
    <row r="6">
      <c r="B6" s="64"/>
      <c r="C6" s="65"/>
      <c r="D6" s="65"/>
      <c r="E6" s="65"/>
    </row>
    <row r="7">
      <c r="B7" s="64"/>
      <c r="C7" s="65"/>
      <c r="D7" s="65"/>
      <c r="E7" s="65"/>
    </row>
    <row r="8">
      <c r="B8" s="64"/>
      <c r="C8" s="65"/>
      <c r="D8" s="65"/>
      <c r="E8" s="65"/>
    </row>
    <row r="9">
      <c r="A9" s="50" t="s">
        <v>25</v>
      </c>
      <c r="B9" s="67" t="s">
        <v>33</v>
      </c>
      <c r="C9" s="52"/>
      <c r="D9" s="52"/>
      <c r="E9" s="53"/>
      <c r="G9" s="50" t="s">
        <v>34</v>
      </c>
      <c r="H9" s="67" t="s">
        <v>33</v>
      </c>
      <c r="I9" s="52"/>
      <c r="J9" s="52"/>
      <c r="K9" s="52"/>
      <c r="L9" s="53"/>
    </row>
    <row r="10">
      <c r="A10" s="54"/>
      <c r="B10" s="55" t="s">
        <v>5</v>
      </c>
      <c r="C10" s="56" t="s">
        <v>6</v>
      </c>
      <c r="D10" s="57" t="s">
        <v>28</v>
      </c>
      <c r="E10" s="58" t="s">
        <v>29</v>
      </c>
      <c r="G10" s="54"/>
      <c r="H10" s="68" t="s">
        <v>4</v>
      </c>
      <c r="I10" s="56" t="s">
        <v>5</v>
      </c>
      <c r="J10" s="69" t="s">
        <v>6</v>
      </c>
      <c r="K10" s="57" t="s">
        <v>28</v>
      </c>
      <c r="L10" s="58" t="s">
        <v>29</v>
      </c>
    </row>
    <row r="11">
      <c r="A11" s="60" t="s">
        <v>18</v>
      </c>
      <c r="B11" s="61">
        <f>('Company A'!C16 -'Company A'!B16)/('Company A'!B16)</f>
        <v>0.08152746867</v>
      </c>
      <c r="C11" s="61">
        <f>('Company A'!D16 -'Company A'!C16)/('Company A'!C16)</f>
        <v>0.04733022853</v>
      </c>
      <c r="D11" s="61">
        <f t="shared" ref="D11:D12" si="3">AVERAGE(B11:C11)</f>
        <v>0.0644288486</v>
      </c>
      <c r="E11" s="62"/>
      <c r="G11" s="60" t="s">
        <v>18</v>
      </c>
      <c r="H11" s="61">
        <f>('Company A'!B14)/('Company A'!B14+'Company B'!B14)</f>
        <v>0.3397366195</v>
      </c>
      <c r="I11" s="61">
        <f>('Company A'!C14)/('Company A'!C14+'Company B'!C14)</f>
        <v>0.3743345164</v>
      </c>
      <c r="J11" s="61">
        <f>('Company A'!D14)/('Company A'!D14+'Company B'!D14)</f>
        <v>0.3903109795</v>
      </c>
      <c r="K11" s="61">
        <f t="shared" ref="K11:K12" si="4">AVERAGE(H11:J11)</f>
        <v>0.3681273718</v>
      </c>
      <c r="L11" s="70" t="s">
        <v>35</v>
      </c>
    </row>
    <row r="12">
      <c r="A12" s="60" t="s">
        <v>20</v>
      </c>
      <c r="B12" s="61">
        <f>('Company A'!C20 -'Company A'!B20)/('Company A'!B20)</f>
        <v>0.02692778458</v>
      </c>
      <c r="C12" s="61">
        <f>('Company A'!D20 -'Company A'!C20)/('Company A'!C20)</f>
        <v>0.05101311085</v>
      </c>
      <c r="D12" s="61">
        <f t="shared" si="3"/>
        <v>0.03897044771</v>
      </c>
      <c r="E12" s="62"/>
      <c r="G12" s="60" t="s">
        <v>32</v>
      </c>
      <c r="H12" s="66">
        <f>'Company A'!B14/'Company A'!B20*1000/12</f>
        <v>57.36434109</v>
      </c>
      <c r="I12" s="66">
        <f>'Company A'!C14/'Company A'!C20*1000/12</f>
        <v>67.04410012</v>
      </c>
      <c r="J12" s="66">
        <f>'Company A'!D14/'Company A'!D20*1000/12</f>
        <v>69.74370606</v>
      </c>
      <c r="K12" s="66">
        <f t="shared" si="4"/>
        <v>64.71738242</v>
      </c>
      <c r="L12" s="70" t="s">
        <v>36</v>
      </c>
    </row>
    <row r="13">
      <c r="B13" s="64"/>
      <c r="C13" s="65"/>
      <c r="D13" s="65"/>
      <c r="E13" s="65"/>
    </row>
    <row r="14">
      <c r="B14" s="64"/>
      <c r="C14" s="65"/>
      <c r="D14" s="65"/>
      <c r="E14" s="65"/>
    </row>
    <row r="15">
      <c r="A15" s="50" t="s">
        <v>25</v>
      </c>
      <c r="B15" s="71" t="s">
        <v>37</v>
      </c>
      <c r="C15" s="52"/>
      <c r="D15" s="52"/>
      <c r="E15" s="53"/>
      <c r="G15" s="50" t="s">
        <v>34</v>
      </c>
      <c r="H15" s="71" t="s">
        <v>37</v>
      </c>
      <c r="I15" s="52"/>
      <c r="J15" s="52"/>
      <c r="K15" s="52"/>
      <c r="L15" s="53"/>
    </row>
    <row r="16">
      <c r="A16" s="54"/>
      <c r="B16" s="55" t="s">
        <v>5</v>
      </c>
      <c r="C16" s="56" t="s">
        <v>6</v>
      </c>
      <c r="D16" s="57" t="s">
        <v>28</v>
      </c>
      <c r="E16" s="58" t="s">
        <v>29</v>
      </c>
      <c r="G16" s="54"/>
      <c r="H16" s="68" t="s">
        <v>4</v>
      </c>
      <c r="I16" s="56" t="s">
        <v>5</v>
      </c>
      <c r="J16" s="69" t="s">
        <v>6</v>
      </c>
      <c r="K16" s="57" t="s">
        <v>28</v>
      </c>
      <c r="L16" s="58" t="s">
        <v>29</v>
      </c>
    </row>
    <row r="17">
      <c r="A17" s="60" t="s">
        <v>18</v>
      </c>
      <c r="B17" s="61">
        <f>('Company B'!C16 -'Company B'!B16)/('Company B'!B16)</f>
        <v>0.02835870172</v>
      </c>
      <c r="C17" s="61">
        <f>('Company B'!D16 -'Company B'!C16)/('Company B'!C16)</f>
        <v>-0.002955828628</v>
      </c>
      <c r="D17" s="61">
        <f t="shared" ref="D17:D18" si="5">AVERAGE(B17:C17)</f>
        <v>0.01270143654</v>
      </c>
      <c r="E17" s="62" t="str">
        <f>CONCATENATE("Company B grows ", ROUND((D3-D17)*100,2),"%", " below average, likely due to no leasing")</f>
        <v>Company B grows 2.58% below average, likely due to no leasing</v>
      </c>
      <c r="G17" s="60" t="s">
        <v>18</v>
      </c>
      <c r="H17" s="61">
        <f>'Company B'!B14/('Company B'!B14+'Company A'!B14)</f>
        <v>0.6602633805</v>
      </c>
      <c r="I17" s="61">
        <f>'Company B'!C14/('Company B'!C14+'Company A'!C14)</f>
        <v>0.6256654836</v>
      </c>
      <c r="J17" s="61">
        <f>'Company B'!D14/('Company B'!D14+'Company A'!D14)</f>
        <v>0.6096890205</v>
      </c>
      <c r="K17" s="61">
        <f t="shared" ref="K17:K18" si="6">AVERAGE(H17:J17)</f>
        <v>0.6318726282</v>
      </c>
      <c r="L17" s="70" t="s">
        <v>38</v>
      </c>
    </row>
    <row r="18">
      <c r="A18" s="60" t="s">
        <v>20</v>
      </c>
      <c r="B18" s="61">
        <f>('Company B'!C20 -'Company B'!B20)/('Company B'!B20)</f>
        <v>0.01921809796</v>
      </c>
      <c r="C18" s="61">
        <f>('Company B'!D20 -'Company B'!C20)/('Company B'!C20)</f>
        <v>0.004633121431</v>
      </c>
      <c r="D18" s="61">
        <f t="shared" si="5"/>
        <v>0.01192560969</v>
      </c>
      <c r="E18" s="62"/>
      <c r="G18" s="60" t="s">
        <v>32</v>
      </c>
      <c r="H18" s="66">
        <f>'Company B'!B14/'Company B'!B20*1000</f>
        <v>600.1537448</v>
      </c>
      <c r="I18" s="66">
        <f>'Company B'!C14/'Company B'!C20*1000</f>
        <v>607.8008835</v>
      </c>
      <c r="J18" s="66">
        <f>'Company B'!D14/'Company B'!D20*1000</f>
        <v>618.1896182</v>
      </c>
      <c r="K18" s="66">
        <f t="shared" si="6"/>
        <v>608.7147488</v>
      </c>
      <c r="L18" s="70" t="s">
        <v>39</v>
      </c>
    </row>
    <row r="19">
      <c r="B19" s="72"/>
    </row>
    <row r="20">
      <c r="B20" s="72"/>
    </row>
    <row r="21">
      <c r="B21" s="72"/>
    </row>
    <row r="22">
      <c r="B22" s="72"/>
    </row>
    <row r="23">
      <c r="B23" s="72"/>
    </row>
    <row r="24">
      <c r="B24" s="72"/>
    </row>
    <row r="25">
      <c r="B25" s="72"/>
    </row>
    <row r="26">
      <c r="B26" s="72"/>
    </row>
    <row r="27">
      <c r="B27" s="72"/>
    </row>
    <row r="28">
      <c r="B28" s="72"/>
    </row>
    <row r="29">
      <c r="B29" s="72"/>
    </row>
    <row r="30">
      <c r="B30" s="72"/>
    </row>
    <row r="31">
      <c r="B31" s="72"/>
    </row>
    <row r="32">
      <c r="B32" s="72"/>
    </row>
    <row r="33">
      <c r="B33" s="72"/>
    </row>
    <row r="34">
      <c r="B34" s="72"/>
    </row>
    <row r="35">
      <c r="B35" s="72"/>
    </row>
    <row r="36">
      <c r="B36" s="72"/>
    </row>
    <row r="37">
      <c r="B37" s="72"/>
    </row>
    <row r="38">
      <c r="B38" s="72"/>
    </row>
    <row r="39">
      <c r="B39" s="72"/>
    </row>
    <row r="40">
      <c r="B40" s="72"/>
    </row>
    <row r="41">
      <c r="B41" s="72"/>
    </row>
    <row r="42">
      <c r="B42" s="72"/>
    </row>
    <row r="43">
      <c r="B43" s="72"/>
    </row>
    <row r="44">
      <c r="B44" s="72"/>
    </row>
    <row r="45">
      <c r="B45" s="72"/>
    </row>
    <row r="46">
      <c r="B46" s="72"/>
    </row>
    <row r="47">
      <c r="B47" s="72"/>
    </row>
    <row r="48">
      <c r="B48" s="72"/>
    </row>
    <row r="49">
      <c r="B49" s="72"/>
    </row>
    <row r="50">
      <c r="B50" s="72"/>
    </row>
    <row r="51">
      <c r="B51" s="72"/>
    </row>
    <row r="52">
      <c r="B52" s="72"/>
    </row>
    <row r="53">
      <c r="B53" s="72"/>
    </row>
    <row r="54">
      <c r="B54" s="72"/>
    </row>
    <row r="55">
      <c r="B55" s="72"/>
    </row>
    <row r="56">
      <c r="B56" s="72"/>
    </row>
    <row r="57">
      <c r="B57" s="72"/>
    </row>
    <row r="58">
      <c r="B58" s="72"/>
    </row>
    <row r="59">
      <c r="B59" s="72"/>
    </row>
    <row r="60">
      <c r="B60" s="72"/>
    </row>
    <row r="61">
      <c r="B61" s="72"/>
    </row>
    <row r="62">
      <c r="B62" s="72"/>
    </row>
    <row r="63">
      <c r="B63" s="72"/>
    </row>
    <row r="64">
      <c r="B64" s="72"/>
    </row>
    <row r="65">
      <c r="B65" s="72"/>
    </row>
    <row r="66">
      <c r="B66" s="72"/>
    </row>
    <row r="67">
      <c r="B67" s="72"/>
    </row>
    <row r="68">
      <c r="B68" s="72"/>
    </row>
    <row r="69">
      <c r="B69" s="72"/>
    </row>
    <row r="70">
      <c r="B70" s="72"/>
    </row>
    <row r="71">
      <c r="B71" s="72"/>
    </row>
    <row r="72">
      <c r="B72" s="72"/>
    </row>
    <row r="73">
      <c r="B73" s="72"/>
    </row>
    <row r="74">
      <c r="B74" s="72"/>
    </row>
    <row r="75">
      <c r="B75" s="72"/>
    </row>
    <row r="76">
      <c r="B76" s="72"/>
    </row>
    <row r="77">
      <c r="B77" s="72"/>
    </row>
    <row r="78">
      <c r="B78" s="72"/>
    </row>
    <row r="79">
      <c r="B79" s="72"/>
    </row>
    <row r="80">
      <c r="B80" s="72"/>
    </row>
    <row r="81">
      <c r="B81" s="72"/>
    </row>
    <row r="82">
      <c r="B82" s="72"/>
    </row>
    <row r="83">
      <c r="B83" s="72"/>
    </row>
    <row r="84">
      <c r="B84" s="72"/>
    </row>
    <row r="85">
      <c r="B85" s="72"/>
    </row>
    <row r="86">
      <c r="B86" s="72"/>
    </row>
    <row r="87">
      <c r="B87" s="72"/>
    </row>
    <row r="88">
      <c r="B88" s="72"/>
    </row>
    <row r="89">
      <c r="B89" s="72"/>
    </row>
    <row r="90">
      <c r="B90" s="72"/>
    </row>
    <row r="91">
      <c r="B91" s="72"/>
    </row>
    <row r="92">
      <c r="B92" s="72"/>
    </row>
    <row r="93">
      <c r="B93" s="72"/>
    </row>
    <row r="94">
      <c r="B94" s="72"/>
    </row>
    <row r="95">
      <c r="B95" s="72"/>
    </row>
    <row r="96">
      <c r="B96" s="72"/>
    </row>
    <row r="97">
      <c r="B97" s="72"/>
    </row>
    <row r="98">
      <c r="B98" s="72"/>
    </row>
    <row r="99">
      <c r="B99" s="72"/>
    </row>
    <row r="100">
      <c r="B100" s="72"/>
    </row>
    <row r="101">
      <c r="B101" s="72"/>
    </row>
    <row r="102">
      <c r="B102" s="72"/>
    </row>
    <row r="103">
      <c r="B103" s="72"/>
    </row>
    <row r="104">
      <c r="B104" s="72"/>
    </row>
    <row r="105">
      <c r="B105" s="72"/>
    </row>
    <row r="106">
      <c r="B106" s="72"/>
    </row>
    <row r="107">
      <c r="B107" s="72"/>
    </row>
    <row r="108">
      <c r="B108" s="72"/>
    </row>
    <row r="109">
      <c r="B109" s="72"/>
    </row>
    <row r="110">
      <c r="B110" s="72"/>
    </row>
    <row r="111">
      <c r="B111" s="72"/>
    </row>
    <row r="112">
      <c r="B112" s="72"/>
    </row>
    <row r="113">
      <c r="B113" s="72"/>
    </row>
    <row r="114">
      <c r="B114" s="72"/>
    </row>
    <row r="115">
      <c r="B115" s="72"/>
    </row>
    <row r="116">
      <c r="B116" s="72"/>
    </row>
    <row r="117">
      <c r="B117" s="72"/>
    </row>
    <row r="118">
      <c r="B118" s="72"/>
    </row>
    <row r="119">
      <c r="B119" s="72"/>
    </row>
    <row r="120">
      <c r="B120" s="72"/>
    </row>
    <row r="121">
      <c r="B121" s="72"/>
    </row>
    <row r="122">
      <c r="B122" s="72"/>
    </row>
    <row r="123">
      <c r="B123" s="72"/>
    </row>
    <row r="124">
      <c r="B124" s="72"/>
    </row>
    <row r="125">
      <c r="B125" s="72"/>
    </row>
    <row r="126">
      <c r="B126" s="72"/>
    </row>
    <row r="127">
      <c r="B127" s="72"/>
    </row>
    <row r="128">
      <c r="B128" s="72"/>
    </row>
    <row r="129">
      <c r="B129" s="72"/>
    </row>
    <row r="130">
      <c r="B130" s="72"/>
    </row>
    <row r="131">
      <c r="B131" s="72"/>
    </row>
    <row r="132">
      <c r="B132" s="72"/>
    </row>
    <row r="133">
      <c r="B133" s="72"/>
    </row>
    <row r="134">
      <c r="B134" s="72"/>
    </row>
    <row r="135">
      <c r="B135" s="72"/>
    </row>
    <row r="136">
      <c r="B136" s="72"/>
    </row>
    <row r="137">
      <c r="B137" s="72"/>
    </row>
    <row r="138">
      <c r="B138" s="72"/>
    </row>
    <row r="139">
      <c r="B139" s="72"/>
    </row>
    <row r="140">
      <c r="B140" s="72"/>
    </row>
    <row r="141">
      <c r="B141" s="72"/>
    </row>
    <row r="142">
      <c r="B142" s="72"/>
    </row>
    <row r="143">
      <c r="B143" s="72"/>
    </row>
    <row r="144">
      <c r="B144" s="72"/>
    </row>
    <row r="145">
      <c r="B145" s="72"/>
    </row>
    <row r="146">
      <c r="B146" s="72"/>
    </row>
    <row r="147">
      <c r="B147" s="72"/>
    </row>
    <row r="148">
      <c r="B148" s="72"/>
    </row>
    <row r="149">
      <c r="B149" s="72"/>
    </row>
    <row r="150">
      <c r="B150" s="72"/>
    </row>
    <row r="151">
      <c r="B151" s="72"/>
    </row>
    <row r="152">
      <c r="B152" s="72"/>
    </row>
    <row r="153">
      <c r="B153" s="72"/>
    </row>
    <row r="154">
      <c r="B154" s="72"/>
    </row>
    <row r="155">
      <c r="B155" s="72"/>
    </row>
    <row r="156">
      <c r="B156" s="72"/>
    </row>
    <row r="157">
      <c r="B157" s="72"/>
    </row>
    <row r="158">
      <c r="B158" s="72"/>
    </row>
    <row r="159">
      <c r="B159" s="72"/>
    </row>
    <row r="160">
      <c r="B160" s="72"/>
    </row>
    <row r="161">
      <c r="B161" s="72"/>
    </row>
    <row r="162">
      <c r="B162" s="72"/>
    </row>
    <row r="163">
      <c r="B163" s="72"/>
    </row>
    <row r="164">
      <c r="B164" s="72"/>
    </row>
    <row r="165">
      <c r="B165" s="72"/>
    </row>
    <row r="166">
      <c r="B166" s="72"/>
    </row>
    <row r="167">
      <c r="B167" s="72"/>
    </row>
    <row r="168">
      <c r="B168" s="72"/>
    </row>
    <row r="169">
      <c r="B169" s="72"/>
    </row>
    <row r="170">
      <c r="B170" s="72"/>
    </row>
    <row r="171">
      <c r="B171" s="72"/>
    </row>
    <row r="172">
      <c r="B172" s="72"/>
    </row>
    <row r="173">
      <c r="B173" s="72"/>
    </row>
    <row r="174">
      <c r="B174" s="72"/>
    </row>
    <row r="175">
      <c r="B175" s="72"/>
    </row>
    <row r="176">
      <c r="B176" s="72"/>
    </row>
    <row r="177">
      <c r="B177" s="72"/>
    </row>
    <row r="178">
      <c r="B178" s="72"/>
    </row>
    <row r="179">
      <c r="B179" s="72"/>
    </row>
    <row r="180">
      <c r="B180" s="72"/>
    </row>
    <row r="181">
      <c r="B181" s="72"/>
    </row>
    <row r="182">
      <c r="B182" s="72"/>
    </row>
    <row r="183">
      <c r="B183" s="72"/>
    </row>
    <row r="184">
      <c r="B184" s="72"/>
    </row>
    <row r="185">
      <c r="B185" s="72"/>
    </row>
    <row r="186">
      <c r="B186" s="72"/>
    </row>
    <row r="187">
      <c r="B187" s="72"/>
    </row>
    <row r="188">
      <c r="B188" s="72"/>
    </row>
    <row r="189">
      <c r="B189" s="72"/>
    </row>
    <row r="190">
      <c r="B190" s="72"/>
    </row>
    <row r="191">
      <c r="B191" s="72"/>
    </row>
    <row r="192">
      <c r="B192" s="72"/>
    </row>
    <row r="193">
      <c r="B193" s="72"/>
    </row>
    <row r="194">
      <c r="B194" s="72"/>
    </row>
    <row r="195">
      <c r="B195" s="72"/>
    </row>
    <row r="196">
      <c r="B196" s="72"/>
    </row>
    <row r="197">
      <c r="B197" s="72"/>
    </row>
    <row r="198">
      <c r="B198" s="72"/>
    </row>
    <row r="199">
      <c r="B199" s="72"/>
    </row>
    <row r="200">
      <c r="B200" s="72"/>
    </row>
    <row r="201">
      <c r="B201" s="72"/>
    </row>
    <row r="202">
      <c r="B202" s="72"/>
    </row>
    <row r="203">
      <c r="B203" s="72"/>
    </row>
    <row r="204">
      <c r="B204" s="72"/>
    </row>
    <row r="205">
      <c r="B205" s="72"/>
    </row>
    <row r="206">
      <c r="B206" s="72"/>
    </row>
    <row r="207">
      <c r="B207" s="72"/>
    </row>
    <row r="208">
      <c r="B208" s="72"/>
    </row>
    <row r="209">
      <c r="B209" s="72"/>
    </row>
    <row r="210">
      <c r="B210" s="72"/>
    </row>
    <row r="211">
      <c r="B211" s="72"/>
    </row>
    <row r="212">
      <c r="B212" s="72"/>
    </row>
    <row r="213">
      <c r="B213" s="72"/>
    </row>
    <row r="214">
      <c r="B214" s="72"/>
    </row>
    <row r="215">
      <c r="B215" s="72"/>
    </row>
    <row r="216">
      <c r="B216" s="72"/>
    </row>
    <row r="217">
      <c r="B217" s="72"/>
    </row>
    <row r="218">
      <c r="B218" s="72"/>
    </row>
    <row r="219">
      <c r="B219" s="72"/>
    </row>
    <row r="220">
      <c r="B220" s="72"/>
    </row>
    <row r="221">
      <c r="B221" s="72"/>
    </row>
    <row r="222">
      <c r="B222" s="72"/>
    </row>
    <row r="223">
      <c r="B223" s="72"/>
    </row>
    <row r="224">
      <c r="B224" s="72"/>
    </row>
    <row r="225">
      <c r="B225" s="72"/>
    </row>
    <row r="226">
      <c r="B226" s="72"/>
    </row>
    <row r="227">
      <c r="B227" s="72"/>
    </row>
    <row r="228">
      <c r="B228" s="72"/>
    </row>
    <row r="229">
      <c r="B229" s="72"/>
    </row>
    <row r="230">
      <c r="B230" s="72"/>
    </row>
    <row r="231">
      <c r="B231" s="72"/>
    </row>
    <row r="232">
      <c r="B232" s="72"/>
    </row>
    <row r="233">
      <c r="B233" s="72"/>
    </row>
    <row r="234">
      <c r="B234" s="72"/>
    </row>
    <row r="235">
      <c r="B235" s="72"/>
    </row>
    <row r="236">
      <c r="B236" s="72"/>
    </row>
    <row r="237">
      <c r="B237" s="72"/>
    </row>
    <row r="238">
      <c r="B238" s="72"/>
    </row>
    <row r="239">
      <c r="B239" s="72"/>
    </row>
    <row r="240">
      <c r="B240" s="72"/>
    </row>
    <row r="241">
      <c r="B241" s="72"/>
    </row>
    <row r="242">
      <c r="B242" s="72"/>
    </row>
    <row r="243">
      <c r="B243" s="72"/>
    </row>
    <row r="244">
      <c r="B244" s="72"/>
    </row>
    <row r="245">
      <c r="B245" s="72"/>
    </row>
    <row r="246">
      <c r="B246" s="72"/>
    </row>
    <row r="247">
      <c r="B247" s="72"/>
    </row>
    <row r="248">
      <c r="B248" s="72"/>
    </row>
    <row r="249">
      <c r="B249" s="72"/>
    </row>
    <row r="250">
      <c r="B250" s="72"/>
    </row>
    <row r="251">
      <c r="B251" s="72"/>
    </row>
    <row r="252">
      <c r="B252" s="72"/>
    </row>
    <row r="253">
      <c r="B253" s="72"/>
    </row>
    <row r="254">
      <c r="B254" s="72"/>
    </row>
    <row r="255">
      <c r="B255" s="72"/>
    </row>
    <row r="256">
      <c r="B256" s="72"/>
    </row>
    <row r="257">
      <c r="B257" s="72"/>
    </row>
    <row r="258">
      <c r="B258" s="72"/>
    </row>
    <row r="259">
      <c r="B259" s="72"/>
    </row>
    <row r="260">
      <c r="B260" s="72"/>
    </row>
    <row r="261">
      <c r="B261" s="72"/>
    </row>
    <row r="262">
      <c r="B262" s="72"/>
    </row>
    <row r="263">
      <c r="B263" s="72"/>
    </row>
    <row r="264">
      <c r="B264" s="72"/>
    </row>
    <row r="265">
      <c r="B265" s="72"/>
    </row>
    <row r="266">
      <c r="B266" s="72"/>
    </row>
    <row r="267">
      <c r="B267" s="72"/>
    </row>
    <row r="268">
      <c r="B268" s="72"/>
    </row>
    <row r="269">
      <c r="B269" s="72"/>
    </row>
    <row r="270">
      <c r="B270" s="72"/>
    </row>
    <row r="271">
      <c r="B271" s="72"/>
    </row>
    <row r="272">
      <c r="B272" s="72"/>
    </row>
    <row r="273">
      <c r="B273" s="72"/>
    </row>
    <row r="274">
      <c r="B274" s="72"/>
    </row>
    <row r="275">
      <c r="B275" s="72"/>
    </row>
    <row r="276">
      <c r="B276" s="72"/>
    </row>
    <row r="277">
      <c r="B277" s="72"/>
    </row>
    <row r="278">
      <c r="B278" s="72"/>
    </row>
    <row r="279">
      <c r="B279" s="72"/>
    </row>
    <row r="280">
      <c r="B280" s="72"/>
    </row>
    <row r="281">
      <c r="B281" s="72"/>
    </row>
    <row r="282">
      <c r="B282" s="72"/>
    </row>
    <row r="283">
      <c r="B283" s="72"/>
    </row>
    <row r="284">
      <c r="B284" s="72"/>
    </row>
    <row r="285">
      <c r="B285" s="72"/>
    </row>
    <row r="286">
      <c r="B286" s="72"/>
    </row>
    <row r="287">
      <c r="B287" s="72"/>
    </row>
    <row r="288">
      <c r="B288" s="72"/>
    </row>
    <row r="289">
      <c r="B289" s="72"/>
    </row>
    <row r="290">
      <c r="B290" s="72"/>
    </row>
    <row r="291">
      <c r="B291" s="72"/>
    </row>
    <row r="292">
      <c r="B292" s="72"/>
    </row>
    <row r="293">
      <c r="B293" s="72"/>
    </row>
    <row r="294">
      <c r="B294" s="72"/>
    </row>
    <row r="295">
      <c r="B295" s="72"/>
    </row>
    <row r="296">
      <c r="B296" s="72"/>
    </row>
    <row r="297">
      <c r="B297" s="72"/>
    </row>
    <row r="298">
      <c r="B298" s="72"/>
    </row>
    <row r="299">
      <c r="B299" s="72"/>
    </row>
    <row r="300">
      <c r="B300" s="72"/>
    </row>
    <row r="301">
      <c r="B301" s="72"/>
    </row>
    <row r="302">
      <c r="B302" s="72"/>
    </row>
    <row r="303">
      <c r="B303" s="72"/>
    </row>
    <row r="304">
      <c r="B304" s="72"/>
    </row>
    <row r="305">
      <c r="B305" s="72"/>
    </row>
    <row r="306">
      <c r="B306" s="72"/>
    </row>
    <row r="307">
      <c r="B307" s="72"/>
    </row>
    <row r="308">
      <c r="B308" s="72"/>
    </row>
    <row r="309">
      <c r="B309" s="72"/>
    </row>
    <row r="310">
      <c r="B310" s="72"/>
    </row>
    <row r="311">
      <c r="B311" s="72"/>
    </row>
    <row r="312">
      <c r="B312" s="72"/>
    </row>
    <row r="313">
      <c r="B313" s="72"/>
    </row>
    <row r="314">
      <c r="B314" s="72"/>
    </row>
    <row r="315">
      <c r="B315" s="72"/>
    </row>
    <row r="316">
      <c r="B316" s="72"/>
    </row>
    <row r="317">
      <c r="B317" s="72"/>
    </row>
    <row r="318">
      <c r="B318" s="72"/>
    </row>
    <row r="319">
      <c r="B319" s="72"/>
    </row>
    <row r="320">
      <c r="B320" s="72"/>
    </row>
    <row r="321">
      <c r="B321" s="72"/>
    </row>
    <row r="322">
      <c r="B322" s="72"/>
    </row>
    <row r="323">
      <c r="B323" s="72"/>
    </row>
    <row r="324">
      <c r="B324" s="72"/>
    </row>
    <row r="325">
      <c r="B325" s="72"/>
    </row>
    <row r="326">
      <c r="B326" s="72"/>
    </row>
    <row r="327">
      <c r="B327" s="72"/>
    </row>
    <row r="328">
      <c r="B328" s="72"/>
    </row>
    <row r="329">
      <c r="B329" s="72"/>
    </row>
    <row r="330">
      <c r="B330" s="72"/>
    </row>
    <row r="331">
      <c r="B331" s="72"/>
    </row>
    <row r="332">
      <c r="B332" s="72"/>
    </row>
    <row r="333">
      <c r="B333" s="72"/>
    </row>
    <row r="334">
      <c r="B334" s="72"/>
    </row>
    <row r="335">
      <c r="B335" s="72"/>
    </row>
    <row r="336">
      <c r="B336" s="72"/>
    </row>
    <row r="337">
      <c r="B337" s="72"/>
    </row>
    <row r="338">
      <c r="B338" s="72"/>
    </row>
    <row r="339">
      <c r="B339" s="72"/>
    </row>
    <row r="340">
      <c r="B340" s="72"/>
    </row>
    <row r="341">
      <c r="B341" s="72"/>
    </row>
    <row r="342">
      <c r="B342" s="72"/>
    </row>
    <row r="343">
      <c r="B343" s="72"/>
    </row>
    <row r="344">
      <c r="B344" s="72"/>
    </row>
    <row r="345">
      <c r="B345" s="72"/>
    </row>
    <row r="346">
      <c r="B346" s="72"/>
    </row>
    <row r="347">
      <c r="B347" s="72"/>
    </row>
    <row r="348">
      <c r="B348" s="72"/>
    </row>
    <row r="349">
      <c r="B349" s="72"/>
    </row>
    <row r="350">
      <c r="B350" s="72"/>
    </row>
    <row r="351">
      <c r="B351" s="72"/>
    </row>
    <row r="352">
      <c r="B352" s="72"/>
    </row>
    <row r="353">
      <c r="B353" s="72"/>
    </row>
    <row r="354">
      <c r="B354" s="72"/>
    </row>
    <row r="355">
      <c r="B355" s="72"/>
    </row>
    <row r="356">
      <c r="B356" s="72"/>
    </row>
    <row r="357">
      <c r="B357" s="72"/>
    </row>
    <row r="358">
      <c r="B358" s="72"/>
    </row>
    <row r="359">
      <c r="B359" s="72"/>
    </row>
    <row r="360">
      <c r="B360" s="72"/>
    </row>
    <row r="361">
      <c r="B361" s="72"/>
    </row>
    <row r="362">
      <c r="B362" s="72"/>
    </row>
    <row r="363">
      <c r="B363" s="72"/>
    </row>
    <row r="364">
      <c r="B364" s="72"/>
    </row>
    <row r="365">
      <c r="B365" s="72"/>
    </row>
    <row r="366">
      <c r="B366" s="72"/>
    </row>
    <row r="367">
      <c r="B367" s="72"/>
    </row>
    <row r="368">
      <c r="B368" s="72"/>
    </row>
    <row r="369">
      <c r="B369" s="72"/>
    </row>
    <row r="370">
      <c r="B370" s="72"/>
    </row>
    <row r="371">
      <c r="B371" s="72"/>
    </row>
    <row r="372">
      <c r="B372" s="72"/>
    </row>
    <row r="373">
      <c r="B373" s="72"/>
    </row>
    <row r="374">
      <c r="B374" s="72"/>
    </row>
    <row r="375">
      <c r="B375" s="72"/>
    </row>
    <row r="376">
      <c r="B376" s="72"/>
    </row>
    <row r="377">
      <c r="B377" s="72"/>
    </row>
    <row r="378">
      <c r="B378" s="72"/>
    </row>
    <row r="379">
      <c r="B379" s="72"/>
    </row>
    <row r="380">
      <c r="B380" s="72"/>
    </row>
    <row r="381">
      <c r="B381" s="72"/>
    </row>
    <row r="382">
      <c r="B382" s="72"/>
    </row>
    <row r="383">
      <c r="B383" s="72"/>
    </row>
    <row r="384">
      <c r="B384" s="72"/>
    </row>
    <row r="385">
      <c r="B385" s="72"/>
    </row>
    <row r="386">
      <c r="B386" s="72"/>
    </row>
    <row r="387">
      <c r="B387" s="72"/>
    </row>
    <row r="388">
      <c r="B388" s="72"/>
    </row>
    <row r="389">
      <c r="B389" s="72"/>
    </row>
    <row r="390">
      <c r="B390" s="72"/>
    </row>
    <row r="391">
      <c r="B391" s="72"/>
    </row>
    <row r="392">
      <c r="B392" s="72"/>
    </row>
    <row r="393">
      <c r="B393" s="72"/>
    </row>
    <row r="394">
      <c r="B394" s="72"/>
    </row>
    <row r="395">
      <c r="B395" s="72"/>
    </row>
    <row r="396">
      <c r="B396" s="72"/>
    </row>
    <row r="397">
      <c r="B397" s="72"/>
    </row>
    <row r="398">
      <c r="B398" s="72"/>
    </row>
    <row r="399">
      <c r="B399" s="72"/>
    </row>
    <row r="400">
      <c r="B400" s="72"/>
    </row>
    <row r="401">
      <c r="B401" s="72"/>
    </row>
    <row r="402">
      <c r="B402" s="72"/>
    </row>
    <row r="403">
      <c r="B403" s="72"/>
    </row>
    <row r="404">
      <c r="B404" s="72"/>
    </row>
    <row r="405">
      <c r="B405" s="72"/>
    </row>
    <row r="406">
      <c r="B406" s="72"/>
    </row>
    <row r="407">
      <c r="B407" s="72"/>
    </row>
    <row r="408">
      <c r="B408" s="72"/>
    </row>
    <row r="409">
      <c r="B409" s="72"/>
    </row>
    <row r="410">
      <c r="B410" s="72"/>
    </row>
    <row r="411">
      <c r="B411" s="72"/>
    </row>
    <row r="412">
      <c r="B412" s="72"/>
    </row>
    <row r="413">
      <c r="B413" s="72"/>
    </row>
    <row r="414">
      <c r="B414" s="72"/>
    </row>
    <row r="415">
      <c r="B415" s="72"/>
    </row>
    <row r="416">
      <c r="B416" s="72"/>
    </row>
    <row r="417">
      <c r="B417" s="72"/>
    </row>
    <row r="418">
      <c r="B418" s="72"/>
    </row>
    <row r="419">
      <c r="B419" s="72"/>
    </row>
    <row r="420">
      <c r="B420" s="72"/>
    </row>
    <row r="421">
      <c r="B421" s="72"/>
    </row>
    <row r="422">
      <c r="B422" s="72"/>
    </row>
    <row r="423">
      <c r="B423" s="72"/>
    </row>
    <row r="424">
      <c r="B424" s="72"/>
    </row>
    <row r="425">
      <c r="B425" s="72"/>
    </row>
    <row r="426">
      <c r="B426" s="72"/>
    </row>
    <row r="427">
      <c r="B427" s="72"/>
    </row>
    <row r="428">
      <c r="B428" s="72"/>
    </row>
    <row r="429">
      <c r="B429" s="72"/>
    </row>
    <row r="430">
      <c r="B430" s="72"/>
    </row>
    <row r="431">
      <c r="B431" s="72"/>
    </row>
    <row r="432">
      <c r="B432" s="72"/>
    </row>
    <row r="433">
      <c r="B433" s="72"/>
    </row>
    <row r="434">
      <c r="B434" s="72"/>
    </row>
    <row r="435">
      <c r="B435" s="72"/>
    </row>
    <row r="436">
      <c r="B436" s="72"/>
    </row>
    <row r="437">
      <c r="B437" s="72"/>
    </row>
    <row r="438">
      <c r="B438" s="72"/>
    </row>
    <row r="439">
      <c r="B439" s="72"/>
    </row>
    <row r="440">
      <c r="B440" s="72"/>
    </row>
    <row r="441">
      <c r="B441" s="72"/>
    </row>
    <row r="442">
      <c r="B442" s="72"/>
    </row>
    <row r="443">
      <c r="B443" s="72"/>
    </row>
    <row r="444">
      <c r="B444" s="72"/>
    </row>
    <row r="445">
      <c r="B445" s="72"/>
    </row>
    <row r="446">
      <c r="B446" s="72"/>
    </row>
    <row r="447">
      <c r="B447" s="72"/>
    </row>
    <row r="448">
      <c r="B448" s="72"/>
    </row>
    <row r="449">
      <c r="B449" s="72"/>
    </row>
    <row r="450">
      <c r="B450" s="72"/>
    </row>
    <row r="451">
      <c r="B451" s="72"/>
    </row>
    <row r="452">
      <c r="B452" s="72"/>
    </row>
    <row r="453">
      <c r="B453" s="72"/>
    </row>
    <row r="454">
      <c r="B454" s="72"/>
    </row>
    <row r="455">
      <c r="B455" s="72"/>
    </row>
    <row r="456">
      <c r="B456" s="72"/>
    </row>
    <row r="457">
      <c r="B457" s="72"/>
    </row>
    <row r="458">
      <c r="B458" s="72"/>
    </row>
    <row r="459">
      <c r="B459" s="72"/>
    </row>
    <row r="460">
      <c r="B460" s="72"/>
    </row>
    <row r="461">
      <c r="B461" s="72"/>
    </row>
    <row r="462">
      <c r="B462" s="72"/>
    </row>
    <row r="463">
      <c r="B463" s="72"/>
    </row>
    <row r="464">
      <c r="B464" s="72"/>
    </row>
    <row r="465">
      <c r="B465" s="72"/>
    </row>
    <row r="466">
      <c r="B466" s="72"/>
    </row>
    <row r="467">
      <c r="B467" s="72"/>
    </row>
    <row r="468">
      <c r="B468" s="72"/>
    </row>
    <row r="469">
      <c r="B469" s="72"/>
    </row>
    <row r="470">
      <c r="B470" s="72"/>
    </row>
    <row r="471">
      <c r="B471" s="72"/>
    </row>
    <row r="472">
      <c r="B472" s="72"/>
    </row>
    <row r="473">
      <c r="B473" s="72"/>
    </row>
    <row r="474">
      <c r="B474" s="72"/>
    </row>
    <row r="475">
      <c r="B475" s="72"/>
    </row>
    <row r="476">
      <c r="B476" s="72"/>
    </row>
    <row r="477">
      <c r="B477" s="72"/>
    </row>
    <row r="478">
      <c r="B478" s="72"/>
    </row>
    <row r="479">
      <c r="B479" s="72"/>
    </row>
    <row r="480">
      <c r="B480" s="72"/>
    </row>
    <row r="481">
      <c r="B481" s="72"/>
    </row>
    <row r="482">
      <c r="B482" s="72"/>
    </row>
    <row r="483">
      <c r="B483" s="72"/>
    </row>
    <row r="484">
      <c r="B484" s="72"/>
    </row>
    <row r="485">
      <c r="B485" s="72"/>
    </row>
    <row r="486">
      <c r="B486" s="72"/>
    </row>
    <row r="487">
      <c r="B487" s="72"/>
    </row>
    <row r="488">
      <c r="B488" s="72"/>
    </row>
    <row r="489">
      <c r="B489" s="72"/>
    </row>
    <row r="490">
      <c r="B490" s="72"/>
    </row>
    <row r="491">
      <c r="B491" s="72"/>
    </row>
    <row r="492">
      <c r="B492" s="72"/>
    </row>
    <row r="493">
      <c r="B493" s="72"/>
    </row>
    <row r="494">
      <c r="B494" s="72"/>
    </row>
    <row r="495">
      <c r="B495" s="72"/>
    </row>
    <row r="496">
      <c r="B496" s="72"/>
    </row>
    <row r="497">
      <c r="B497" s="72"/>
    </row>
    <row r="498">
      <c r="B498" s="72"/>
    </row>
    <row r="499">
      <c r="B499" s="72"/>
    </row>
    <row r="500">
      <c r="B500" s="72"/>
    </row>
    <row r="501">
      <c r="B501" s="72"/>
    </row>
    <row r="502">
      <c r="B502" s="72"/>
    </row>
    <row r="503">
      <c r="B503" s="72"/>
    </row>
    <row r="504">
      <c r="B504" s="72"/>
    </row>
    <row r="505">
      <c r="B505" s="72"/>
    </row>
    <row r="506">
      <c r="B506" s="72"/>
    </row>
    <row r="507">
      <c r="B507" s="72"/>
    </row>
    <row r="508">
      <c r="B508" s="72"/>
    </row>
    <row r="509">
      <c r="B509" s="72"/>
    </row>
    <row r="510">
      <c r="B510" s="72"/>
    </row>
    <row r="511">
      <c r="B511" s="72"/>
    </row>
    <row r="512">
      <c r="B512" s="72"/>
    </row>
    <row r="513">
      <c r="B513" s="72"/>
    </row>
    <row r="514">
      <c r="B514" s="72"/>
    </row>
    <row r="515">
      <c r="B515" s="72"/>
    </row>
    <row r="516">
      <c r="B516" s="72"/>
    </row>
    <row r="517">
      <c r="B517" s="72"/>
    </row>
    <row r="518">
      <c r="B518" s="72"/>
    </row>
    <row r="519">
      <c r="B519" s="72"/>
    </row>
    <row r="520">
      <c r="B520" s="72"/>
    </row>
    <row r="521">
      <c r="B521" s="72"/>
    </row>
    <row r="522">
      <c r="B522" s="72"/>
    </row>
    <row r="523">
      <c r="B523" s="72"/>
    </row>
    <row r="524">
      <c r="B524" s="72"/>
    </row>
    <row r="525">
      <c r="B525" s="72"/>
    </row>
    <row r="526">
      <c r="B526" s="72"/>
    </row>
    <row r="527">
      <c r="B527" s="72"/>
    </row>
    <row r="528">
      <c r="B528" s="72"/>
    </row>
    <row r="529">
      <c r="B529" s="72"/>
    </row>
    <row r="530">
      <c r="B530" s="72"/>
    </row>
    <row r="531">
      <c r="B531" s="72"/>
    </row>
    <row r="532">
      <c r="B532" s="72"/>
    </row>
    <row r="533">
      <c r="B533" s="72"/>
    </row>
    <row r="534">
      <c r="B534" s="72"/>
    </row>
    <row r="535">
      <c r="B535" s="72"/>
    </row>
    <row r="536">
      <c r="B536" s="72"/>
    </row>
    <row r="537">
      <c r="B537" s="72"/>
    </row>
    <row r="538">
      <c r="B538" s="72"/>
    </row>
    <row r="539">
      <c r="B539" s="72"/>
    </row>
    <row r="540">
      <c r="B540" s="72"/>
    </row>
    <row r="541">
      <c r="B541" s="72"/>
    </row>
    <row r="542">
      <c r="B542" s="72"/>
    </row>
    <row r="543">
      <c r="B543" s="72"/>
    </row>
    <row r="544">
      <c r="B544" s="72"/>
    </row>
    <row r="545">
      <c r="B545" s="72"/>
    </row>
    <row r="546">
      <c r="B546" s="72"/>
    </row>
    <row r="547">
      <c r="B547" s="72"/>
    </row>
    <row r="548">
      <c r="B548" s="72"/>
    </row>
    <row r="549">
      <c r="B549" s="72"/>
    </row>
    <row r="550">
      <c r="B550" s="72"/>
    </row>
    <row r="551">
      <c r="B551" s="72"/>
    </row>
    <row r="552">
      <c r="B552" s="72"/>
    </row>
    <row r="553">
      <c r="B553" s="72"/>
    </row>
    <row r="554">
      <c r="B554" s="72"/>
    </row>
    <row r="555">
      <c r="B555" s="72"/>
    </row>
    <row r="556">
      <c r="B556" s="72"/>
    </row>
    <row r="557">
      <c r="B557" s="72"/>
    </row>
    <row r="558">
      <c r="B558" s="72"/>
    </row>
    <row r="559">
      <c r="B559" s="72"/>
    </row>
    <row r="560">
      <c r="B560" s="72"/>
    </row>
    <row r="561">
      <c r="B561" s="72"/>
    </row>
    <row r="562">
      <c r="B562" s="72"/>
    </row>
    <row r="563">
      <c r="B563" s="72"/>
    </row>
    <row r="564">
      <c r="B564" s="72"/>
    </row>
    <row r="565">
      <c r="B565" s="72"/>
    </row>
    <row r="566">
      <c r="B566" s="72"/>
    </row>
    <row r="567">
      <c r="B567" s="72"/>
    </row>
    <row r="568">
      <c r="B568" s="72"/>
    </row>
    <row r="569">
      <c r="B569" s="72"/>
    </row>
    <row r="570">
      <c r="B570" s="72"/>
    </row>
    <row r="571">
      <c r="B571" s="72"/>
    </row>
    <row r="572">
      <c r="B572" s="72"/>
    </row>
    <row r="573">
      <c r="B573" s="72"/>
    </row>
    <row r="574">
      <c r="B574" s="72"/>
    </row>
    <row r="575">
      <c r="B575" s="72"/>
    </row>
    <row r="576">
      <c r="B576" s="72"/>
    </row>
    <row r="577">
      <c r="B577" s="72"/>
    </row>
    <row r="578">
      <c r="B578" s="72"/>
    </row>
    <row r="579">
      <c r="B579" s="72"/>
    </row>
    <row r="580">
      <c r="B580" s="72"/>
    </row>
    <row r="581">
      <c r="B581" s="72"/>
    </row>
    <row r="582">
      <c r="B582" s="72"/>
    </row>
    <row r="583">
      <c r="B583" s="72"/>
    </row>
    <row r="584">
      <c r="B584" s="72"/>
    </row>
    <row r="585">
      <c r="B585" s="72"/>
    </row>
    <row r="586">
      <c r="B586" s="72"/>
    </row>
    <row r="587">
      <c r="B587" s="72"/>
    </row>
    <row r="588">
      <c r="B588" s="72"/>
    </row>
    <row r="589">
      <c r="B589" s="72"/>
    </row>
    <row r="590">
      <c r="B590" s="72"/>
    </row>
    <row r="591">
      <c r="B591" s="72"/>
    </row>
    <row r="592">
      <c r="B592" s="72"/>
    </row>
    <row r="593">
      <c r="B593" s="72"/>
    </row>
    <row r="594">
      <c r="B594" s="72"/>
    </row>
    <row r="595">
      <c r="B595" s="72"/>
    </row>
    <row r="596">
      <c r="B596" s="72"/>
    </row>
    <row r="597">
      <c r="B597" s="72"/>
    </row>
    <row r="598">
      <c r="B598" s="72"/>
    </row>
    <row r="599">
      <c r="B599" s="72"/>
    </row>
    <row r="600">
      <c r="B600" s="72"/>
    </row>
    <row r="601">
      <c r="B601" s="72"/>
    </row>
    <row r="602">
      <c r="B602" s="72"/>
    </row>
    <row r="603">
      <c r="B603" s="72"/>
    </row>
    <row r="604">
      <c r="B604" s="72"/>
    </row>
    <row r="605">
      <c r="B605" s="72"/>
    </row>
    <row r="606">
      <c r="B606" s="72"/>
    </row>
    <row r="607">
      <c r="B607" s="72"/>
    </row>
    <row r="608">
      <c r="B608" s="72"/>
    </row>
    <row r="609">
      <c r="B609" s="72"/>
    </row>
    <row r="610">
      <c r="B610" s="72"/>
    </row>
    <row r="611">
      <c r="B611" s="72"/>
    </row>
    <row r="612">
      <c r="B612" s="72"/>
    </row>
    <row r="613">
      <c r="B613" s="72"/>
    </row>
    <row r="614">
      <c r="B614" s="72"/>
    </row>
    <row r="615">
      <c r="B615" s="72"/>
    </row>
    <row r="616">
      <c r="B616" s="72"/>
    </row>
    <row r="617">
      <c r="B617" s="72"/>
    </row>
    <row r="618">
      <c r="B618" s="72"/>
    </row>
    <row r="619">
      <c r="B619" s="72"/>
    </row>
    <row r="620">
      <c r="B620" s="72"/>
    </row>
    <row r="621">
      <c r="B621" s="72"/>
    </row>
    <row r="622">
      <c r="B622" s="72"/>
    </row>
    <row r="623">
      <c r="B623" s="72"/>
    </row>
    <row r="624">
      <c r="B624" s="72"/>
    </row>
    <row r="625">
      <c r="B625" s="72"/>
    </row>
    <row r="626">
      <c r="B626" s="72"/>
    </row>
    <row r="627">
      <c r="B627" s="72"/>
    </row>
    <row r="628">
      <c r="B628" s="72"/>
    </row>
    <row r="629">
      <c r="B629" s="72"/>
    </row>
    <row r="630">
      <c r="B630" s="72"/>
    </row>
    <row r="631">
      <c r="B631" s="72"/>
    </row>
    <row r="632">
      <c r="B632" s="72"/>
    </row>
    <row r="633">
      <c r="B633" s="72"/>
    </row>
    <row r="634">
      <c r="B634" s="72"/>
    </row>
    <row r="635">
      <c r="B635" s="72"/>
    </row>
    <row r="636">
      <c r="B636" s="72"/>
    </row>
    <row r="637">
      <c r="B637" s="72"/>
    </row>
    <row r="638">
      <c r="B638" s="72"/>
    </row>
    <row r="639">
      <c r="B639" s="72"/>
    </row>
    <row r="640">
      <c r="B640" s="72"/>
    </row>
    <row r="641">
      <c r="B641" s="72"/>
    </row>
    <row r="642">
      <c r="B642" s="72"/>
    </row>
    <row r="643">
      <c r="B643" s="72"/>
    </row>
    <row r="644">
      <c r="B644" s="72"/>
    </row>
    <row r="645">
      <c r="B645" s="72"/>
    </row>
    <row r="646">
      <c r="B646" s="72"/>
    </row>
    <row r="647">
      <c r="B647" s="72"/>
    </row>
    <row r="648">
      <c r="B648" s="72"/>
    </row>
    <row r="649">
      <c r="B649" s="72"/>
    </row>
    <row r="650">
      <c r="B650" s="72"/>
    </row>
    <row r="651">
      <c r="B651" s="72"/>
    </row>
    <row r="652">
      <c r="B652" s="72"/>
    </row>
    <row r="653">
      <c r="B653" s="72"/>
    </row>
    <row r="654">
      <c r="B654" s="72"/>
    </row>
    <row r="655">
      <c r="B655" s="72"/>
    </row>
    <row r="656">
      <c r="B656" s="72"/>
    </row>
    <row r="657">
      <c r="B657" s="72"/>
    </row>
    <row r="658">
      <c r="B658" s="72"/>
    </row>
    <row r="659">
      <c r="B659" s="72"/>
    </row>
    <row r="660">
      <c r="B660" s="72"/>
    </row>
    <row r="661">
      <c r="B661" s="72"/>
    </row>
    <row r="662">
      <c r="B662" s="72"/>
    </row>
    <row r="663">
      <c r="B663" s="72"/>
    </row>
    <row r="664">
      <c r="B664" s="72"/>
    </row>
    <row r="665">
      <c r="B665" s="72"/>
    </row>
    <row r="666">
      <c r="B666" s="72"/>
    </row>
    <row r="667">
      <c r="B667" s="72"/>
    </row>
    <row r="668">
      <c r="B668" s="72"/>
    </row>
    <row r="669">
      <c r="B669" s="72"/>
    </row>
    <row r="670">
      <c r="B670" s="72"/>
    </row>
    <row r="671">
      <c r="B671" s="72"/>
    </row>
    <row r="672">
      <c r="B672" s="72"/>
    </row>
    <row r="673">
      <c r="B673" s="72"/>
    </row>
    <row r="674">
      <c r="B674" s="72"/>
    </row>
    <row r="675">
      <c r="B675" s="72"/>
    </row>
    <row r="676">
      <c r="B676" s="72"/>
    </row>
    <row r="677">
      <c r="B677" s="72"/>
    </row>
    <row r="678">
      <c r="B678" s="72"/>
    </row>
    <row r="679">
      <c r="B679" s="72"/>
    </row>
    <row r="680">
      <c r="B680" s="72"/>
    </row>
    <row r="681">
      <c r="B681" s="72"/>
    </row>
    <row r="682">
      <c r="B682" s="72"/>
    </row>
    <row r="683">
      <c r="B683" s="72"/>
    </row>
    <row r="684">
      <c r="B684" s="72"/>
    </row>
    <row r="685">
      <c r="B685" s="72"/>
    </row>
    <row r="686">
      <c r="B686" s="72"/>
    </row>
    <row r="687">
      <c r="B687" s="72"/>
    </row>
    <row r="688">
      <c r="B688" s="72"/>
    </row>
    <row r="689">
      <c r="B689" s="72"/>
    </row>
    <row r="690">
      <c r="B690" s="72"/>
    </row>
    <row r="691">
      <c r="B691" s="72"/>
    </row>
    <row r="692">
      <c r="B692" s="72"/>
    </row>
    <row r="693">
      <c r="B693" s="72"/>
    </row>
    <row r="694">
      <c r="B694" s="72"/>
    </row>
    <row r="695">
      <c r="B695" s="72"/>
    </row>
    <row r="696">
      <c r="B696" s="72"/>
    </row>
    <row r="697">
      <c r="B697" s="72"/>
    </row>
    <row r="698">
      <c r="B698" s="72"/>
    </row>
    <row r="699">
      <c r="B699" s="72"/>
    </row>
    <row r="700">
      <c r="B700" s="72"/>
    </row>
    <row r="701">
      <c r="B701" s="72"/>
    </row>
    <row r="702">
      <c r="B702" s="72"/>
    </row>
    <row r="703">
      <c r="B703" s="72"/>
    </row>
    <row r="704">
      <c r="B704" s="72"/>
    </row>
    <row r="705">
      <c r="B705" s="72"/>
    </row>
    <row r="706">
      <c r="B706" s="72"/>
    </row>
    <row r="707">
      <c r="B707" s="72"/>
    </row>
    <row r="708">
      <c r="B708" s="72"/>
    </row>
    <row r="709">
      <c r="B709" s="72"/>
    </row>
    <row r="710">
      <c r="B710" s="72"/>
    </row>
    <row r="711">
      <c r="B711" s="72"/>
    </row>
    <row r="712">
      <c r="B712" s="72"/>
    </row>
    <row r="713">
      <c r="B713" s="72"/>
    </row>
    <row r="714">
      <c r="B714" s="72"/>
    </row>
    <row r="715">
      <c r="B715" s="72"/>
    </row>
    <row r="716">
      <c r="B716" s="72"/>
    </row>
    <row r="717">
      <c r="B717" s="72"/>
    </row>
    <row r="718">
      <c r="B718" s="72"/>
    </row>
    <row r="719">
      <c r="B719" s="72"/>
    </row>
    <row r="720">
      <c r="B720" s="72"/>
    </row>
    <row r="721">
      <c r="B721" s="72"/>
    </row>
    <row r="722">
      <c r="B722" s="72"/>
    </row>
    <row r="723">
      <c r="B723" s="72"/>
    </row>
    <row r="724">
      <c r="B724" s="72"/>
    </row>
    <row r="725">
      <c r="B725" s="72"/>
    </row>
    <row r="726">
      <c r="B726" s="72"/>
    </row>
    <row r="727">
      <c r="B727" s="72"/>
    </row>
    <row r="728">
      <c r="B728" s="72"/>
    </row>
    <row r="729">
      <c r="B729" s="72"/>
    </row>
    <row r="730">
      <c r="B730" s="72"/>
    </row>
    <row r="731">
      <c r="B731" s="72"/>
    </row>
    <row r="732">
      <c r="B732" s="72"/>
    </row>
    <row r="733">
      <c r="B733" s="72"/>
    </row>
    <row r="734">
      <c r="B734" s="72"/>
    </row>
    <row r="735">
      <c r="B735" s="72"/>
    </row>
    <row r="736">
      <c r="B736" s="72"/>
    </row>
    <row r="737">
      <c r="B737" s="72"/>
    </row>
    <row r="738">
      <c r="B738" s="72"/>
    </row>
    <row r="739">
      <c r="B739" s="72"/>
    </row>
    <row r="740">
      <c r="B740" s="72"/>
    </row>
    <row r="741">
      <c r="B741" s="72"/>
    </row>
    <row r="742">
      <c r="B742" s="72"/>
    </row>
    <row r="743">
      <c r="B743" s="72"/>
    </row>
    <row r="744">
      <c r="B744" s="72"/>
    </row>
    <row r="745">
      <c r="B745" s="72"/>
    </row>
    <row r="746">
      <c r="B746" s="72"/>
    </row>
    <row r="747">
      <c r="B747" s="72"/>
    </row>
    <row r="748">
      <c r="B748" s="72"/>
    </row>
    <row r="749">
      <c r="B749" s="72"/>
    </row>
    <row r="750">
      <c r="B750" s="72"/>
    </row>
    <row r="751">
      <c r="B751" s="72"/>
    </row>
    <row r="752">
      <c r="B752" s="72"/>
    </row>
    <row r="753">
      <c r="B753" s="72"/>
    </row>
    <row r="754">
      <c r="B754" s="72"/>
    </row>
    <row r="755">
      <c r="B755" s="72"/>
    </row>
    <row r="756">
      <c r="B756" s="72"/>
    </row>
    <row r="757">
      <c r="B757" s="72"/>
    </row>
    <row r="758">
      <c r="B758" s="72"/>
    </row>
    <row r="759">
      <c r="B759" s="72"/>
    </row>
    <row r="760">
      <c r="B760" s="72"/>
    </row>
    <row r="761">
      <c r="B761" s="72"/>
    </row>
    <row r="762">
      <c r="B762" s="72"/>
    </row>
    <row r="763">
      <c r="B763" s="72"/>
    </row>
    <row r="764">
      <c r="B764" s="72"/>
    </row>
    <row r="765">
      <c r="B765" s="72"/>
    </row>
    <row r="766">
      <c r="B766" s="72"/>
    </row>
    <row r="767">
      <c r="B767" s="72"/>
    </row>
    <row r="768">
      <c r="B768" s="72"/>
    </row>
    <row r="769">
      <c r="B769" s="72"/>
    </row>
    <row r="770">
      <c r="B770" s="72"/>
    </row>
    <row r="771">
      <c r="B771" s="72"/>
    </row>
    <row r="772">
      <c r="B772" s="72"/>
    </row>
    <row r="773">
      <c r="B773" s="72"/>
    </row>
    <row r="774">
      <c r="B774" s="72"/>
    </row>
    <row r="775">
      <c r="B775" s="72"/>
    </row>
    <row r="776">
      <c r="B776" s="72"/>
    </row>
    <row r="777">
      <c r="B777" s="72"/>
    </row>
    <row r="778">
      <c r="B778" s="72"/>
    </row>
    <row r="779">
      <c r="B779" s="72"/>
    </row>
    <row r="780">
      <c r="B780" s="72"/>
    </row>
    <row r="781">
      <c r="B781" s="72"/>
    </row>
    <row r="782">
      <c r="B782" s="72"/>
    </row>
    <row r="783">
      <c r="B783" s="72"/>
    </row>
    <row r="784">
      <c r="B784" s="72"/>
    </row>
    <row r="785">
      <c r="B785" s="72"/>
    </row>
    <row r="786">
      <c r="B786" s="72"/>
    </row>
    <row r="787">
      <c r="B787" s="72"/>
    </row>
    <row r="788">
      <c r="B788" s="72"/>
    </row>
    <row r="789">
      <c r="B789" s="72"/>
    </row>
    <row r="790">
      <c r="B790" s="72"/>
    </row>
    <row r="791">
      <c r="B791" s="72"/>
    </row>
    <row r="792">
      <c r="B792" s="72"/>
    </row>
    <row r="793">
      <c r="B793" s="72"/>
    </row>
    <row r="794">
      <c r="B794" s="72"/>
    </row>
    <row r="795">
      <c r="B795" s="72"/>
    </row>
    <row r="796">
      <c r="B796" s="72"/>
    </row>
    <row r="797">
      <c r="B797" s="72"/>
    </row>
    <row r="798">
      <c r="B798" s="72"/>
    </row>
    <row r="799">
      <c r="B799" s="72"/>
    </row>
    <row r="800">
      <c r="B800" s="72"/>
    </row>
    <row r="801">
      <c r="B801" s="72"/>
    </row>
    <row r="802">
      <c r="B802" s="72"/>
    </row>
    <row r="803">
      <c r="B803" s="72"/>
    </row>
    <row r="804">
      <c r="B804" s="72"/>
    </row>
    <row r="805">
      <c r="B805" s="72"/>
    </row>
    <row r="806">
      <c r="B806" s="72"/>
    </row>
    <row r="807">
      <c r="B807" s="72"/>
    </row>
    <row r="808">
      <c r="B808" s="72"/>
    </row>
    <row r="809">
      <c r="B809" s="72"/>
    </row>
    <row r="810">
      <c r="B810" s="72"/>
    </row>
    <row r="811">
      <c r="B811" s="72"/>
    </row>
    <row r="812">
      <c r="B812" s="72"/>
    </row>
    <row r="813">
      <c r="B813" s="72"/>
    </row>
    <row r="814">
      <c r="B814" s="72"/>
    </row>
    <row r="815">
      <c r="B815" s="72"/>
    </row>
    <row r="816">
      <c r="B816" s="72"/>
    </row>
    <row r="817">
      <c r="B817" s="72"/>
    </row>
    <row r="818">
      <c r="B818" s="72"/>
    </row>
    <row r="819">
      <c r="B819" s="72"/>
    </row>
    <row r="820">
      <c r="B820" s="72"/>
    </row>
    <row r="821">
      <c r="B821" s="72"/>
    </row>
    <row r="822">
      <c r="B822" s="72"/>
    </row>
    <row r="823">
      <c r="B823" s="72"/>
    </row>
    <row r="824">
      <c r="B824" s="72"/>
    </row>
    <row r="825">
      <c r="B825" s="72"/>
    </row>
    <row r="826">
      <c r="B826" s="72"/>
    </row>
    <row r="827">
      <c r="B827" s="72"/>
    </row>
    <row r="828">
      <c r="B828" s="72"/>
    </row>
    <row r="829">
      <c r="B829" s="72"/>
    </row>
    <row r="830">
      <c r="B830" s="72"/>
    </row>
    <row r="831">
      <c r="B831" s="72"/>
    </row>
    <row r="832">
      <c r="B832" s="72"/>
    </row>
    <row r="833">
      <c r="B833" s="72"/>
    </row>
    <row r="834">
      <c r="B834" s="72"/>
    </row>
    <row r="835">
      <c r="B835" s="72"/>
    </row>
    <row r="836">
      <c r="B836" s="72"/>
    </row>
    <row r="837">
      <c r="B837" s="72"/>
    </row>
    <row r="838">
      <c r="B838" s="72"/>
    </row>
    <row r="839">
      <c r="B839" s="72"/>
    </row>
    <row r="840">
      <c r="B840" s="72"/>
    </row>
    <row r="841">
      <c r="B841" s="72"/>
    </row>
    <row r="842">
      <c r="B842" s="72"/>
    </row>
    <row r="843">
      <c r="B843" s="72"/>
    </row>
    <row r="844">
      <c r="B844" s="72"/>
    </row>
    <row r="845">
      <c r="B845" s="72"/>
    </row>
    <row r="846">
      <c r="B846" s="72"/>
    </row>
    <row r="847">
      <c r="B847" s="72"/>
    </row>
    <row r="848">
      <c r="B848" s="72"/>
    </row>
    <row r="849">
      <c r="B849" s="72"/>
    </row>
    <row r="850">
      <c r="B850" s="72"/>
    </row>
    <row r="851">
      <c r="B851" s="72"/>
    </row>
    <row r="852">
      <c r="B852" s="72"/>
    </row>
    <row r="853">
      <c r="B853" s="72"/>
    </row>
    <row r="854">
      <c r="B854" s="72"/>
    </row>
    <row r="855">
      <c r="B855" s="72"/>
    </row>
    <row r="856">
      <c r="B856" s="72"/>
    </row>
    <row r="857">
      <c r="B857" s="72"/>
    </row>
    <row r="858">
      <c r="B858" s="72"/>
    </row>
    <row r="859">
      <c r="B859" s="72"/>
    </row>
    <row r="860">
      <c r="B860" s="72"/>
    </row>
    <row r="861">
      <c r="B861" s="72"/>
    </row>
    <row r="862">
      <c r="B862" s="72"/>
    </row>
    <row r="863">
      <c r="B863" s="72"/>
    </row>
    <row r="864">
      <c r="B864" s="72"/>
    </row>
    <row r="865">
      <c r="B865" s="72"/>
    </row>
    <row r="866">
      <c r="B866" s="72"/>
    </row>
    <row r="867">
      <c r="B867" s="72"/>
    </row>
    <row r="868">
      <c r="B868" s="72"/>
    </row>
    <row r="869">
      <c r="B869" s="72"/>
    </row>
    <row r="870">
      <c r="B870" s="72"/>
    </row>
    <row r="871">
      <c r="B871" s="72"/>
    </row>
    <row r="872">
      <c r="B872" s="72"/>
    </row>
    <row r="873">
      <c r="B873" s="72"/>
    </row>
    <row r="874">
      <c r="B874" s="72"/>
    </row>
    <row r="875">
      <c r="B875" s="72"/>
    </row>
    <row r="876">
      <c r="B876" s="72"/>
    </row>
    <row r="877">
      <c r="B877" s="72"/>
    </row>
    <row r="878">
      <c r="B878" s="72"/>
    </row>
    <row r="879">
      <c r="B879" s="72"/>
    </row>
    <row r="880">
      <c r="B880" s="72"/>
    </row>
    <row r="881">
      <c r="B881" s="72"/>
    </row>
    <row r="882">
      <c r="B882" s="72"/>
    </row>
    <row r="883">
      <c r="B883" s="72"/>
    </row>
    <row r="884">
      <c r="B884" s="72"/>
    </row>
    <row r="885">
      <c r="B885" s="72"/>
    </row>
    <row r="886">
      <c r="B886" s="72"/>
    </row>
    <row r="887">
      <c r="B887" s="72"/>
    </row>
    <row r="888">
      <c r="B888" s="72"/>
    </row>
    <row r="889">
      <c r="B889" s="72"/>
    </row>
    <row r="890">
      <c r="B890" s="72"/>
    </row>
    <row r="891">
      <c r="B891" s="72"/>
    </row>
    <row r="892">
      <c r="B892" s="72"/>
    </row>
    <row r="893">
      <c r="B893" s="72"/>
    </row>
    <row r="894">
      <c r="B894" s="72"/>
    </row>
    <row r="895">
      <c r="B895" s="72"/>
    </row>
    <row r="896">
      <c r="B896" s="72"/>
    </row>
    <row r="897">
      <c r="B897" s="72"/>
    </row>
    <row r="898">
      <c r="B898" s="72"/>
    </row>
    <row r="899">
      <c r="B899" s="72"/>
    </row>
    <row r="900">
      <c r="B900" s="72"/>
    </row>
    <row r="901">
      <c r="B901" s="72"/>
    </row>
    <row r="902">
      <c r="B902" s="72"/>
    </row>
    <row r="903">
      <c r="B903" s="72"/>
    </row>
    <row r="904">
      <c r="B904" s="72"/>
    </row>
    <row r="905">
      <c r="B905" s="72"/>
    </row>
    <row r="906">
      <c r="B906" s="72"/>
    </row>
    <row r="907">
      <c r="B907" s="72"/>
    </row>
    <row r="908">
      <c r="B908" s="72"/>
    </row>
    <row r="909">
      <c r="B909" s="72"/>
    </row>
    <row r="910">
      <c r="B910" s="72"/>
    </row>
    <row r="911">
      <c r="B911" s="72"/>
    </row>
    <row r="912">
      <c r="B912" s="72"/>
    </row>
    <row r="913">
      <c r="B913" s="72"/>
    </row>
    <row r="914">
      <c r="B914" s="72"/>
    </row>
    <row r="915">
      <c r="B915" s="72"/>
    </row>
    <row r="916">
      <c r="B916" s="72"/>
    </row>
    <row r="917">
      <c r="B917" s="72"/>
    </row>
    <row r="918">
      <c r="B918" s="72"/>
    </row>
    <row r="919">
      <c r="B919" s="72"/>
    </row>
    <row r="920">
      <c r="B920" s="72"/>
    </row>
    <row r="921">
      <c r="B921" s="72"/>
    </row>
    <row r="922">
      <c r="B922" s="72"/>
    </row>
    <row r="923">
      <c r="B923" s="72"/>
    </row>
    <row r="924">
      <c r="B924" s="72"/>
    </row>
    <row r="925">
      <c r="B925" s="72"/>
    </row>
    <row r="926">
      <c r="B926" s="72"/>
    </row>
    <row r="927">
      <c r="B927" s="72"/>
    </row>
    <row r="928">
      <c r="B928" s="72"/>
    </row>
    <row r="929">
      <c r="B929" s="72"/>
    </row>
    <row r="930">
      <c r="B930" s="72"/>
    </row>
    <row r="931">
      <c r="B931" s="72"/>
    </row>
    <row r="932">
      <c r="B932" s="72"/>
    </row>
    <row r="933">
      <c r="B933" s="72"/>
    </row>
    <row r="934">
      <c r="B934" s="72"/>
    </row>
    <row r="935">
      <c r="B935" s="72"/>
    </row>
    <row r="936">
      <c r="B936" s="72"/>
    </row>
    <row r="937">
      <c r="B937" s="72"/>
    </row>
    <row r="938">
      <c r="B938" s="72"/>
    </row>
    <row r="939">
      <c r="B939" s="72"/>
    </row>
    <row r="940">
      <c r="B940" s="72"/>
    </row>
    <row r="941">
      <c r="B941" s="72"/>
    </row>
    <row r="942">
      <c r="B942" s="72"/>
    </row>
    <row r="943">
      <c r="B943" s="72"/>
    </row>
    <row r="944">
      <c r="B944" s="72"/>
    </row>
    <row r="945">
      <c r="B945" s="72"/>
    </row>
    <row r="946">
      <c r="B946" s="72"/>
    </row>
    <row r="947">
      <c r="B947" s="72"/>
    </row>
    <row r="948">
      <c r="B948" s="72"/>
    </row>
    <row r="949">
      <c r="B949" s="72"/>
    </row>
    <row r="950">
      <c r="B950" s="72"/>
    </row>
    <row r="951">
      <c r="B951" s="72"/>
    </row>
    <row r="952">
      <c r="B952" s="72"/>
    </row>
    <row r="953">
      <c r="B953" s="72"/>
    </row>
    <row r="954">
      <c r="B954" s="72"/>
    </row>
    <row r="955">
      <c r="B955" s="72"/>
    </row>
    <row r="956">
      <c r="B956" s="72"/>
    </row>
    <row r="957">
      <c r="B957" s="72"/>
    </row>
    <row r="958">
      <c r="B958" s="72"/>
    </row>
    <row r="959">
      <c r="B959" s="72"/>
    </row>
    <row r="960">
      <c r="B960" s="72"/>
    </row>
    <row r="961">
      <c r="B961" s="72"/>
    </row>
    <row r="962">
      <c r="B962" s="72"/>
    </row>
    <row r="963">
      <c r="B963" s="72"/>
    </row>
    <row r="964">
      <c r="B964" s="72"/>
    </row>
    <row r="965">
      <c r="B965" s="72"/>
    </row>
    <row r="966">
      <c r="B966" s="72"/>
    </row>
    <row r="967">
      <c r="B967" s="72"/>
    </row>
    <row r="968">
      <c r="B968" s="72"/>
    </row>
    <row r="969">
      <c r="B969" s="72"/>
    </row>
    <row r="970">
      <c r="B970" s="72"/>
    </row>
    <row r="971">
      <c r="B971" s="72"/>
    </row>
    <row r="972">
      <c r="B972" s="72"/>
    </row>
    <row r="973">
      <c r="B973" s="72"/>
    </row>
    <row r="974">
      <c r="B974" s="72"/>
    </row>
    <row r="975">
      <c r="B975" s="72"/>
    </row>
    <row r="976">
      <c r="B976" s="72"/>
    </row>
    <row r="977">
      <c r="B977" s="72"/>
    </row>
    <row r="978">
      <c r="B978" s="72"/>
    </row>
    <row r="979">
      <c r="B979" s="72"/>
    </row>
    <row r="980">
      <c r="B980" s="72"/>
    </row>
    <row r="981">
      <c r="B981" s="72"/>
    </row>
    <row r="982">
      <c r="B982" s="72"/>
    </row>
    <row r="983">
      <c r="B983" s="72"/>
    </row>
    <row r="984">
      <c r="B984" s="72"/>
    </row>
    <row r="985">
      <c r="B985" s="72"/>
    </row>
    <row r="986">
      <c r="B986" s="72"/>
    </row>
    <row r="987">
      <c r="B987" s="72"/>
    </row>
    <row r="988">
      <c r="B988" s="72"/>
    </row>
    <row r="989">
      <c r="B989" s="72"/>
    </row>
    <row r="990">
      <c r="B990" s="72"/>
    </row>
    <row r="991">
      <c r="B991" s="72"/>
    </row>
    <row r="992">
      <c r="B992" s="72"/>
    </row>
    <row r="993">
      <c r="B993" s="72"/>
    </row>
    <row r="994">
      <c r="B994" s="72"/>
    </row>
    <row r="995">
      <c r="B995" s="72"/>
    </row>
    <row r="996">
      <c r="B996" s="72"/>
    </row>
    <row r="997">
      <c r="B997" s="72"/>
    </row>
    <row r="998">
      <c r="B998" s="72"/>
    </row>
    <row r="999">
      <c r="B999" s="72"/>
    </row>
    <row r="1000">
      <c r="B1000" s="72"/>
    </row>
    <row r="1001">
      <c r="B1001" s="72"/>
    </row>
    <row r="1002">
      <c r="B1002" s="72"/>
    </row>
  </sheetData>
  <mergeCells count="16">
    <mergeCell ref="A9:A10"/>
    <mergeCell ref="A15:A16"/>
    <mergeCell ref="B15:E15"/>
    <mergeCell ref="G15:G16"/>
    <mergeCell ref="H15:L15"/>
    <mergeCell ref="K2:L2"/>
    <mergeCell ref="K3:L3"/>
    <mergeCell ref="K4:L4"/>
    <mergeCell ref="A1:A2"/>
    <mergeCell ref="B1:E1"/>
    <mergeCell ref="G1:G2"/>
    <mergeCell ref="B9:E9"/>
    <mergeCell ref="G9:G10"/>
    <mergeCell ref="H9:L9"/>
    <mergeCell ref="H1:L1"/>
    <mergeCell ref="K5:L5"/>
  </mergeCells>
  <conditionalFormatting sqref="H17">
    <cfRule type="cellIs" dxfId="0" priority="1" operator="greaterThan">
      <formula>33.97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FC5E8"/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38.88"/>
    <col customWidth="1" min="2" max="4" width="14.88"/>
    <col customWidth="1" min="5" max="5" width="35.75"/>
    <col customWidth="1" min="6" max="6" width="10.75"/>
    <col customWidth="1" min="7" max="7" width="39.38"/>
    <col customWidth="1" min="8" max="8" width="16.25"/>
    <col customWidth="1" min="9" max="9" width="15.63"/>
    <col customWidth="1" min="10" max="10" width="14.88"/>
    <col customWidth="1" min="11" max="11" width="30.88"/>
    <col customWidth="1" min="12" max="12" width="13.88"/>
    <col customWidth="1" min="13" max="13" width="39.38"/>
    <col customWidth="1" min="14" max="14" width="16.13"/>
    <col customWidth="1" min="15" max="15" width="20.13"/>
    <col customWidth="1" min="16" max="16" width="18.63"/>
    <col customWidth="1" min="17" max="17" width="32.38"/>
    <col customWidth="1" min="18" max="27" width="10.75"/>
    <col customWidth="1" min="28" max="28" width="14.38"/>
  </cols>
  <sheetData>
    <row r="1" ht="15.0" customHeight="1">
      <c r="A1" s="73" t="s">
        <v>40</v>
      </c>
    </row>
    <row r="2" ht="12.75" customHeight="1">
      <c r="A2" s="5" t="s">
        <v>1</v>
      </c>
      <c r="B2" s="9" t="s">
        <v>41</v>
      </c>
      <c r="C2" s="5"/>
      <c r="D2" s="9"/>
      <c r="E2" s="9"/>
      <c r="F2" s="4"/>
      <c r="G2" s="9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ht="12.75" customHeight="1">
      <c r="A3" s="5"/>
      <c r="B3" s="9" t="s">
        <v>42</v>
      </c>
      <c r="C3" s="5"/>
      <c r="D3" s="9"/>
      <c r="E3" s="9"/>
      <c r="F3" s="4"/>
      <c r="G3" s="9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ht="12.75" customHeight="1">
      <c r="A4" s="74"/>
      <c r="B4" s="9"/>
      <c r="C4" s="5"/>
      <c r="D4" s="9"/>
      <c r="E4" s="9"/>
      <c r="F4" s="4"/>
      <c r="G4" s="9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ht="12.75" customHeight="1">
      <c r="A5" s="1" t="s">
        <v>43</v>
      </c>
      <c r="B5" s="2"/>
      <c r="C5" s="2"/>
      <c r="D5" s="3"/>
      <c r="E5" s="75"/>
      <c r="F5" s="4"/>
      <c r="G5" s="1" t="s">
        <v>44</v>
      </c>
      <c r="H5" s="2"/>
      <c r="I5" s="2"/>
      <c r="J5" s="3"/>
      <c r="K5" s="75"/>
      <c r="L5" s="76"/>
      <c r="M5" s="1" t="s">
        <v>45</v>
      </c>
      <c r="N5" s="2"/>
      <c r="O5" s="2"/>
      <c r="P5" s="3"/>
      <c r="Q5" s="75"/>
      <c r="R5" s="4"/>
      <c r="S5" s="4"/>
      <c r="T5" s="4"/>
      <c r="U5" s="4"/>
      <c r="V5" s="4"/>
      <c r="W5" s="4"/>
      <c r="X5" s="4"/>
      <c r="Y5" s="4"/>
      <c r="Z5" s="4"/>
      <c r="AA5" s="4"/>
    </row>
    <row r="6" ht="12.75" customHeight="1">
      <c r="A6" s="7" t="s">
        <v>3</v>
      </c>
      <c r="B6" s="77" t="s">
        <v>4</v>
      </c>
      <c r="C6" s="78" t="s">
        <v>5</v>
      </c>
      <c r="D6" s="78" t="s">
        <v>6</v>
      </c>
      <c r="E6" s="79" t="s">
        <v>29</v>
      </c>
      <c r="F6" s="4"/>
      <c r="G6" s="7" t="s">
        <v>3</v>
      </c>
      <c r="H6" s="77" t="s">
        <v>4</v>
      </c>
      <c r="I6" s="78" t="s">
        <v>5</v>
      </c>
      <c r="J6" s="78" t="s">
        <v>6</v>
      </c>
      <c r="K6" s="79" t="s">
        <v>29</v>
      </c>
      <c r="L6" s="80"/>
      <c r="M6" s="7" t="s">
        <v>3</v>
      </c>
      <c r="N6" s="77" t="s">
        <v>4</v>
      </c>
      <c r="O6" s="78" t="s">
        <v>5</v>
      </c>
      <c r="P6" s="78" t="s">
        <v>6</v>
      </c>
      <c r="Q6" s="79" t="s">
        <v>29</v>
      </c>
      <c r="R6" s="4"/>
      <c r="S6" s="4"/>
      <c r="T6" s="4"/>
      <c r="U6" s="4"/>
      <c r="V6" s="4"/>
      <c r="W6" s="4"/>
      <c r="X6" s="4"/>
      <c r="Y6" s="4"/>
      <c r="Z6" s="4"/>
      <c r="AA6" s="4"/>
    </row>
    <row r="7" ht="12.75" customHeight="1">
      <c r="A7" s="10"/>
      <c r="B7" s="81" t="s">
        <v>8</v>
      </c>
      <c r="C7" s="82" t="s">
        <v>8</v>
      </c>
      <c r="D7" s="82" t="s">
        <v>8</v>
      </c>
      <c r="F7" s="4"/>
      <c r="G7" s="10"/>
      <c r="H7" s="81" t="s">
        <v>8</v>
      </c>
      <c r="I7" s="82" t="s">
        <v>8</v>
      </c>
      <c r="J7" s="82" t="s">
        <v>8</v>
      </c>
      <c r="L7" s="80"/>
      <c r="M7" s="10"/>
      <c r="N7" s="81" t="s">
        <v>8</v>
      </c>
      <c r="O7" s="82" t="s">
        <v>8</v>
      </c>
      <c r="P7" s="82" t="s">
        <v>8</v>
      </c>
      <c r="R7" s="4"/>
      <c r="S7" s="4"/>
      <c r="T7" s="4"/>
      <c r="U7" s="4"/>
      <c r="V7" s="4"/>
      <c r="W7" s="4"/>
      <c r="X7" s="4"/>
      <c r="Y7" s="4"/>
      <c r="Z7" s="4"/>
      <c r="AA7" s="4"/>
    </row>
    <row r="8" ht="12.75" customHeight="1">
      <c r="A8" s="83" t="s">
        <v>9</v>
      </c>
      <c r="B8" s="13"/>
      <c r="C8" s="13"/>
      <c r="D8" s="13"/>
      <c r="E8" s="84"/>
      <c r="F8" s="4"/>
      <c r="G8" s="83" t="s">
        <v>9</v>
      </c>
      <c r="H8" s="13"/>
      <c r="I8" s="13"/>
      <c r="J8" s="13"/>
      <c r="K8" s="84"/>
      <c r="L8" s="85"/>
      <c r="M8" s="83" t="s">
        <v>9</v>
      </c>
      <c r="N8" s="13"/>
      <c r="O8" s="13"/>
      <c r="P8" s="13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 ht="12.75" customHeight="1">
      <c r="A9" s="86" t="s">
        <v>10</v>
      </c>
      <c r="B9" s="13">
        <v>2362.0</v>
      </c>
      <c r="C9" s="13">
        <f t="shared" ref="C9:D9" si="1">C21</f>
        <v>2449.236661</v>
      </c>
      <c r="D9" s="13">
        <f t="shared" si="1"/>
        <v>2542.09388</v>
      </c>
      <c r="E9" s="84"/>
      <c r="F9" s="4"/>
      <c r="G9" s="86" t="s">
        <v>10</v>
      </c>
      <c r="H9" s="13">
        <v>2362.0</v>
      </c>
      <c r="I9" s="13">
        <f t="shared" ref="I9:J9" si="2">I21</f>
        <v>2414.147034</v>
      </c>
      <c r="J9" s="13">
        <f t="shared" si="2"/>
        <v>2468.302423</v>
      </c>
      <c r="K9" s="84"/>
      <c r="L9" s="85"/>
      <c r="M9" s="86" t="s">
        <v>10</v>
      </c>
      <c r="N9" s="13">
        <f t="shared" ref="N9:P9" si="3">B9-H9</f>
        <v>0</v>
      </c>
      <c r="O9" s="13">
        <f t="shared" si="3"/>
        <v>35.08962714</v>
      </c>
      <c r="P9" s="13">
        <f t="shared" si="3"/>
        <v>73.79145655</v>
      </c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 ht="12.75" customHeight="1">
      <c r="A10" s="87" t="s">
        <v>11</v>
      </c>
      <c r="B10" s="16">
        <v>-1795.9</v>
      </c>
      <c r="C10" s="16">
        <f t="shared" ref="C10:D10" si="4">-C24</f>
        <v>-1862.332364</v>
      </c>
      <c r="D10" s="16">
        <f t="shared" si="4"/>
        <v>-1932.938445</v>
      </c>
      <c r="E10" s="85"/>
      <c r="F10" s="4"/>
      <c r="G10" s="87" t="s">
        <v>11</v>
      </c>
      <c r="H10" s="16">
        <v>-1795.9</v>
      </c>
      <c r="I10" s="16">
        <f t="shared" ref="I10:J10" si="5">-I24</f>
        <v>-1835.651174</v>
      </c>
      <c r="J10" s="16">
        <f t="shared" si="5"/>
        <v>-1876.829446</v>
      </c>
      <c r="K10" s="85"/>
      <c r="L10" s="85"/>
      <c r="M10" s="87" t="s">
        <v>11</v>
      </c>
      <c r="N10" s="13">
        <f t="shared" ref="N10:P10" si="6">B10-H10</f>
        <v>0</v>
      </c>
      <c r="O10" s="16">
        <f t="shared" si="6"/>
        <v>-26.68118981</v>
      </c>
      <c r="P10" s="16">
        <f t="shared" si="6"/>
        <v>-56.10899914</v>
      </c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 ht="12.75" customHeight="1">
      <c r="A11" s="34" t="s">
        <v>12</v>
      </c>
      <c r="B11" s="18">
        <f t="shared" ref="B11:D11" si="7">SUM(B9:B10)</f>
        <v>566.1</v>
      </c>
      <c r="C11" s="18">
        <f t="shared" si="7"/>
        <v>586.9042973</v>
      </c>
      <c r="D11" s="18">
        <f t="shared" si="7"/>
        <v>609.1554343</v>
      </c>
      <c r="E11" s="88"/>
      <c r="F11" s="4"/>
      <c r="G11" s="34" t="s">
        <v>12</v>
      </c>
      <c r="H11" s="18">
        <f t="shared" ref="H11:J11" si="8">SUM(H9:H10)</f>
        <v>566.1</v>
      </c>
      <c r="I11" s="18">
        <f t="shared" si="8"/>
        <v>578.4958599</v>
      </c>
      <c r="J11" s="18">
        <f t="shared" si="8"/>
        <v>591.4729769</v>
      </c>
      <c r="K11" s="88"/>
      <c r="L11" s="88"/>
      <c r="M11" s="34" t="s">
        <v>12</v>
      </c>
      <c r="N11" s="13">
        <f t="shared" ref="N11:P11" si="9">B11-H11</f>
        <v>0</v>
      </c>
      <c r="O11" s="18">
        <f t="shared" si="9"/>
        <v>8.408437324</v>
      </c>
      <c r="P11" s="18">
        <f t="shared" si="9"/>
        <v>17.68245741</v>
      </c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ht="12.75" customHeight="1">
      <c r="A12" s="86" t="s">
        <v>46</v>
      </c>
      <c r="B12" s="13">
        <v>-27.0</v>
      </c>
      <c r="C12" s="89">
        <v>-27.0</v>
      </c>
      <c r="D12" s="89">
        <v>-27.0</v>
      </c>
      <c r="E12" s="85"/>
      <c r="F12" s="4"/>
      <c r="G12" s="86" t="s">
        <v>46</v>
      </c>
      <c r="H12" s="13">
        <v>-27.0</v>
      </c>
      <c r="I12" s="13">
        <v>-27.0</v>
      </c>
      <c r="J12" s="13">
        <v>-27.0</v>
      </c>
      <c r="K12" s="85"/>
      <c r="L12" s="85"/>
      <c r="M12" s="86" t="s">
        <v>46</v>
      </c>
      <c r="N12" s="13">
        <f t="shared" ref="N12:P12" si="10">B12-H12</f>
        <v>0</v>
      </c>
      <c r="O12" s="13">
        <f t="shared" si="10"/>
        <v>0</v>
      </c>
      <c r="P12" s="13">
        <f t="shared" si="10"/>
        <v>0</v>
      </c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ht="12.75" customHeight="1">
      <c r="A13" s="86" t="s">
        <v>14</v>
      </c>
      <c r="B13" s="13">
        <v>-44.9</v>
      </c>
      <c r="C13" s="13">
        <v>-44.9</v>
      </c>
      <c r="D13" s="13">
        <v>-44.9</v>
      </c>
      <c r="E13" s="90"/>
      <c r="F13" s="4"/>
      <c r="G13" s="86" t="s">
        <v>14</v>
      </c>
      <c r="H13" s="13">
        <v>-44.9</v>
      </c>
      <c r="I13" s="13">
        <v>-44.9</v>
      </c>
      <c r="J13" s="13">
        <v>-44.9</v>
      </c>
      <c r="K13" s="90"/>
      <c r="L13" s="90"/>
      <c r="M13" s="86" t="s">
        <v>14</v>
      </c>
      <c r="N13" s="13">
        <f t="shared" ref="N13:P13" si="11">B13-H13</f>
        <v>0</v>
      </c>
      <c r="O13" s="13">
        <f t="shared" si="11"/>
        <v>0</v>
      </c>
      <c r="P13" s="13">
        <f t="shared" si="11"/>
        <v>0</v>
      </c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ht="12.75" customHeight="1">
      <c r="A14" s="91" t="s">
        <v>15</v>
      </c>
      <c r="B14" s="20">
        <v>-293.8</v>
      </c>
      <c r="C14" s="20">
        <v>-293.8</v>
      </c>
      <c r="D14" s="20">
        <v>-293.8</v>
      </c>
      <c r="E14" s="90"/>
      <c r="F14" s="4"/>
      <c r="G14" s="91" t="s">
        <v>15</v>
      </c>
      <c r="H14" s="20">
        <v>-293.8</v>
      </c>
      <c r="I14" s="20">
        <v>-293.8</v>
      </c>
      <c r="J14" s="20">
        <v>-293.8</v>
      </c>
      <c r="K14" s="90"/>
      <c r="L14" s="90"/>
      <c r="M14" s="91" t="s">
        <v>15</v>
      </c>
      <c r="N14" s="13">
        <f t="shared" ref="N14:P14" si="12">B14-H14</f>
        <v>0</v>
      </c>
      <c r="O14" s="20">
        <f t="shared" si="12"/>
        <v>0</v>
      </c>
      <c r="P14" s="20">
        <f t="shared" si="12"/>
        <v>0</v>
      </c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ht="12.75" customHeight="1">
      <c r="A15" s="92" t="s">
        <v>16</v>
      </c>
      <c r="B15" s="93">
        <f t="shared" ref="B15:D15" si="13">SUM(B11:B14)</f>
        <v>200.4</v>
      </c>
      <c r="C15" s="93">
        <f t="shared" si="13"/>
        <v>221.2042973</v>
      </c>
      <c r="D15" s="93">
        <f t="shared" si="13"/>
        <v>243.4554343</v>
      </c>
      <c r="E15" s="88"/>
      <c r="F15" s="4"/>
      <c r="G15" s="94" t="s">
        <v>16</v>
      </c>
      <c r="H15" s="18">
        <f t="shared" ref="H15:J15" si="14">SUM(H11:H14)</f>
        <v>200.4</v>
      </c>
      <c r="I15" s="18">
        <f t="shared" si="14"/>
        <v>212.7958599</v>
      </c>
      <c r="J15" s="18">
        <f t="shared" si="14"/>
        <v>225.7729769</v>
      </c>
      <c r="K15" s="88"/>
      <c r="M15" s="94" t="s">
        <v>16</v>
      </c>
      <c r="N15" s="95">
        <f t="shared" ref="N15:P15" si="15">B15-H15</f>
        <v>0</v>
      </c>
      <c r="O15" s="95">
        <f t="shared" si="15"/>
        <v>8.408437324</v>
      </c>
      <c r="P15" s="45">
        <f t="shared" si="15"/>
        <v>17.68245741</v>
      </c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ht="14.25" customHeight="1">
      <c r="A16" s="96" t="s">
        <v>47</v>
      </c>
      <c r="B16" s="97"/>
      <c r="C16" s="98">
        <f t="shared" ref="C16:D16" si="16">(C15-B15)/B15</f>
        <v>0.1038138586</v>
      </c>
      <c r="D16" s="99">
        <f t="shared" si="16"/>
        <v>0.1005908897</v>
      </c>
      <c r="E16" s="100" t="str">
        <f>CONCATENATE("Average growth rate is ",ROUND(AVERAGE(C16,D16)*100,2), "% , ", ROUND((AVERAGE(C16,D16)-Comparable!J4)*100,2), "%" ," higher than industry average")</f>
        <v>Average growth rate is 10.22% , 0.07% higher than industry average</v>
      </c>
      <c r="F16" s="4"/>
      <c r="G16" s="96" t="s">
        <v>47</v>
      </c>
      <c r="H16" s="97"/>
      <c r="I16" s="98">
        <f t="shared" ref="I16:J16" si="17">(I15-H15)/H15</f>
        <v>0.0618555885</v>
      </c>
      <c r="J16" s="99">
        <f t="shared" si="17"/>
        <v>0.060983879</v>
      </c>
      <c r="K16" s="100" t="str">
        <f>CONCATENATE("Net profit growth rate of ",ROUND(AVERAGE(I16,J16)*100,2), "% is ", -ROUND((AVERAGE(I16,J16)-Comparable!$J$4)*100,2), "%" ," lower than industry average of ", Round( Comparable!$J$4*100,2),"%")</f>
        <v>Net profit growth rate of 6.14% is 4% lower than industry average of 10.15%</v>
      </c>
      <c r="L16" s="88"/>
      <c r="M16" s="96" t="s">
        <v>47</v>
      </c>
      <c r="N16" s="95"/>
      <c r="O16" s="101">
        <f t="shared" ref="O16:P16" si="18">C16-I16</f>
        <v>0.04195827008</v>
      </c>
      <c r="P16" s="101">
        <f t="shared" si="18"/>
        <v>0.03960701068</v>
      </c>
      <c r="Q16" s="100" t="str">
        <f>CONCATENATE("Net profit growth rate of ",ROUND(AVERAGE(O16,P16)*100,2), "%")</f>
        <v>Net profit growth rate of 4.08%</v>
      </c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ht="13.5" customHeight="1">
      <c r="A17" s="10"/>
      <c r="B17" s="102"/>
      <c r="C17" s="102"/>
      <c r="D17" s="54"/>
      <c r="E17" s="103"/>
      <c r="F17" s="4"/>
      <c r="G17" s="10"/>
      <c r="H17" s="102"/>
      <c r="I17" s="102"/>
      <c r="J17" s="54"/>
      <c r="K17" s="103"/>
      <c r="L17" s="88"/>
      <c r="M17" s="10"/>
      <c r="N17" s="104"/>
      <c r="O17" s="54"/>
      <c r="P17" s="54"/>
      <c r="Q17" s="103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ht="12.75" customHeight="1">
      <c r="A18" s="24" t="s">
        <v>17</v>
      </c>
      <c r="B18" s="43"/>
      <c r="C18" s="43"/>
      <c r="D18" s="105"/>
      <c r="F18" s="4"/>
      <c r="G18" s="24" t="s">
        <v>17</v>
      </c>
      <c r="H18" s="43"/>
      <c r="I18" s="43"/>
      <c r="J18" s="43"/>
      <c r="K18" s="4"/>
      <c r="L18" s="4"/>
      <c r="M18" s="106" t="s">
        <v>17</v>
      </c>
      <c r="N18" s="107"/>
      <c r="O18" s="107"/>
      <c r="P18" s="107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ht="12.75" customHeight="1">
      <c r="A19" s="26" t="s">
        <v>18</v>
      </c>
      <c r="B19" s="108">
        <v>1354.0</v>
      </c>
      <c r="C19" s="109">
        <f>B19*(Comparable!$D$11+1)</f>
        <v>1441.236661</v>
      </c>
      <c r="D19" s="109">
        <f>C19*(Comparable!$D$11+1)</f>
        <v>1534.09388</v>
      </c>
      <c r="E19" s="110" t="str">
        <f>CONCAT("Assuming growth is ",ROUND(Comparable!D11*100,2))</f>
        <v>Assuming growth is 6.44</v>
      </c>
      <c r="F19" s="4"/>
      <c r="G19" s="26" t="s">
        <v>18</v>
      </c>
      <c r="H19" s="108">
        <v>1354.0</v>
      </c>
      <c r="I19" s="111">
        <f>H19*(Comparable!$D$3+1)</f>
        <v>1406.147034</v>
      </c>
      <c r="J19" s="111">
        <f>I19*(Comparable!$D$3+1)</f>
        <v>1460.302423</v>
      </c>
      <c r="K19" s="110" t="str">
        <f>CONCAT("Assuming growth is ",ROUND(Comparable!J3*100,2))</f>
        <v>Assuming growth is 3.85</v>
      </c>
      <c r="L19" s="4"/>
      <c r="M19" s="26" t="s">
        <v>18</v>
      </c>
      <c r="N19" s="108">
        <f t="shared" ref="N19:P19" si="19">B19-H19</f>
        <v>0</v>
      </c>
      <c r="O19" s="18">
        <f t="shared" si="19"/>
        <v>35.08962714</v>
      </c>
      <c r="P19" s="18">
        <f t="shared" si="19"/>
        <v>73.79145655</v>
      </c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ht="12.75" customHeight="1">
      <c r="A20" s="30" t="s">
        <v>19</v>
      </c>
      <c r="B20" s="112">
        <v>1008.0</v>
      </c>
      <c r="C20" s="113">
        <v>1008.0</v>
      </c>
      <c r="D20" s="113">
        <v>1008.0</v>
      </c>
      <c r="E20" s="114" t="s">
        <v>48</v>
      </c>
      <c r="F20" s="4"/>
      <c r="G20" s="30" t="s">
        <v>19</v>
      </c>
      <c r="H20" s="112">
        <v>1008.0</v>
      </c>
      <c r="I20" s="112">
        <v>1008.0</v>
      </c>
      <c r="J20" s="112">
        <v>1008.0</v>
      </c>
      <c r="K20" s="115"/>
      <c r="L20" s="116"/>
      <c r="M20" s="30" t="s">
        <v>19</v>
      </c>
      <c r="N20" s="108">
        <f t="shared" ref="N20:P20" si="20">B20-H20</f>
        <v>0</v>
      </c>
      <c r="O20" s="45">
        <f t="shared" si="20"/>
        <v>0</v>
      </c>
      <c r="P20" s="45">
        <f t="shared" si="20"/>
        <v>0</v>
      </c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ht="12.75" customHeight="1">
      <c r="A21" s="117" t="s">
        <v>10</v>
      </c>
      <c r="B21" s="46">
        <f t="shared" ref="B21:D21" si="21">SUM(B19:B20)</f>
        <v>2362</v>
      </c>
      <c r="C21" s="46">
        <f t="shared" si="21"/>
        <v>2449.236661</v>
      </c>
      <c r="D21" s="46">
        <f t="shared" si="21"/>
        <v>2542.09388</v>
      </c>
      <c r="E21" s="118"/>
      <c r="F21" s="4"/>
      <c r="G21" s="117" t="s">
        <v>10</v>
      </c>
      <c r="H21" s="46">
        <f t="shared" ref="H21:J21" si="22">SUM(H19:H20)</f>
        <v>2362</v>
      </c>
      <c r="I21" s="119">
        <f t="shared" si="22"/>
        <v>2414.147034</v>
      </c>
      <c r="J21" s="119">
        <f t="shared" si="22"/>
        <v>2468.302423</v>
      </c>
      <c r="K21" s="4"/>
      <c r="L21" s="4"/>
      <c r="M21" s="120" t="s">
        <v>10</v>
      </c>
      <c r="N21" s="108">
        <f t="shared" ref="N21:P21" si="23">B21-H21</f>
        <v>0</v>
      </c>
      <c r="O21" s="45">
        <f t="shared" si="23"/>
        <v>35.08962714</v>
      </c>
      <c r="P21" s="45">
        <f t="shared" si="23"/>
        <v>73.79145655</v>
      </c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ht="15.75" customHeight="1">
      <c r="A22" s="121" t="s">
        <v>47</v>
      </c>
      <c r="B22" s="122"/>
      <c r="C22" s="101">
        <f t="shared" ref="C22:D22" si="24">(C21-B21)/B21</f>
        <v>0.03693338738</v>
      </c>
      <c r="D22" s="101">
        <f t="shared" si="24"/>
        <v>0.03791271791</v>
      </c>
      <c r="E22" s="123" t="s">
        <v>49</v>
      </c>
      <c r="F22" s="4"/>
      <c r="G22" s="121" t="s">
        <v>47</v>
      </c>
      <c r="H22" s="124"/>
      <c r="I22" s="101">
        <f t="shared" ref="I22:J22" si="25">(I21-H21)/H21</f>
        <v>0.02207749105</v>
      </c>
      <c r="J22" s="101">
        <f t="shared" si="25"/>
        <v>0.02243251486</v>
      </c>
      <c r="K22" s="125" t="str">
        <f>CONCATENATE("Growth of ",ROUND(AVERAGE(I22,J22)*100,2), "% is ", -ROUND((AVERAGE(I22,J22)-Comparable!$J$3)*100,2), "% below industry average of ", ROUND(Comparable!$J$3*100,2))</f>
        <v>Growth of 2.23% is 1.63% below industry average of 3.85</v>
      </c>
      <c r="L22" s="4"/>
      <c r="M22" s="121" t="s">
        <v>47</v>
      </c>
      <c r="N22" s="124"/>
      <c r="O22" s="126">
        <f t="shared" ref="O22:P22" si="26">C22-I22</f>
        <v>0.01485589633</v>
      </c>
      <c r="P22" s="126">
        <f t="shared" si="26"/>
        <v>0.01548020305</v>
      </c>
      <c r="Q22" s="125" t="str">
        <f>CONCATENATE("Difference of ",ROUND(AVERAGE(O22,P22)*100,1), "% in operating revenue with headset leasing")</f>
        <v>Difference of 1.5% in operating revenue with headset leasing</v>
      </c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ht="15.75" customHeight="1">
      <c r="A23" s="54"/>
      <c r="B23" s="54"/>
      <c r="C23" s="54"/>
      <c r="D23" s="54"/>
      <c r="F23" s="4"/>
      <c r="G23" s="54"/>
      <c r="H23" s="127"/>
      <c r="I23" s="54"/>
      <c r="J23" s="54"/>
      <c r="K23" s="54"/>
      <c r="L23" s="4"/>
      <c r="M23" s="54"/>
      <c r="N23" s="127"/>
      <c r="O23" s="54"/>
      <c r="P23" s="54"/>
      <c r="Q23" s="5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ht="12.75" customHeight="1">
      <c r="A24" s="128" t="s">
        <v>11</v>
      </c>
      <c r="B24" s="129">
        <v>1796.0</v>
      </c>
      <c r="C24" s="129">
        <f t="shared" ref="C24:D24" si="27">(1796/2362)*C21</f>
        <v>1862.332364</v>
      </c>
      <c r="D24" s="129">
        <f t="shared" si="27"/>
        <v>1932.938445</v>
      </c>
      <c r="E24" s="118"/>
      <c r="F24" s="4"/>
      <c r="G24" s="128" t="s">
        <v>11</v>
      </c>
      <c r="H24" s="129">
        <v>1796.0</v>
      </c>
      <c r="I24" s="129">
        <f t="shared" ref="I24:J24" si="28">(1796/2362)*I21</f>
        <v>1835.651174</v>
      </c>
      <c r="J24" s="129">
        <f t="shared" si="28"/>
        <v>1876.829446</v>
      </c>
      <c r="K24" s="4"/>
      <c r="L24" s="4"/>
      <c r="M24" s="128" t="s">
        <v>11</v>
      </c>
      <c r="N24" s="129">
        <f t="shared" ref="N24:P24" si="29">B24-H24</f>
        <v>0</v>
      </c>
      <c r="O24" s="129">
        <f t="shared" si="29"/>
        <v>26.68118981</v>
      </c>
      <c r="P24" s="129">
        <f t="shared" si="29"/>
        <v>56.10899914</v>
      </c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ht="12.75" customHeight="1">
      <c r="A25" s="130"/>
      <c r="B25" s="131"/>
      <c r="C25" s="131"/>
      <c r="D25" s="131"/>
      <c r="E25" s="132"/>
      <c r="F25" s="4"/>
      <c r="G25" s="130"/>
      <c r="H25" s="131"/>
      <c r="I25" s="131"/>
      <c r="J25" s="131"/>
      <c r="K25" s="4"/>
      <c r="L25" s="4"/>
      <c r="M25" s="130"/>
      <c r="N25" s="131"/>
      <c r="O25" s="131"/>
      <c r="P25" s="131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ht="12.75" customHeight="1">
      <c r="A26" s="38" t="s">
        <v>20</v>
      </c>
      <c r="B26" s="39">
        <v>2341.0</v>
      </c>
      <c r="C26" s="133">
        <f>B26*(Comparable!$D$12+1)</f>
        <v>2432.229818</v>
      </c>
      <c r="D26" s="133">
        <f>C26*(Comparable!D12+1)</f>
        <v>2527.014903</v>
      </c>
      <c r="E26" s="134" t="str">
        <f>CONCAT("Assuming growth is ",ROUND(Comparable!D12*100,2))</f>
        <v>Assuming growth is 3.9</v>
      </c>
      <c r="F26" s="4"/>
      <c r="G26" s="38" t="s">
        <v>20</v>
      </c>
      <c r="H26" s="39">
        <v>2341.0</v>
      </c>
      <c r="I26" s="133">
        <f>H26*(Comparable!$D$4+1)</f>
        <v>2388.611938</v>
      </c>
      <c r="J26" s="133">
        <f>I26*(Comparable!$D$4+1)</f>
        <v>2437.192222</v>
      </c>
      <c r="K26" s="4"/>
      <c r="L26" s="4"/>
      <c r="M26" s="38" t="s">
        <v>20</v>
      </c>
      <c r="N26" s="39">
        <f t="shared" ref="N26:P26" si="30">B26-H26</f>
        <v>0</v>
      </c>
      <c r="O26" s="39">
        <f t="shared" si="30"/>
        <v>43.61787987</v>
      </c>
      <c r="P26" s="39">
        <f t="shared" si="30"/>
        <v>89.82268116</v>
      </c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ht="38.25" customHeight="1">
      <c r="A27" s="135" t="s">
        <v>32</v>
      </c>
      <c r="B27" s="136">
        <f t="shared" ref="B27:D27" si="31">B19*1000/B26/12</f>
        <v>48.19877545</v>
      </c>
      <c r="C27" s="136">
        <f t="shared" si="31"/>
        <v>49.37981361</v>
      </c>
      <c r="D27" s="136">
        <f t="shared" si="31"/>
        <v>50.58979133</v>
      </c>
      <c r="E27" s="137" t="str">
        <f>CONCATENATE("Average ARPU is $", ROUND((AVERAGE(B27:D27)),2), ", $", -ROUND((AVERAGE(B27:D27))-Comparable!J5,2), " lower than industry average, however year on year growth is positive") </f>
        <v>Average ARPU is $49.39, $7.17 lower than industry average, however year on year growth is positive</v>
      </c>
      <c r="F27" s="4"/>
      <c r="G27" s="135" t="s">
        <v>32</v>
      </c>
      <c r="H27" s="136">
        <f t="shared" ref="H27:J27" si="32">H19*1000/H26/12</f>
        <v>48.19877545</v>
      </c>
      <c r="I27" s="136">
        <f t="shared" si="32"/>
        <v>49.05732807</v>
      </c>
      <c r="J27" s="136">
        <f t="shared" si="32"/>
        <v>49.93117387</v>
      </c>
      <c r="K27" s="138" t="str">
        <f>CONCATENATE("Average ARPU is $", ROUND((AVERAGE(H27:J27)),2), ", $", -ROUND((AVERAGE(H27:J27))-Comparable!J5,2), " lower than industry average, however year on year growth is positive") </f>
        <v>Average ARPU is $49.06, $7.5 lower than industry average, however year on year growth is positive</v>
      </c>
      <c r="L27" s="4"/>
      <c r="M27" s="40" t="s">
        <v>21</v>
      </c>
      <c r="N27" s="39">
        <f t="shared" ref="N27:P27" si="33">B27-H27</f>
        <v>0</v>
      </c>
      <c r="O27" s="139">
        <f t="shared" si="33"/>
        <v>0.3224855424</v>
      </c>
      <c r="P27" s="139">
        <f t="shared" si="33"/>
        <v>0.6586174594</v>
      </c>
      <c r="Q27" s="140" t="str">
        <f>CONCATENATE("$",Round((P27-O27),2), " Difference by Year 2")</f>
        <v>$0.34 Difference by Year 2</v>
      </c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ht="27.75" customHeight="1">
      <c r="A28" s="4"/>
      <c r="B28" s="132"/>
      <c r="C28" s="132"/>
      <c r="D28" s="132"/>
      <c r="E28" s="132"/>
      <c r="F28" s="4"/>
      <c r="G28" s="4"/>
      <c r="H28" s="4"/>
      <c r="I28" s="4"/>
      <c r="J28" s="4"/>
      <c r="K28" s="141" t="s">
        <v>50</v>
      </c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ht="12.75" customHeight="1">
      <c r="A29" s="4"/>
      <c r="B29" s="132"/>
      <c r="C29" s="132"/>
      <c r="D29" s="132"/>
      <c r="E29" s="132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ht="12.75" customHeight="1">
      <c r="A30" s="4"/>
      <c r="B30" s="132"/>
      <c r="C30" s="132"/>
      <c r="D30" s="132"/>
      <c r="E30" s="132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ht="12.75" customHeight="1">
      <c r="A31" s="4"/>
      <c r="B31" s="132"/>
      <c r="C31" s="132"/>
      <c r="D31" s="132"/>
      <c r="E31" s="132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ht="12.75" customHeight="1">
      <c r="A32" s="4"/>
      <c r="B32" s="132"/>
      <c r="C32" s="132"/>
      <c r="D32" s="132"/>
      <c r="E32" s="132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ht="12.75" customHeight="1">
      <c r="A33" s="4"/>
      <c r="B33" s="132"/>
      <c r="C33" s="132"/>
      <c r="D33" s="132"/>
      <c r="E33" s="132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ht="12.75" customHeight="1">
      <c r="A34" s="4"/>
      <c r="B34" s="132"/>
      <c r="C34" s="132"/>
      <c r="D34" s="132"/>
      <c r="E34" s="132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ht="12.75" customHeight="1">
      <c r="A35" s="4"/>
      <c r="B35" s="132"/>
      <c r="C35" s="132"/>
      <c r="D35" s="132"/>
      <c r="E35" s="132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ht="12.75" customHeight="1">
      <c r="A36" s="4"/>
      <c r="B36" s="132"/>
      <c r="C36" s="132"/>
      <c r="D36" s="132"/>
      <c r="E36" s="132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ht="12.75" customHeight="1">
      <c r="A37" s="4"/>
      <c r="B37" s="132"/>
      <c r="C37" s="132"/>
      <c r="D37" s="132"/>
      <c r="E37" s="132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ht="12.75" customHeight="1">
      <c r="A38" s="4"/>
      <c r="B38" s="132"/>
      <c r="C38" s="132"/>
      <c r="D38" s="132"/>
      <c r="E38" s="132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ht="12.75" customHeight="1">
      <c r="A39" s="4"/>
      <c r="B39" s="132"/>
      <c r="C39" s="132"/>
      <c r="D39" s="132"/>
      <c r="E39" s="132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ht="12.75" customHeight="1">
      <c r="A40" s="4"/>
      <c r="B40" s="132"/>
      <c r="C40" s="132"/>
      <c r="D40" s="132"/>
      <c r="E40" s="132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ht="12.75" customHeight="1">
      <c r="A41" s="4"/>
      <c r="B41" s="132"/>
      <c r="C41" s="132"/>
      <c r="D41" s="132"/>
      <c r="E41" s="132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ht="12.75" customHeight="1">
      <c r="A42" s="4"/>
      <c r="B42" s="132"/>
      <c r="C42" s="132"/>
      <c r="D42" s="132"/>
      <c r="E42" s="132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ht="12.75" customHeight="1">
      <c r="A43" s="4"/>
      <c r="B43" s="132"/>
      <c r="C43" s="132"/>
      <c r="D43" s="132"/>
      <c r="E43" s="132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ht="12.75" customHeight="1">
      <c r="A44" s="4"/>
      <c r="B44" s="132"/>
      <c r="C44" s="132"/>
      <c r="D44" s="132"/>
      <c r="E44" s="132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ht="12.75" customHeight="1">
      <c r="A45" s="4"/>
      <c r="B45" s="132"/>
      <c r="C45" s="132"/>
      <c r="D45" s="132"/>
      <c r="E45" s="132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ht="12.75" customHeight="1">
      <c r="A46" s="4"/>
      <c r="B46" s="132"/>
      <c r="C46" s="132"/>
      <c r="D46" s="132"/>
      <c r="E46" s="132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ht="12.75" customHeight="1">
      <c r="A47" s="4"/>
      <c r="B47" s="132"/>
      <c r="C47" s="132"/>
      <c r="D47" s="132"/>
      <c r="E47" s="132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ht="12.75" customHeight="1">
      <c r="A48" s="4"/>
      <c r="B48" s="132"/>
      <c r="C48" s="132"/>
      <c r="D48" s="132"/>
      <c r="E48" s="132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ht="12.75" customHeight="1">
      <c r="A49" s="4"/>
      <c r="B49" s="132"/>
      <c r="C49" s="132"/>
      <c r="D49" s="132"/>
      <c r="E49" s="132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ht="12.75" customHeight="1">
      <c r="A50" s="4"/>
      <c r="B50" s="132"/>
      <c r="C50" s="132"/>
      <c r="D50" s="132"/>
      <c r="E50" s="132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ht="12.75" customHeight="1">
      <c r="A51" s="4"/>
      <c r="B51" s="132"/>
      <c r="C51" s="132"/>
      <c r="D51" s="132"/>
      <c r="E51" s="132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ht="12.75" customHeight="1">
      <c r="A52" s="4"/>
      <c r="B52" s="132"/>
      <c r="C52" s="132"/>
      <c r="D52" s="132"/>
      <c r="E52" s="132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ht="12.75" customHeight="1">
      <c r="A53" s="4"/>
      <c r="B53" s="132"/>
      <c r="C53" s="132"/>
      <c r="D53" s="132"/>
      <c r="E53" s="132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ht="12.75" customHeight="1">
      <c r="A54" s="4"/>
      <c r="B54" s="132"/>
      <c r="C54" s="132"/>
      <c r="D54" s="132"/>
      <c r="E54" s="132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ht="12.75" customHeight="1">
      <c r="A55" s="4"/>
      <c r="B55" s="132"/>
      <c r="C55" s="132"/>
      <c r="D55" s="132"/>
      <c r="E55" s="132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ht="12.75" customHeight="1">
      <c r="A56" s="4"/>
      <c r="B56" s="132"/>
      <c r="C56" s="132"/>
      <c r="D56" s="132"/>
      <c r="E56" s="132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ht="12.75" customHeight="1">
      <c r="A57" s="4"/>
      <c r="B57" s="132"/>
      <c r="C57" s="132"/>
      <c r="D57" s="132"/>
      <c r="E57" s="132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ht="12.75" customHeight="1">
      <c r="A58" s="4"/>
      <c r="B58" s="132"/>
      <c r="C58" s="132"/>
      <c r="D58" s="132"/>
      <c r="E58" s="132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ht="12.75" customHeight="1">
      <c r="A59" s="4"/>
      <c r="B59" s="132"/>
      <c r="C59" s="132"/>
      <c r="D59" s="132"/>
      <c r="E59" s="132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ht="12.75" customHeight="1">
      <c r="A60" s="4"/>
      <c r="B60" s="132"/>
      <c r="C60" s="132"/>
      <c r="D60" s="132"/>
      <c r="E60" s="132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ht="12.75" customHeight="1">
      <c r="A61" s="4"/>
      <c r="B61" s="132"/>
      <c r="C61" s="132"/>
      <c r="D61" s="132"/>
      <c r="E61" s="132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ht="12.75" customHeight="1">
      <c r="A62" s="4"/>
      <c r="B62" s="132"/>
      <c r="C62" s="132"/>
      <c r="D62" s="132"/>
      <c r="E62" s="132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ht="12.75" customHeight="1">
      <c r="A63" s="4"/>
      <c r="B63" s="132"/>
      <c r="C63" s="132"/>
      <c r="D63" s="132"/>
      <c r="E63" s="132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ht="12.75" customHeight="1">
      <c r="A64" s="4"/>
      <c r="B64" s="132"/>
      <c r="C64" s="132"/>
      <c r="D64" s="132"/>
      <c r="E64" s="132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ht="12.75" customHeight="1">
      <c r="A65" s="4"/>
      <c r="B65" s="132"/>
      <c r="C65" s="132"/>
      <c r="D65" s="132"/>
      <c r="E65" s="132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ht="12.75" customHeight="1">
      <c r="A66" s="4"/>
      <c r="B66" s="132"/>
      <c r="C66" s="132"/>
      <c r="D66" s="132"/>
      <c r="E66" s="132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ht="12.75" customHeight="1">
      <c r="A67" s="4"/>
      <c r="B67" s="132"/>
      <c r="C67" s="132"/>
      <c r="D67" s="132"/>
      <c r="E67" s="132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ht="12.75" customHeight="1">
      <c r="A68" s="4"/>
      <c r="B68" s="132"/>
      <c r="C68" s="132"/>
      <c r="D68" s="132"/>
      <c r="E68" s="132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ht="12.75" customHeight="1">
      <c r="A69" s="4"/>
      <c r="B69" s="132"/>
      <c r="C69" s="132"/>
      <c r="D69" s="132"/>
      <c r="E69" s="132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ht="12.75" customHeight="1">
      <c r="A70" s="4"/>
      <c r="B70" s="132"/>
      <c r="C70" s="132"/>
      <c r="D70" s="132"/>
      <c r="E70" s="132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ht="12.75" customHeight="1">
      <c r="A71" s="4"/>
      <c r="B71" s="132"/>
      <c r="C71" s="132"/>
      <c r="D71" s="132"/>
      <c r="E71" s="132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ht="12.75" customHeight="1">
      <c r="A72" s="4"/>
      <c r="B72" s="132"/>
      <c r="C72" s="132"/>
      <c r="D72" s="132"/>
      <c r="E72" s="132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ht="12.75" customHeight="1">
      <c r="A73" s="4"/>
      <c r="B73" s="132"/>
      <c r="C73" s="132"/>
      <c r="D73" s="132"/>
      <c r="E73" s="132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ht="12.75" customHeight="1">
      <c r="A74" s="4"/>
      <c r="B74" s="132"/>
      <c r="C74" s="132"/>
      <c r="D74" s="132"/>
      <c r="E74" s="132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ht="12.75" customHeight="1">
      <c r="A75" s="4"/>
      <c r="B75" s="132"/>
      <c r="C75" s="132"/>
      <c r="D75" s="132"/>
      <c r="E75" s="132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ht="12.75" customHeight="1">
      <c r="A76" s="4"/>
      <c r="B76" s="132"/>
      <c r="C76" s="132"/>
      <c r="D76" s="132"/>
      <c r="E76" s="132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ht="12.75" customHeight="1">
      <c r="A77" s="4"/>
      <c r="B77" s="132"/>
      <c r="C77" s="132"/>
      <c r="D77" s="132"/>
      <c r="E77" s="132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ht="12.75" customHeight="1">
      <c r="A78" s="4"/>
      <c r="B78" s="132"/>
      <c r="C78" s="132"/>
      <c r="D78" s="132"/>
      <c r="E78" s="132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ht="12.75" customHeight="1">
      <c r="A79" s="4"/>
      <c r="B79" s="132"/>
      <c r="C79" s="132"/>
      <c r="D79" s="132"/>
      <c r="E79" s="132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ht="12.75" customHeight="1">
      <c r="A80" s="4"/>
      <c r="B80" s="132"/>
      <c r="C80" s="132"/>
      <c r="D80" s="132"/>
      <c r="E80" s="132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ht="12.75" customHeight="1">
      <c r="A81" s="4"/>
      <c r="B81" s="132"/>
      <c r="C81" s="132"/>
      <c r="D81" s="132"/>
      <c r="E81" s="132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ht="12.75" customHeight="1">
      <c r="A82" s="4"/>
      <c r="B82" s="132"/>
      <c r="C82" s="132"/>
      <c r="D82" s="132"/>
      <c r="E82" s="132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ht="12.75" customHeight="1">
      <c r="A83" s="4"/>
      <c r="B83" s="132"/>
      <c r="C83" s="132"/>
      <c r="D83" s="132"/>
      <c r="E83" s="132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ht="12.75" customHeight="1">
      <c r="A84" s="4"/>
      <c r="B84" s="132"/>
      <c r="C84" s="132"/>
      <c r="D84" s="132"/>
      <c r="E84" s="132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ht="12.75" customHeight="1">
      <c r="A85" s="4"/>
      <c r="B85" s="132"/>
      <c r="C85" s="132"/>
      <c r="D85" s="132"/>
      <c r="E85" s="132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ht="12.75" customHeight="1">
      <c r="A86" s="4"/>
      <c r="B86" s="132"/>
      <c r="C86" s="132"/>
      <c r="D86" s="132"/>
      <c r="E86" s="132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ht="12.75" customHeight="1">
      <c r="A87" s="4"/>
      <c r="B87" s="132"/>
      <c r="C87" s="132"/>
      <c r="D87" s="132"/>
      <c r="E87" s="132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ht="12.75" customHeight="1">
      <c r="A88" s="4"/>
      <c r="B88" s="132"/>
      <c r="C88" s="132"/>
      <c r="D88" s="132"/>
      <c r="E88" s="132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ht="12.75" customHeight="1">
      <c r="A89" s="4"/>
      <c r="B89" s="132"/>
      <c r="C89" s="132"/>
      <c r="D89" s="132"/>
      <c r="E89" s="132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ht="12.75" customHeight="1">
      <c r="A90" s="4"/>
      <c r="B90" s="132"/>
      <c r="C90" s="132"/>
      <c r="D90" s="132"/>
      <c r="E90" s="132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ht="12.75" customHeight="1">
      <c r="A91" s="4"/>
      <c r="B91" s="132"/>
      <c r="C91" s="132"/>
      <c r="D91" s="132"/>
      <c r="E91" s="132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ht="12.75" customHeight="1">
      <c r="A92" s="4"/>
      <c r="B92" s="132"/>
      <c r="C92" s="132"/>
      <c r="D92" s="132"/>
      <c r="E92" s="132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ht="12.75" customHeight="1">
      <c r="A93" s="4"/>
      <c r="B93" s="132"/>
      <c r="C93" s="132"/>
      <c r="D93" s="132"/>
      <c r="E93" s="132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ht="12.75" customHeight="1">
      <c r="A94" s="4"/>
      <c r="B94" s="132"/>
      <c r="C94" s="132"/>
      <c r="D94" s="132"/>
      <c r="E94" s="132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ht="12.75" customHeight="1">
      <c r="A95" s="4"/>
      <c r="B95" s="132"/>
      <c r="C95" s="132"/>
      <c r="D95" s="132"/>
      <c r="E95" s="132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ht="12.75" customHeight="1">
      <c r="A96" s="4"/>
      <c r="B96" s="132"/>
      <c r="C96" s="132"/>
      <c r="D96" s="132"/>
      <c r="E96" s="132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ht="12.75" customHeight="1">
      <c r="A97" s="4"/>
      <c r="B97" s="132"/>
      <c r="C97" s="132"/>
      <c r="D97" s="132"/>
      <c r="E97" s="132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ht="12.75" customHeight="1">
      <c r="A98" s="4"/>
      <c r="B98" s="132"/>
      <c r="C98" s="132"/>
      <c r="D98" s="132"/>
      <c r="E98" s="132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ht="12.75" customHeight="1">
      <c r="A99" s="4"/>
      <c r="B99" s="132"/>
      <c r="C99" s="132"/>
      <c r="D99" s="132"/>
      <c r="E99" s="132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ht="12.75" customHeight="1">
      <c r="A100" s="4"/>
      <c r="B100" s="132"/>
      <c r="C100" s="132"/>
      <c r="D100" s="132"/>
      <c r="E100" s="132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ht="12.75" customHeight="1">
      <c r="A101" s="4"/>
      <c r="B101" s="132"/>
      <c r="C101" s="132"/>
      <c r="D101" s="132"/>
      <c r="E101" s="132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ht="12.75" customHeight="1">
      <c r="A102" s="4"/>
      <c r="B102" s="132"/>
      <c r="C102" s="132"/>
      <c r="D102" s="132"/>
      <c r="E102" s="132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ht="12.75" customHeight="1">
      <c r="A103" s="4"/>
      <c r="B103" s="132"/>
      <c r="C103" s="132"/>
      <c r="D103" s="132"/>
      <c r="E103" s="132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ht="12.75" customHeight="1">
      <c r="A104" s="4"/>
      <c r="B104" s="132"/>
      <c r="C104" s="132"/>
      <c r="D104" s="132"/>
      <c r="E104" s="132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ht="12.75" customHeight="1">
      <c r="A105" s="4"/>
      <c r="B105" s="132"/>
      <c r="C105" s="132"/>
      <c r="D105" s="132"/>
      <c r="E105" s="132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ht="12.75" customHeight="1">
      <c r="A106" s="4"/>
      <c r="B106" s="132"/>
      <c r="C106" s="132"/>
      <c r="D106" s="132"/>
      <c r="E106" s="132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ht="12.75" customHeight="1">
      <c r="A107" s="4"/>
      <c r="B107" s="132"/>
      <c r="C107" s="132"/>
      <c r="D107" s="132"/>
      <c r="E107" s="132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ht="12.75" customHeight="1">
      <c r="A108" s="4"/>
      <c r="B108" s="132"/>
      <c r="C108" s="132"/>
      <c r="D108" s="132"/>
      <c r="E108" s="132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ht="12.75" customHeight="1">
      <c r="A109" s="4"/>
      <c r="B109" s="132"/>
      <c r="C109" s="132"/>
      <c r="D109" s="132"/>
      <c r="E109" s="132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ht="12.75" customHeight="1">
      <c r="A110" s="4"/>
      <c r="B110" s="132"/>
      <c r="C110" s="132"/>
      <c r="D110" s="132"/>
      <c r="E110" s="132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ht="12.75" customHeight="1">
      <c r="A111" s="4"/>
      <c r="B111" s="132"/>
      <c r="C111" s="132"/>
      <c r="D111" s="132"/>
      <c r="E111" s="132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ht="12.75" customHeight="1">
      <c r="A112" s="4"/>
      <c r="B112" s="132"/>
      <c r="C112" s="132"/>
      <c r="D112" s="132"/>
      <c r="E112" s="132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ht="12.75" customHeight="1">
      <c r="A113" s="4"/>
      <c r="B113" s="132"/>
      <c r="C113" s="132"/>
      <c r="D113" s="132"/>
      <c r="E113" s="132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ht="12.75" customHeight="1">
      <c r="A114" s="4"/>
      <c r="B114" s="132"/>
      <c r="C114" s="132"/>
      <c r="D114" s="132"/>
      <c r="E114" s="132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ht="12.75" customHeight="1">
      <c r="A115" s="4"/>
      <c r="B115" s="132"/>
      <c r="C115" s="132"/>
      <c r="D115" s="132"/>
      <c r="E115" s="132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ht="12.75" customHeight="1">
      <c r="A116" s="4"/>
      <c r="B116" s="132"/>
      <c r="C116" s="132"/>
      <c r="D116" s="132"/>
      <c r="E116" s="132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ht="12.75" customHeight="1">
      <c r="A117" s="4"/>
      <c r="B117" s="132"/>
      <c r="C117" s="132"/>
      <c r="D117" s="132"/>
      <c r="E117" s="132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ht="12.75" customHeight="1">
      <c r="A118" s="4"/>
      <c r="B118" s="132"/>
      <c r="C118" s="132"/>
      <c r="D118" s="132"/>
      <c r="E118" s="132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ht="12.75" customHeight="1">
      <c r="A119" s="4"/>
      <c r="B119" s="132"/>
      <c r="C119" s="132"/>
      <c r="D119" s="132"/>
      <c r="E119" s="132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ht="12.75" customHeight="1">
      <c r="A120" s="4"/>
      <c r="B120" s="132"/>
      <c r="C120" s="132"/>
      <c r="D120" s="132"/>
      <c r="E120" s="132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ht="12.75" customHeight="1">
      <c r="A121" s="4"/>
      <c r="B121" s="132"/>
      <c r="C121" s="132"/>
      <c r="D121" s="132"/>
      <c r="E121" s="132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ht="12.75" customHeight="1">
      <c r="A122" s="4"/>
      <c r="B122" s="132"/>
      <c r="C122" s="132"/>
      <c r="D122" s="132"/>
      <c r="E122" s="132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ht="12.75" customHeight="1">
      <c r="A123" s="4"/>
      <c r="B123" s="132"/>
      <c r="C123" s="132"/>
      <c r="D123" s="132"/>
      <c r="E123" s="132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ht="12.75" customHeight="1">
      <c r="A124" s="4"/>
      <c r="B124" s="132"/>
      <c r="C124" s="132"/>
      <c r="D124" s="132"/>
      <c r="E124" s="132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ht="12.75" customHeight="1">
      <c r="A125" s="4"/>
      <c r="B125" s="132"/>
      <c r="C125" s="132"/>
      <c r="D125" s="132"/>
      <c r="E125" s="132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ht="12.75" customHeight="1">
      <c r="A126" s="4"/>
      <c r="B126" s="132"/>
      <c r="C126" s="132"/>
      <c r="D126" s="132"/>
      <c r="E126" s="132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ht="12.75" customHeight="1">
      <c r="A127" s="4"/>
      <c r="B127" s="132"/>
      <c r="C127" s="132"/>
      <c r="D127" s="132"/>
      <c r="E127" s="132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ht="12.75" customHeight="1">
      <c r="A128" s="4"/>
      <c r="B128" s="132"/>
      <c r="C128" s="132"/>
      <c r="D128" s="132"/>
      <c r="E128" s="132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ht="12.75" customHeight="1">
      <c r="A129" s="4"/>
      <c r="B129" s="132"/>
      <c r="C129" s="132"/>
      <c r="D129" s="132"/>
      <c r="E129" s="132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ht="12.75" customHeight="1">
      <c r="A130" s="4"/>
      <c r="B130" s="132"/>
      <c r="C130" s="132"/>
      <c r="D130" s="132"/>
      <c r="E130" s="132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ht="12.75" customHeight="1">
      <c r="A131" s="4"/>
      <c r="B131" s="132"/>
      <c r="C131" s="132"/>
      <c r="D131" s="132"/>
      <c r="E131" s="132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ht="12.75" customHeight="1">
      <c r="A132" s="4"/>
      <c r="B132" s="132"/>
      <c r="C132" s="132"/>
      <c r="D132" s="132"/>
      <c r="E132" s="132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ht="12.75" customHeight="1">
      <c r="A133" s="4"/>
      <c r="B133" s="132"/>
      <c r="C133" s="132"/>
      <c r="D133" s="132"/>
      <c r="E133" s="132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ht="12.75" customHeight="1">
      <c r="A134" s="4"/>
      <c r="B134" s="132"/>
      <c r="C134" s="132"/>
      <c r="D134" s="132"/>
      <c r="E134" s="132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ht="12.75" customHeight="1">
      <c r="A135" s="4"/>
      <c r="B135" s="132"/>
      <c r="C135" s="132"/>
      <c r="D135" s="132"/>
      <c r="E135" s="132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ht="12.75" customHeight="1">
      <c r="A136" s="4"/>
      <c r="B136" s="132"/>
      <c r="C136" s="132"/>
      <c r="D136" s="132"/>
      <c r="E136" s="132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ht="12.75" customHeight="1">
      <c r="A137" s="4"/>
      <c r="B137" s="132"/>
      <c r="C137" s="132"/>
      <c r="D137" s="132"/>
      <c r="E137" s="132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ht="12.75" customHeight="1">
      <c r="A138" s="4"/>
      <c r="B138" s="132"/>
      <c r="C138" s="132"/>
      <c r="D138" s="132"/>
      <c r="E138" s="132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ht="12.75" customHeight="1">
      <c r="A139" s="4"/>
      <c r="B139" s="132"/>
      <c r="C139" s="132"/>
      <c r="D139" s="132"/>
      <c r="E139" s="132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ht="12.75" customHeight="1">
      <c r="A140" s="4"/>
      <c r="B140" s="132"/>
      <c r="C140" s="132"/>
      <c r="D140" s="132"/>
      <c r="E140" s="132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ht="12.75" customHeight="1">
      <c r="A141" s="4"/>
      <c r="B141" s="132"/>
      <c r="C141" s="132"/>
      <c r="D141" s="132"/>
      <c r="E141" s="132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ht="12.75" customHeight="1">
      <c r="A142" s="4"/>
      <c r="B142" s="132"/>
      <c r="C142" s="132"/>
      <c r="D142" s="132"/>
      <c r="E142" s="132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ht="12.75" customHeight="1">
      <c r="A143" s="4"/>
      <c r="B143" s="132"/>
      <c r="C143" s="132"/>
      <c r="D143" s="132"/>
      <c r="E143" s="132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ht="12.75" customHeight="1">
      <c r="A144" s="4"/>
      <c r="B144" s="132"/>
      <c r="C144" s="132"/>
      <c r="D144" s="132"/>
      <c r="E144" s="132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ht="12.75" customHeight="1">
      <c r="A145" s="4"/>
      <c r="B145" s="132"/>
      <c r="C145" s="132"/>
      <c r="D145" s="132"/>
      <c r="E145" s="132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ht="12.75" customHeight="1">
      <c r="A146" s="4"/>
      <c r="B146" s="132"/>
      <c r="C146" s="132"/>
      <c r="D146" s="132"/>
      <c r="E146" s="132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ht="12.75" customHeight="1">
      <c r="A147" s="4"/>
      <c r="B147" s="132"/>
      <c r="C147" s="132"/>
      <c r="D147" s="132"/>
      <c r="E147" s="132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ht="12.75" customHeight="1">
      <c r="A148" s="4"/>
      <c r="B148" s="132"/>
      <c r="C148" s="132"/>
      <c r="D148" s="132"/>
      <c r="E148" s="132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ht="12.75" customHeight="1">
      <c r="A149" s="4"/>
      <c r="B149" s="132"/>
      <c r="C149" s="132"/>
      <c r="D149" s="132"/>
      <c r="E149" s="132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ht="12.75" customHeight="1">
      <c r="A150" s="4"/>
      <c r="B150" s="132"/>
      <c r="C150" s="132"/>
      <c r="D150" s="132"/>
      <c r="E150" s="132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ht="12.75" customHeight="1">
      <c r="A151" s="4"/>
      <c r="B151" s="132"/>
      <c r="C151" s="132"/>
      <c r="D151" s="132"/>
      <c r="E151" s="132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ht="12.75" customHeight="1">
      <c r="A152" s="4"/>
      <c r="B152" s="132"/>
      <c r="C152" s="132"/>
      <c r="D152" s="132"/>
      <c r="E152" s="132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ht="12.75" customHeight="1">
      <c r="A153" s="4"/>
      <c r="B153" s="132"/>
      <c r="C153" s="132"/>
      <c r="D153" s="132"/>
      <c r="E153" s="132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ht="12.75" customHeight="1">
      <c r="A154" s="4"/>
      <c r="B154" s="132"/>
      <c r="C154" s="132"/>
      <c r="D154" s="132"/>
      <c r="E154" s="132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ht="12.75" customHeight="1">
      <c r="A155" s="4"/>
      <c r="B155" s="132"/>
      <c r="C155" s="132"/>
      <c r="D155" s="132"/>
      <c r="E155" s="132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ht="12.75" customHeight="1">
      <c r="A156" s="4"/>
      <c r="B156" s="132"/>
      <c r="C156" s="132"/>
      <c r="D156" s="132"/>
      <c r="E156" s="132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ht="12.75" customHeight="1">
      <c r="A157" s="4"/>
      <c r="B157" s="132"/>
      <c r="C157" s="132"/>
      <c r="D157" s="132"/>
      <c r="E157" s="132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ht="12.75" customHeight="1">
      <c r="A158" s="4"/>
      <c r="B158" s="132"/>
      <c r="C158" s="132"/>
      <c r="D158" s="132"/>
      <c r="E158" s="132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ht="12.75" customHeight="1">
      <c r="A159" s="4"/>
      <c r="B159" s="132"/>
      <c r="C159" s="132"/>
      <c r="D159" s="132"/>
      <c r="E159" s="132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ht="12.75" customHeight="1">
      <c r="A160" s="4"/>
      <c r="B160" s="132"/>
      <c r="C160" s="132"/>
      <c r="D160" s="132"/>
      <c r="E160" s="132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ht="12.75" customHeight="1">
      <c r="A161" s="4"/>
      <c r="B161" s="132"/>
      <c r="C161" s="132"/>
      <c r="D161" s="132"/>
      <c r="E161" s="132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ht="12.75" customHeight="1">
      <c r="A162" s="4"/>
      <c r="B162" s="132"/>
      <c r="C162" s="132"/>
      <c r="D162" s="132"/>
      <c r="E162" s="132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ht="12.75" customHeight="1">
      <c r="A163" s="4"/>
      <c r="B163" s="132"/>
      <c r="C163" s="132"/>
      <c r="D163" s="132"/>
      <c r="E163" s="132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ht="12.75" customHeight="1">
      <c r="A164" s="4"/>
      <c r="B164" s="132"/>
      <c r="C164" s="132"/>
      <c r="D164" s="132"/>
      <c r="E164" s="132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ht="12.75" customHeight="1">
      <c r="A165" s="4"/>
      <c r="B165" s="132"/>
      <c r="C165" s="132"/>
      <c r="D165" s="132"/>
      <c r="E165" s="132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ht="12.75" customHeight="1">
      <c r="A166" s="4"/>
      <c r="B166" s="132"/>
      <c r="C166" s="132"/>
      <c r="D166" s="132"/>
      <c r="E166" s="132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ht="12.75" customHeight="1">
      <c r="A167" s="4"/>
      <c r="B167" s="132"/>
      <c r="C167" s="132"/>
      <c r="D167" s="132"/>
      <c r="E167" s="132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ht="12.75" customHeight="1">
      <c r="A168" s="4"/>
      <c r="B168" s="132"/>
      <c r="C168" s="132"/>
      <c r="D168" s="132"/>
      <c r="E168" s="132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ht="12.75" customHeight="1">
      <c r="A169" s="4"/>
      <c r="B169" s="132"/>
      <c r="C169" s="132"/>
      <c r="D169" s="132"/>
      <c r="E169" s="132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ht="12.75" customHeight="1">
      <c r="A170" s="4"/>
      <c r="B170" s="132"/>
      <c r="C170" s="132"/>
      <c r="D170" s="132"/>
      <c r="E170" s="132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ht="12.75" customHeight="1">
      <c r="A171" s="4"/>
      <c r="B171" s="132"/>
      <c r="C171" s="132"/>
      <c r="D171" s="132"/>
      <c r="E171" s="132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ht="12.75" customHeight="1">
      <c r="A172" s="4"/>
      <c r="B172" s="132"/>
      <c r="C172" s="132"/>
      <c r="D172" s="132"/>
      <c r="E172" s="132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ht="12.75" customHeight="1">
      <c r="A173" s="4"/>
      <c r="B173" s="132"/>
      <c r="C173" s="132"/>
      <c r="D173" s="132"/>
      <c r="E173" s="132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ht="12.75" customHeight="1">
      <c r="A174" s="4"/>
      <c r="B174" s="132"/>
      <c r="C174" s="132"/>
      <c r="D174" s="132"/>
      <c r="E174" s="132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ht="12.75" customHeight="1">
      <c r="A175" s="4"/>
      <c r="B175" s="132"/>
      <c r="C175" s="132"/>
      <c r="D175" s="132"/>
      <c r="E175" s="132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ht="12.75" customHeight="1">
      <c r="A176" s="4"/>
      <c r="B176" s="132"/>
      <c r="C176" s="132"/>
      <c r="D176" s="132"/>
      <c r="E176" s="132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ht="12.75" customHeight="1">
      <c r="A177" s="4"/>
      <c r="B177" s="132"/>
      <c r="C177" s="132"/>
      <c r="D177" s="132"/>
      <c r="E177" s="132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ht="12.75" customHeight="1">
      <c r="A178" s="4"/>
      <c r="B178" s="132"/>
      <c r="C178" s="132"/>
      <c r="D178" s="132"/>
      <c r="E178" s="132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ht="12.75" customHeight="1">
      <c r="A179" s="4"/>
      <c r="B179" s="132"/>
      <c r="C179" s="132"/>
      <c r="D179" s="132"/>
      <c r="E179" s="132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ht="12.75" customHeight="1">
      <c r="A180" s="4"/>
      <c r="B180" s="132"/>
      <c r="C180" s="132"/>
      <c r="D180" s="132"/>
      <c r="E180" s="132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ht="12.75" customHeight="1">
      <c r="A181" s="4"/>
      <c r="B181" s="132"/>
      <c r="C181" s="132"/>
      <c r="D181" s="132"/>
      <c r="E181" s="132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ht="12.75" customHeight="1">
      <c r="A182" s="4"/>
      <c r="B182" s="132"/>
      <c r="C182" s="132"/>
      <c r="D182" s="132"/>
      <c r="E182" s="132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ht="12.75" customHeight="1">
      <c r="A183" s="4"/>
      <c r="B183" s="132"/>
      <c r="C183" s="132"/>
      <c r="D183" s="132"/>
      <c r="E183" s="132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ht="12.75" customHeight="1">
      <c r="A184" s="4"/>
      <c r="B184" s="132"/>
      <c r="C184" s="132"/>
      <c r="D184" s="132"/>
      <c r="E184" s="132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ht="12.75" customHeight="1">
      <c r="A185" s="4"/>
      <c r="B185" s="132"/>
      <c r="C185" s="132"/>
      <c r="D185" s="132"/>
      <c r="E185" s="132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ht="12.75" customHeight="1">
      <c r="A186" s="4"/>
      <c r="B186" s="132"/>
      <c r="C186" s="132"/>
      <c r="D186" s="132"/>
      <c r="E186" s="132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ht="12.75" customHeight="1">
      <c r="A187" s="4"/>
      <c r="B187" s="132"/>
      <c r="C187" s="132"/>
      <c r="D187" s="132"/>
      <c r="E187" s="132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ht="12.75" customHeight="1">
      <c r="A188" s="4"/>
      <c r="B188" s="132"/>
      <c r="C188" s="132"/>
      <c r="D188" s="132"/>
      <c r="E188" s="132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ht="12.75" customHeight="1">
      <c r="A189" s="4"/>
      <c r="B189" s="132"/>
      <c r="C189" s="132"/>
      <c r="D189" s="132"/>
      <c r="E189" s="132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ht="12.75" customHeight="1">
      <c r="A190" s="4"/>
      <c r="B190" s="132"/>
      <c r="C190" s="132"/>
      <c r="D190" s="132"/>
      <c r="E190" s="132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ht="12.75" customHeight="1">
      <c r="A191" s="4"/>
      <c r="B191" s="132"/>
      <c r="C191" s="132"/>
      <c r="D191" s="132"/>
      <c r="E191" s="132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ht="12.75" customHeight="1">
      <c r="A192" s="4"/>
      <c r="B192" s="132"/>
      <c r="C192" s="132"/>
      <c r="D192" s="132"/>
      <c r="E192" s="132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ht="12.75" customHeight="1">
      <c r="A193" s="4"/>
      <c r="B193" s="132"/>
      <c r="C193" s="132"/>
      <c r="D193" s="132"/>
      <c r="E193" s="132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ht="12.75" customHeight="1">
      <c r="A194" s="4"/>
      <c r="B194" s="132"/>
      <c r="C194" s="132"/>
      <c r="D194" s="132"/>
      <c r="E194" s="132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ht="12.75" customHeight="1">
      <c r="A195" s="4"/>
      <c r="B195" s="132"/>
      <c r="C195" s="132"/>
      <c r="D195" s="132"/>
      <c r="E195" s="132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ht="12.75" customHeight="1">
      <c r="A196" s="4"/>
      <c r="B196" s="132"/>
      <c r="C196" s="132"/>
      <c r="D196" s="132"/>
      <c r="E196" s="132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ht="12.75" customHeight="1">
      <c r="A197" s="4"/>
      <c r="B197" s="132"/>
      <c r="C197" s="132"/>
      <c r="D197" s="132"/>
      <c r="E197" s="132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ht="12.75" customHeight="1">
      <c r="A198" s="4"/>
      <c r="B198" s="132"/>
      <c r="C198" s="132"/>
      <c r="D198" s="132"/>
      <c r="E198" s="132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ht="12.75" customHeight="1">
      <c r="A199" s="4"/>
      <c r="B199" s="132"/>
      <c r="C199" s="132"/>
      <c r="D199" s="132"/>
      <c r="E199" s="132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ht="12.75" customHeight="1">
      <c r="A200" s="4"/>
      <c r="B200" s="132"/>
      <c r="C200" s="132"/>
      <c r="D200" s="132"/>
      <c r="E200" s="132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ht="12.75" customHeight="1">
      <c r="A201" s="4"/>
      <c r="B201" s="132"/>
      <c r="C201" s="132"/>
      <c r="D201" s="132"/>
      <c r="E201" s="132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ht="12.75" customHeight="1">
      <c r="A202" s="4"/>
      <c r="B202" s="132"/>
      <c r="C202" s="132"/>
      <c r="D202" s="132"/>
      <c r="E202" s="132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ht="12.75" customHeight="1">
      <c r="A203" s="4"/>
      <c r="B203" s="132"/>
      <c r="C203" s="132"/>
      <c r="D203" s="132"/>
      <c r="E203" s="132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ht="12.75" customHeight="1">
      <c r="A204" s="4"/>
      <c r="B204" s="132"/>
      <c r="C204" s="132"/>
      <c r="D204" s="132"/>
      <c r="E204" s="132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ht="12.75" customHeight="1">
      <c r="A205" s="4"/>
      <c r="B205" s="132"/>
      <c r="C205" s="132"/>
      <c r="D205" s="132"/>
      <c r="E205" s="132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 ht="12.75" customHeight="1">
      <c r="A206" s="4"/>
      <c r="B206" s="132"/>
      <c r="C206" s="132"/>
      <c r="D206" s="132"/>
      <c r="E206" s="132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 ht="12.75" customHeight="1">
      <c r="A207" s="4"/>
      <c r="B207" s="132"/>
      <c r="C207" s="132"/>
      <c r="D207" s="132"/>
      <c r="E207" s="132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 ht="12.75" customHeight="1">
      <c r="A208" s="4"/>
      <c r="B208" s="132"/>
      <c r="C208" s="132"/>
      <c r="D208" s="132"/>
      <c r="E208" s="132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 ht="12.75" customHeight="1">
      <c r="A209" s="4"/>
      <c r="B209" s="132"/>
      <c r="C209" s="132"/>
      <c r="D209" s="132"/>
      <c r="E209" s="132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 ht="12.75" customHeight="1">
      <c r="A210" s="4"/>
      <c r="B210" s="132"/>
      <c r="C210" s="132"/>
      <c r="D210" s="132"/>
      <c r="E210" s="132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 ht="12.75" customHeight="1">
      <c r="A211" s="4"/>
      <c r="B211" s="132"/>
      <c r="C211" s="132"/>
      <c r="D211" s="132"/>
      <c r="E211" s="132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 ht="12.75" customHeight="1">
      <c r="A212" s="4"/>
      <c r="B212" s="132"/>
      <c r="C212" s="132"/>
      <c r="D212" s="132"/>
      <c r="E212" s="132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 ht="12.75" customHeight="1">
      <c r="A213" s="4"/>
      <c r="B213" s="132"/>
      <c r="C213" s="132"/>
      <c r="D213" s="132"/>
      <c r="E213" s="132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 ht="12.75" customHeight="1">
      <c r="A214" s="4"/>
      <c r="B214" s="132"/>
      <c r="C214" s="132"/>
      <c r="D214" s="132"/>
      <c r="E214" s="132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 ht="12.75" customHeight="1">
      <c r="A215" s="4"/>
      <c r="B215" s="132"/>
      <c r="C215" s="132"/>
      <c r="D215" s="132"/>
      <c r="E215" s="132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 ht="12.75" customHeight="1">
      <c r="A216" s="4"/>
      <c r="B216" s="132"/>
      <c r="C216" s="132"/>
      <c r="D216" s="132"/>
      <c r="E216" s="132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 ht="12.75" customHeight="1">
      <c r="A217" s="4"/>
      <c r="B217" s="132"/>
      <c r="C217" s="132"/>
      <c r="D217" s="132"/>
      <c r="E217" s="132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 ht="12.75" customHeight="1">
      <c r="A218" s="4"/>
      <c r="B218" s="132"/>
      <c r="C218" s="132"/>
      <c r="D218" s="132"/>
      <c r="E218" s="132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 ht="12.75" customHeight="1">
      <c r="A219" s="4"/>
      <c r="B219" s="132"/>
      <c r="C219" s="132"/>
      <c r="D219" s="132"/>
      <c r="E219" s="132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 ht="12.75" customHeight="1">
      <c r="A220" s="4"/>
      <c r="B220" s="132"/>
      <c r="C220" s="132"/>
      <c r="D220" s="132"/>
      <c r="E220" s="132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 ht="12.75" customHeight="1">
      <c r="A221" s="4"/>
      <c r="B221" s="132"/>
      <c r="C221" s="132"/>
      <c r="D221" s="132"/>
      <c r="E221" s="132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</row>
    <row r="222" ht="12.75" customHeight="1">
      <c r="A222" s="4"/>
      <c r="B222" s="132"/>
      <c r="C222" s="132"/>
      <c r="D222" s="132"/>
      <c r="E222" s="132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</row>
    <row r="223" ht="12.75" customHeight="1">
      <c r="A223" s="4"/>
      <c r="B223" s="132"/>
      <c r="C223" s="132"/>
      <c r="D223" s="132"/>
      <c r="E223" s="132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</row>
    <row r="224" ht="12.75" customHeight="1">
      <c r="A224" s="4"/>
      <c r="B224" s="132"/>
      <c r="C224" s="132"/>
      <c r="D224" s="132"/>
      <c r="E224" s="132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</row>
    <row r="225" ht="12.75" customHeight="1">
      <c r="A225" s="4"/>
      <c r="B225" s="132"/>
      <c r="C225" s="132"/>
      <c r="D225" s="132"/>
      <c r="E225" s="132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</row>
    <row r="226" ht="12.75" customHeight="1">
      <c r="A226" s="4"/>
      <c r="B226" s="132"/>
      <c r="C226" s="132"/>
      <c r="D226" s="132"/>
      <c r="E226" s="132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</row>
    <row r="227" ht="12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</row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mergeCells count="38">
    <mergeCell ref="M6:M7"/>
    <mergeCell ref="K6:K7"/>
    <mergeCell ref="Q6:Q7"/>
    <mergeCell ref="E16:E17"/>
    <mergeCell ref="G16:G17"/>
    <mergeCell ref="H16:H17"/>
    <mergeCell ref="I16:I17"/>
    <mergeCell ref="J16:J17"/>
    <mergeCell ref="K16:K17"/>
    <mergeCell ref="Q16:Q17"/>
    <mergeCell ref="A5:D5"/>
    <mergeCell ref="G5:J5"/>
    <mergeCell ref="M5:P5"/>
    <mergeCell ref="A6:A7"/>
    <mergeCell ref="G6:G7"/>
    <mergeCell ref="E6:E7"/>
    <mergeCell ref="M16:M17"/>
    <mergeCell ref="P16:P17"/>
    <mergeCell ref="O16:O17"/>
    <mergeCell ref="A22:A23"/>
    <mergeCell ref="B22:B23"/>
    <mergeCell ref="A16:A17"/>
    <mergeCell ref="B16:B17"/>
    <mergeCell ref="C16:C17"/>
    <mergeCell ref="D16:D17"/>
    <mergeCell ref="K22:K23"/>
    <mergeCell ref="C22:C23"/>
    <mergeCell ref="D22:D23"/>
    <mergeCell ref="E22:E23"/>
    <mergeCell ref="I22:I23"/>
    <mergeCell ref="J22:J23"/>
    <mergeCell ref="G22:G23"/>
    <mergeCell ref="H22:H23"/>
    <mergeCell ref="M22:M23"/>
    <mergeCell ref="N22:N23"/>
    <mergeCell ref="Q22:Q23"/>
    <mergeCell ref="O22:O23"/>
    <mergeCell ref="P22:P23"/>
  </mergeCells>
  <printOptions/>
  <pageMargins bottom="0.75" footer="0.0" header="0.0" left="0.7" right="0.7" top="0.75"/>
  <pageSetup orientation="landscape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showGridLines="0" workbookViewId="0"/>
  </sheetViews>
  <sheetFormatPr customHeight="1" defaultColWidth="12.63" defaultRowHeight="15.0"/>
  <cols>
    <col customWidth="1" min="1" max="1" width="25.63"/>
    <col customWidth="1" min="2" max="2" width="136.25"/>
    <col customWidth="1" min="3" max="26" width="14.38"/>
  </cols>
  <sheetData>
    <row r="1">
      <c r="A1" s="142" t="s">
        <v>51</v>
      </c>
      <c r="B1" s="143"/>
    </row>
    <row r="2">
      <c r="A2" s="144"/>
      <c r="B2" s="144"/>
    </row>
    <row r="3">
      <c r="A3" s="145" t="s">
        <v>52</v>
      </c>
    </row>
    <row r="4">
      <c r="A4" s="146" t="s">
        <v>53</v>
      </c>
    </row>
    <row r="5">
      <c r="A5" s="147"/>
      <c r="B5" s="144"/>
    </row>
    <row r="6">
      <c r="A6" s="145" t="s">
        <v>54</v>
      </c>
    </row>
    <row r="7">
      <c r="A7" s="148" t="s">
        <v>55</v>
      </c>
    </row>
    <row r="8">
      <c r="A8" s="148" t="s">
        <v>56</v>
      </c>
    </row>
    <row r="9">
      <c r="A9" s="148" t="s">
        <v>57</v>
      </c>
    </row>
    <row r="10">
      <c r="A10" s="148" t="s">
        <v>58</v>
      </c>
    </row>
    <row r="11">
      <c r="A11" s="148" t="s">
        <v>59</v>
      </c>
    </row>
    <row r="12">
      <c r="A12" s="144"/>
      <c r="B12" s="144"/>
    </row>
    <row r="13">
      <c r="A13" s="147"/>
      <c r="B13" s="144"/>
    </row>
    <row r="14">
      <c r="A14" s="149" t="s">
        <v>55</v>
      </c>
    </row>
    <row r="15">
      <c r="A15" s="150" t="s">
        <v>60</v>
      </c>
      <c r="B15" s="151" t="s">
        <v>61</v>
      </c>
    </row>
    <row r="16">
      <c r="A16" s="150" t="s">
        <v>62</v>
      </c>
      <c r="B16" s="150" t="s">
        <v>63</v>
      </c>
    </row>
    <row r="17">
      <c r="A17" s="150" t="s">
        <v>64</v>
      </c>
      <c r="B17" s="150" t="s">
        <v>65</v>
      </c>
    </row>
    <row r="18">
      <c r="A18" s="144"/>
      <c r="B18" s="144"/>
    </row>
    <row r="19">
      <c r="A19" s="144"/>
      <c r="B19" s="144"/>
    </row>
    <row r="20">
      <c r="A20" s="149" t="s">
        <v>56</v>
      </c>
    </row>
    <row r="21" ht="15.75" customHeight="1">
      <c r="A21" s="148" t="s">
        <v>66</v>
      </c>
    </row>
    <row r="22" ht="15.75" customHeight="1">
      <c r="A22" s="148" t="s">
        <v>67</v>
      </c>
    </row>
    <row r="23" ht="15.75" customHeight="1">
      <c r="A23" s="144"/>
      <c r="B23" s="144"/>
    </row>
    <row r="24" ht="15.75" customHeight="1">
      <c r="A24" s="144"/>
      <c r="B24" s="144"/>
    </row>
    <row r="25" ht="15.75" customHeight="1">
      <c r="A25" s="149" t="s">
        <v>68</v>
      </c>
    </row>
    <row r="26" ht="15.75" customHeight="1">
      <c r="A26" s="144"/>
      <c r="B26" s="144"/>
    </row>
    <row r="27" ht="15.75" customHeight="1">
      <c r="A27" s="144"/>
      <c r="B27" s="144"/>
    </row>
    <row r="28" ht="15.75" customHeight="1">
      <c r="A28" s="149" t="s">
        <v>58</v>
      </c>
    </row>
    <row r="29" ht="15.75" customHeight="1">
      <c r="A29" s="148" t="s">
        <v>69</v>
      </c>
    </row>
    <row r="30" ht="15.75" customHeight="1">
      <c r="A30" s="148" t="s">
        <v>70</v>
      </c>
    </row>
    <row r="31" ht="15.75" customHeight="1">
      <c r="A31" s="147"/>
      <c r="B31" s="147"/>
    </row>
    <row r="32" ht="15.75" customHeight="1">
      <c r="A32" s="144"/>
      <c r="B32" s="144"/>
    </row>
    <row r="33" ht="15.75" customHeight="1">
      <c r="A33" s="149" t="s">
        <v>59</v>
      </c>
    </row>
    <row r="34" ht="15.75" customHeight="1">
      <c r="A34" s="148" t="s">
        <v>71</v>
      </c>
    </row>
    <row r="35" ht="15.75" customHeight="1">
      <c r="A35" s="147"/>
    </row>
    <row r="36" ht="15.75" customHeight="1">
      <c r="A36" s="144"/>
      <c r="B36" s="144"/>
    </row>
    <row r="37" ht="15.75" customHeight="1">
      <c r="A37" s="144"/>
      <c r="B37" s="144"/>
    </row>
    <row r="38" ht="15.75" customHeight="1">
      <c r="A38" s="144"/>
      <c r="B38" s="144"/>
    </row>
    <row r="39" ht="15.75" customHeight="1">
      <c r="A39" s="144"/>
      <c r="B39" s="144"/>
    </row>
    <row r="40" ht="15.75" customHeight="1">
      <c r="A40" s="144"/>
      <c r="B40" s="144"/>
    </row>
    <row r="41" ht="15.75" customHeight="1">
      <c r="A41" s="144"/>
      <c r="B41" s="144"/>
    </row>
    <row r="42" ht="15.75" customHeight="1">
      <c r="A42" s="144"/>
      <c r="B42" s="144"/>
    </row>
    <row r="43" ht="15.75" customHeight="1">
      <c r="A43" s="144"/>
      <c r="B43" s="144"/>
    </row>
    <row r="44" ht="15.75" customHeight="1">
      <c r="A44" s="144"/>
      <c r="B44" s="144"/>
    </row>
    <row r="45" ht="15.75" customHeight="1">
      <c r="A45" s="144"/>
      <c r="B45" s="144"/>
    </row>
    <row r="46" ht="15.75" customHeight="1">
      <c r="A46" s="144"/>
      <c r="B46" s="144"/>
    </row>
    <row r="47" ht="15.75" customHeight="1">
      <c r="A47" s="144"/>
      <c r="B47" s="144"/>
    </row>
    <row r="48" ht="15.75" customHeight="1">
      <c r="A48" s="144"/>
      <c r="B48" s="144"/>
    </row>
    <row r="49" ht="15.75" customHeight="1">
      <c r="A49" s="144"/>
      <c r="B49" s="144"/>
    </row>
    <row r="50" ht="15.75" customHeight="1">
      <c r="A50" s="144"/>
      <c r="B50" s="144"/>
    </row>
    <row r="51" ht="15.75" customHeight="1">
      <c r="A51" s="144"/>
      <c r="B51" s="144"/>
    </row>
    <row r="52" ht="15.75" customHeight="1">
      <c r="A52" s="144"/>
      <c r="B52" s="144"/>
    </row>
    <row r="53" ht="15.75" customHeight="1">
      <c r="A53" s="144"/>
      <c r="B53" s="144"/>
    </row>
    <row r="54" ht="15.75" customHeight="1">
      <c r="A54" s="144"/>
      <c r="B54" s="144"/>
    </row>
    <row r="55" ht="15.75" customHeight="1">
      <c r="A55" s="144"/>
      <c r="B55" s="144"/>
    </row>
    <row r="56" ht="15.75" customHeight="1">
      <c r="A56" s="144"/>
      <c r="B56" s="144"/>
    </row>
    <row r="57" ht="15.75" customHeight="1">
      <c r="A57" s="144"/>
      <c r="B57" s="144"/>
    </row>
    <row r="58" ht="15.75" customHeight="1">
      <c r="A58" s="144"/>
      <c r="B58" s="144"/>
    </row>
    <row r="59" ht="15.75" customHeight="1">
      <c r="A59" s="144"/>
      <c r="B59" s="144"/>
    </row>
    <row r="60" ht="15.75" customHeight="1">
      <c r="A60" s="144"/>
      <c r="B60" s="144"/>
    </row>
    <row r="61" ht="15.75" customHeight="1">
      <c r="A61" s="144"/>
      <c r="B61" s="144"/>
    </row>
    <row r="62" ht="15.75" customHeight="1">
      <c r="A62" s="144"/>
      <c r="B62" s="144"/>
    </row>
    <row r="63" ht="15.75" customHeight="1">
      <c r="A63" s="144"/>
      <c r="B63" s="144"/>
    </row>
    <row r="64" ht="15.75" customHeight="1">
      <c r="A64" s="144"/>
      <c r="B64" s="144"/>
    </row>
    <row r="65" ht="15.75" customHeight="1">
      <c r="A65" s="144"/>
      <c r="B65" s="144"/>
    </row>
    <row r="66" ht="15.75" customHeight="1">
      <c r="A66" s="144"/>
      <c r="B66" s="144"/>
    </row>
    <row r="67" ht="15.75" customHeight="1">
      <c r="A67" s="144"/>
      <c r="B67" s="144"/>
    </row>
    <row r="68" ht="15.75" customHeight="1">
      <c r="A68" s="144"/>
      <c r="B68" s="144"/>
    </row>
    <row r="69" ht="15.75" customHeight="1">
      <c r="A69" s="144"/>
      <c r="B69" s="144"/>
    </row>
    <row r="70" ht="15.75" customHeight="1">
      <c r="A70" s="144"/>
      <c r="B70" s="144"/>
    </row>
    <row r="71" ht="15.75" customHeight="1">
      <c r="A71" s="144"/>
      <c r="B71" s="144"/>
    </row>
    <row r="72" ht="15.75" customHeight="1">
      <c r="A72" s="144"/>
      <c r="B72" s="144"/>
    </row>
    <row r="73" ht="15.75" customHeight="1">
      <c r="A73" s="144"/>
      <c r="B73" s="144"/>
    </row>
    <row r="74" ht="15.75" customHeight="1">
      <c r="A74" s="144"/>
      <c r="B74" s="144"/>
    </row>
    <row r="75" ht="15.75" customHeight="1">
      <c r="A75" s="144"/>
      <c r="B75" s="144"/>
    </row>
    <row r="76" ht="15.75" customHeight="1">
      <c r="A76" s="144"/>
      <c r="B76" s="144"/>
    </row>
    <row r="77" ht="15.75" customHeight="1">
      <c r="A77" s="144"/>
      <c r="B77" s="144"/>
    </row>
    <row r="78" ht="15.75" customHeight="1">
      <c r="A78" s="144"/>
      <c r="B78" s="144"/>
    </row>
    <row r="79" ht="15.75" customHeight="1">
      <c r="A79" s="144"/>
      <c r="B79" s="144"/>
    </row>
    <row r="80" ht="15.75" customHeight="1">
      <c r="A80" s="144"/>
      <c r="B80" s="144"/>
    </row>
    <row r="81" ht="15.75" customHeight="1">
      <c r="A81" s="144"/>
      <c r="B81" s="144"/>
    </row>
    <row r="82" ht="15.75" customHeight="1">
      <c r="A82" s="144"/>
      <c r="B82" s="144"/>
    </row>
    <row r="83" ht="15.75" customHeight="1">
      <c r="A83" s="144"/>
      <c r="B83" s="144"/>
    </row>
    <row r="84" ht="15.75" customHeight="1">
      <c r="A84" s="144"/>
      <c r="B84" s="144"/>
    </row>
    <row r="85" ht="15.75" customHeight="1">
      <c r="A85" s="144"/>
      <c r="B85" s="144"/>
    </row>
    <row r="86" ht="15.75" customHeight="1">
      <c r="A86" s="144"/>
      <c r="B86" s="144"/>
    </row>
    <row r="87" ht="15.75" customHeight="1">
      <c r="A87" s="144"/>
      <c r="B87" s="144"/>
    </row>
    <row r="88" ht="15.75" customHeight="1">
      <c r="A88" s="144"/>
      <c r="B88" s="144"/>
    </row>
    <row r="89" ht="15.75" customHeight="1">
      <c r="A89" s="144"/>
      <c r="B89" s="144"/>
    </row>
    <row r="90" ht="15.75" customHeight="1">
      <c r="A90" s="144"/>
      <c r="B90" s="144"/>
    </row>
    <row r="91" ht="15.75" customHeight="1">
      <c r="A91" s="144"/>
      <c r="B91" s="144"/>
    </row>
    <row r="92" ht="15.75" customHeight="1">
      <c r="A92" s="144"/>
      <c r="B92" s="144"/>
    </row>
    <row r="93" ht="15.75" customHeight="1">
      <c r="A93" s="144"/>
      <c r="B93" s="144"/>
    </row>
    <row r="94" ht="15.75" customHeight="1">
      <c r="A94" s="144"/>
      <c r="B94" s="144"/>
    </row>
    <row r="95" ht="15.75" customHeight="1">
      <c r="A95" s="144"/>
      <c r="B95" s="144"/>
    </row>
    <row r="96" ht="15.75" customHeight="1">
      <c r="A96" s="144"/>
      <c r="B96" s="144"/>
    </row>
    <row r="97" ht="15.75" customHeight="1">
      <c r="A97" s="144"/>
      <c r="B97" s="144"/>
    </row>
    <row r="98" ht="15.75" customHeight="1">
      <c r="A98" s="144"/>
      <c r="B98" s="144"/>
    </row>
    <row r="99" ht="15.75" customHeight="1">
      <c r="A99" s="144"/>
      <c r="B99" s="144"/>
    </row>
    <row r="100" ht="15.75" customHeight="1">
      <c r="A100" s="144"/>
      <c r="B100" s="144"/>
    </row>
    <row r="101" ht="15.75" customHeight="1">
      <c r="A101" s="144"/>
      <c r="B101" s="144"/>
    </row>
    <row r="102" ht="15.75" customHeight="1">
      <c r="A102" s="144"/>
      <c r="B102" s="144"/>
    </row>
    <row r="103" ht="15.75" customHeight="1">
      <c r="A103" s="144"/>
      <c r="B103" s="144"/>
    </row>
    <row r="104" ht="15.75" customHeight="1">
      <c r="A104" s="144"/>
      <c r="B104" s="144"/>
    </row>
    <row r="105" ht="15.75" customHeight="1">
      <c r="A105" s="144"/>
      <c r="B105" s="144"/>
    </row>
    <row r="106" ht="15.75" customHeight="1">
      <c r="A106" s="144"/>
      <c r="B106" s="144"/>
    </row>
    <row r="107" ht="15.75" customHeight="1">
      <c r="A107" s="144"/>
      <c r="B107" s="144"/>
    </row>
    <row r="108" ht="15.75" customHeight="1">
      <c r="A108" s="144"/>
      <c r="B108" s="144"/>
    </row>
    <row r="109" ht="15.75" customHeight="1">
      <c r="A109" s="144"/>
      <c r="B109" s="144"/>
    </row>
    <row r="110" ht="15.75" customHeight="1">
      <c r="A110" s="144"/>
      <c r="B110" s="144"/>
    </row>
    <row r="111" ht="15.75" customHeight="1">
      <c r="A111" s="144"/>
      <c r="B111" s="144"/>
    </row>
    <row r="112" ht="15.75" customHeight="1">
      <c r="A112" s="144"/>
      <c r="B112" s="144"/>
    </row>
    <row r="113" ht="15.75" customHeight="1">
      <c r="A113" s="144"/>
      <c r="B113" s="144"/>
    </row>
    <row r="114" ht="15.75" customHeight="1">
      <c r="A114" s="144"/>
      <c r="B114" s="144"/>
    </row>
    <row r="115" ht="15.75" customHeight="1">
      <c r="A115" s="144"/>
      <c r="B115" s="144"/>
    </row>
    <row r="116" ht="15.75" customHeight="1">
      <c r="A116" s="144"/>
      <c r="B116" s="144"/>
    </row>
    <row r="117" ht="15.75" customHeight="1">
      <c r="A117" s="144"/>
      <c r="B117" s="144"/>
    </row>
    <row r="118" ht="15.75" customHeight="1">
      <c r="A118" s="144"/>
      <c r="B118" s="144"/>
    </row>
    <row r="119" ht="15.75" customHeight="1">
      <c r="A119" s="144"/>
      <c r="B119" s="144"/>
    </row>
    <row r="120" ht="15.75" customHeight="1">
      <c r="A120" s="144"/>
      <c r="B120" s="144"/>
    </row>
    <row r="121" ht="15.75" customHeight="1">
      <c r="A121" s="144"/>
      <c r="B121" s="144"/>
    </row>
    <row r="122" ht="15.75" customHeight="1">
      <c r="A122" s="144"/>
      <c r="B122" s="144"/>
    </row>
    <row r="123" ht="15.75" customHeight="1">
      <c r="A123" s="144"/>
      <c r="B123" s="144"/>
    </row>
    <row r="124" ht="15.75" customHeight="1">
      <c r="A124" s="144"/>
      <c r="B124" s="144"/>
    </row>
    <row r="125" ht="15.75" customHeight="1">
      <c r="A125" s="144"/>
      <c r="B125" s="144"/>
    </row>
    <row r="126" ht="15.75" customHeight="1">
      <c r="A126" s="144"/>
      <c r="B126" s="144"/>
    </row>
    <row r="127" ht="15.75" customHeight="1">
      <c r="A127" s="144"/>
      <c r="B127" s="144"/>
    </row>
    <row r="128" ht="15.75" customHeight="1">
      <c r="A128" s="144"/>
      <c r="B128" s="144"/>
    </row>
    <row r="129" ht="15.75" customHeight="1">
      <c r="A129" s="144"/>
      <c r="B129" s="144"/>
    </row>
    <row r="130" ht="15.75" customHeight="1">
      <c r="A130" s="144"/>
      <c r="B130" s="144"/>
    </row>
    <row r="131" ht="15.75" customHeight="1">
      <c r="A131" s="144"/>
      <c r="B131" s="144"/>
    </row>
    <row r="132" ht="15.75" customHeight="1">
      <c r="A132" s="144"/>
      <c r="B132" s="144"/>
    </row>
    <row r="133" ht="15.75" customHeight="1">
      <c r="A133" s="144"/>
      <c r="B133" s="144"/>
    </row>
    <row r="134" ht="15.75" customHeight="1">
      <c r="A134" s="144"/>
      <c r="B134" s="144"/>
    </row>
    <row r="135" ht="15.75" customHeight="1">
      <c r="A135" s="144"/>
      <c r="B135" s="144"/>
    </row>
    <row r="136" ht="15.75" customHeight="1">
      <c r="A136" s="144"/>
      <c r="B136" s="144"/>
    </row>
    <row r="137" ht="15.75" customHeight="1">
      <c r="A137" s="144"/>
      <c r="B137" s="144"/>
    </row>
    <row r="138" ht="15.75" customHeight="1">
      <c r="A138" s="144"/>
      <c r="B138" s="144"/>
    </row>
    <row r="139" ht="15.75" customHeight="1">
      <c r="A139" s="144"/>
      <c r="B139" s="144"/>
    </row>
    <row r="140" ht="15.75" customHeight="1">
      <c r="A140" s="144"/>
      <c r="B140" s="144"/>
    </row>
    <row r="141" ht="15.75" customHeight="1">
      <c r="A141" s="144"/>
      <c r="B141" s="144"/>
    </row>
    <row r="142" ht="15.75" customHeight="1">
      <c r="A142" s="144"/>
      <c r="B142" s="144"/>
    </row>
    <row r="143" ht="15.75" customHeight="1">
      <c r="A143" s="144"/>
      <c r="B143" s="144"/>
    </row>
    <row r="144" ht="15.75" customHeight="1">
      <c r="A144" s="144"/>
      <c r="B144" s="144"/>
    </row>
    <row r="145" ht="15.75" customHeight="1">
      <c r="A145" s="144"/>
      <c r="B145" s="144"/>
    </row>
    <row r="146" ht="15.75" customHeight="1">
      <c r="A146" s="144"/>
      <c r="B146" s="144"/>
    </row>
    <row r="147" ht="15.75" customHeight="1">
      <c r="A147" s="144"/>
      <c r="B147" s="144"/>
    </row>
    <row r="148" ht="15.75" customHeight="1">
      <c r="A148" s="144"/>
      <c r="B148" s="144"/>
    </row>
    <row r="149" ht="15.75" customHeight="1">
      <c r="A149" s="144"/>
      <c r="B149" s="144"/>
    </row>
    <row r="150" ht="15.75" customHeight="1">
      <c r="A150" s="144"/>
      <c r="B150" s="144"/>
    </row>
    <row r="151" ht="15.75" customHeight="1">
      <c r="A151" s="144"/>
      <c r="B151" s="144"/>
    </row>
    <row r="152" ht="15.75" customHeight="1">
      <c r="A152" s="144"/>
      <c r="B152" s="144"/>
    </row>
    <row r="153" ht="15.75" customHeight="1">
      <c r="A153" s="144"/>
      <c r="B153" s="144"/>
    </row>
    <row r="154" ht="15.75" customHeight="1">
      <c r="A154" s="144"/>
      <c r="B154" s="144"/>
    </row>
    <row r="155" ht="15.75" customHeight="1">
      <c r="A155" s="144"/>
      <c r="B155" s="144"/>
    </row>
    <row r="156" ht="15.75" customHeight="1">
      <c r="A156" s="144"/>
      <c r="B156" s="144"/>
    </row>
    <row r="157" ht="15.75" customHeight="1">
      <c r="A157" s="144"/>
      <c r="B157" s="144"/>
    </row>
    <row r="158" ht="15.75" customHeight="1">
      <c r="A158" s="144"/>
      <c r="B158" s="144"/>
    </row>
    <row r="159" ht="15.75" customHeight="1">
      <c r="A159" s="144"/>
      <c r="B159" s="144"/>
    </row>
    <row r="160" ht="15.75" customHeight="1">
      <c r="A160" s="144"/>
      <c r="B160" s="144"/>
    </row>
    <row r="161" ht="15.75" customHeight="1">
      <c r="A161" s="144"/>
      <c r="B161" s="144"/>
    </row>
    <row r="162" ht="15.75" customHeight="1">
      <c r="A162" s="144"/>
      <c r="B162" s="144"/>
    </row>
    <row r="163" ht="15.75" customHeight="1">
      <c r="A163" s="144"/>
      <c r="B163" s="144"/>
    </row>
    <row r="164" ht="15.75" customHeight="1">
      <c r="A164" s="144"/>
      <c r="B164" s="144"/>
    </row>
    <row r="165" ht="15.75" customHeight="1">
      <c r="A165" s="144"/>
      <c r="B165" s="144"/>
    </row>
    <row r="166" ht="15.75" customHeight="1">
      <c r="A166" s="144"/>
      <c r="B166" s="144"/>
    </row>
    <row r="167" ht="15.75" customHeight="1">
      <c r="A167" s="144"/>
      <c r="B167" s="144"/>
    </row>
    <row r="168" ht="15.75" customHeight="1">
      <c r="A168" s="144"/>
      <c r="B168" s="144"/>
    </row>
    <row r="169" ht="15.75" customHeight="1">
      <c r="A169" s="144"/>
      <c r="B169" s="144"/>
    </row>
    <row r="170" ht="15.75" customHeight="1">
      <c r="A170" s="144"/>
      <c r="B170" s="144"/>
    </row>
    <row r="171" ht="15.75" customHeight="1">
      <c r="A171" s="144"/>
      <c r="B171" s="144"/>
    </row>
    <row r="172" ht="15.75" customHeight="1">
      <c r="A172" s="144"/>
      <c r="B172" s="144"/>
    </row>
    <row r="173" ht="15.75" customHeight="1">
      <c r="A173" s="144"/>
      <c r="B173" s="144"/>
    </row>
    <row r="174" ht="15.75" customHeight="1">
      <c r="A174" s="144"/>
      <c r="B174" s="144"/>
    </row>
    <row r="175" ht="15.75" customHeight="1">
      <c r="A175" s="144"/>
      <c r="B175" s="144"/>
    </row>
    <row r="176" ht="15.75" customHeight="1">
      <c r="A176" s="144"/>
      <c r="B176" s="144"/>
    </row>
    <row r="177" ht="15.75" customHeight="1">
      <c r="A177" s="144"/>
      <c r="B177" s="144"/>
    </row>
    <row r="178" ht="15.75" customHeight="1">
      <c r="A178" s="144"/>
      <c r="B178" s="144"/>
    </row>
    <row r="179" ht="15.75" customHeight="1">
      <c r="A179" s="144"/>
      <c r="B179" s="144"/>
    </row>
    <row r="180" ht="15.75" customHeight="1">
      <c r="A180" s="144"/>
      <c r="B180" s="144"/>
    </row>
    <row r="181" ht="15.75" customHeight="1">
      <c r="A181" s="144"/>
      <c r="B181" s="144"/>
    </row>
    <row r="182" ht="15.75" customHeight="1">
      <c r="A182" s="144"/>
      <c r="B182" s="144"/>
    </row>
    <row r="183" ht="15.75" customHeight="1">
      <c r="A183" s="144"/>
      <c r="B183" s="144"/>
    </row>
    <row r="184" ht="15.75" customHeight="1">
      <c r="A184" s="144"/>
      <c r="B184" s="144"/>
    </row>
    <row r="185" ht="15.75" customHeight="1">
      <c r="A185" s="144"/>
      <c r="B185" s="144"/>
    </row>
    <row r="186" ht="15.75" customHeight="1">
      <c r="A186" s="144"/>
      <c r="B186" s="144"/>
    </row>
    <row r="187" ht="15.75" customHeight="1">
      <c r="A187" s="144"/>
      <c r="B187" s="144"/>
    </row>
    <row r="188" ht="15.75" customHeight="1">
      <c r="A188" s="144"/>
      <c r="B188" s="144"/>
    </row>
    <row r="189" ht="15.75" customHeight="1">
      <c r="A189" s="144"/>
      <c r="B189" s="144"/>
    </row>
    <row r="190" ht="15.75" customHeight="1">
      <c r="A190" s="144"/>
      <c r="B190" s="144"/>
    </row>
    <row r="191" ht="15.75" customHeight="1">
      <c r="A191" s="144"/>
      <c r="B191" s="144"/>
    </row>
    <row r="192" ht="15.75" customHeight="1">
      <c r="A192" s="144"/>
      <c r="B192" s="144"/>
    </row>
    <row r="193" ht="15.75" customHeight="1">
      <c r="A193" s="144"/>
      <c r="B193" s="144"/>
    </row>
    <row r="194" ht="15.75" customHeight="1">
      <c r="A194" s="144"/>
      <c r="B194" s="144"/>
    </row>
    <row r="195" ht="15.75" customHeight="1">
      <c r="A195" s="144"/>
      <c r="B195" s="144"/>
    </row>
    <row r="196" ht="15.75" customHeight="1">
      <c r="A196" s="144"/>
      <c r="B196" s="144"/>
    </row>
    <row r="197" ht="15.75" customHeight="1">
      <c r="A197" s="144"/>
      <c r="B197" s="144"/>
    </row>
    <row r="198" ht="15.75" customHeight="1">
      <c r="A198" s="144"/>
      <c r="B198" s="144"/>
    </row>
    <row r="199" ht="15.75" customHeight="1">
      <c r="A199" s="144"/>
      <c r="B199" s="144"/>
    </row>
    <row r="200" ht="15.75" customHeight="1">
      <c r="A200" s="144"/>
      <c r="B200" s="144"/>
    </row>
    <row r="201" ht="15.75" customHeight="1">
      <c r="A201" s="144"/>
      <c r="B201" s="144"/>
    </row>
    <row r="202" ht="15.75" customHeight="1">
      <c r="A202" s="144"/>
      <c r="B202" s="144"/>
    </row>
    <row r="203" ht="15.75" customHeight="1">
      <c r="A203" s="144"/>
      <c r="B203" s="144"/>
    </row>
    <row r="204" ht="15.75" customHeight="1">
      <c r="A204" s="144"/>
      <c r="B204" s="144"/>
    </row>
    <row r="205" ht="15.75" customHeight="1">
      <c r="A205" s="144"/>
      <c r="B205" s="144"/>
    </row>
    <row r="206" ht="15.75" customHeight="1">
      <c r="A206" s="144"/>
      <c r="B206" s="144"/>
    </row>
    <row r="207" ht="15.75" customHeight="1">
      <c r="A207" s="144"/>
      <c r="B207" s="144"/>
    </row>
    <row r="208" ht="15.75" customHeight="1">
      <c r="A208" s="144"/>
      <c r="B208" s="144"/>
    </row>
    <row r="209" ht="15.75" customHeight="1">
      <c r="A209" s="144"/>
      <c r="B209" s="144"/>
    </row>
    <row r="210" ht="15.75" customHeight="1">
      <c r="A210" s="144"/>
      <c r="B210" s="144"/>
    </row>
    <row r="211" ht="15.75" customHeight="1">
      <c r="A211" s="144"/>
      <c r="B211" s="144"/>
    </row>
    <row r="212" ht="15.75" customHeight="1">
      <c r="A212" s="144"/>
      <c r="B212" s="144"/>
    </row>
    <row r="213" ht="15.75" customHeight="1">
      <c r="A213" s="144"/>
      <c r="B213" s="144"/>
    </row>
    <row r="214" ht="15.75" customHeight="1">
      <c r="A214" s="144"/>
      <c r="B214" s="144"/>
    </row>
    <row r="215" ht="15.75" customHeight="1">
      <c r="A215" s="144"/>
      <c r="B215" s="144"/>
    </row>
    <row r="216" ht="15.75" customHeight="1">
      <c r="A216" s="144"/>
      <c r="B216" s="144"/>
    </row>
    <row r="217" ht="15.75" customHeight="1">
      <c r="A217" s="144"/>
      <c r="B217" s="144"/>
    </row>
    <row r="218" ht="15.75" customHeight="1">
      <c r="A218" s="144"/>
      <c r="B218" s="144"/>
    </row>
    <row r="219" ht="15.75" customHeight="1">
      <c r="A219" s="144"/>
      <c r="B219" s="144"/>
    </row>
    <row r="220" ht="15.75" customHeight="1">
      <c r="A220" s="144"/>
      <c r="B220" s="144"/>
    </row>
    <row r="221" ht="15.75" customHeight="1">
      <c r="A221" s="144"/>
      <c r="B221" s="144"/>
    </row>
    <row r="222" ht="15.75" customHeight="1">
      <c r="A222" s="144"/>
      <c r="B222" s="144"/>
    </row>
    <row r="223" ht="15.75" customHeight="1">
      <c r="A223" s="144"/>
      <c r="B223" s="144"/>
    </row>
    <row r="224" ht="15.75" customHeight="1">
      <c r="A224" s="144"/>
      <c r="B224" s="144"/>
    </row>
    <row r="225" ht="15.75" customHeight="1">
      <c r="A225" s="144"/>
      <c r="B225" s="144"/>
    </row>
    <row r="226" ht="15.75" customHeight="1">
      <c r="A226" s="144"/>
      <c r="B226" s="144"/>
    </row>
    <row r="227" ht="15.75" customHeight="1">
      <c r="A227" s="144"/>
      <c r="B227" s="144"/>
    </row>
    <row r="228" ht="15.75" customHeight="1">
      <c r="A228" s="144"/>
      <c r="B228" s="144"/>
    </row>
    <row r="229" ht="15.75" customHeight="1">
      <c r="A229" s="144"/>
      <c r="B229" s="144"/>
    </row>
    <row r="230" ht="15.75" customHeight="1">
      <c r="A230" s="144"/>
      <c r="B230" s="144"/>
    </row>
    <row r="231" ht="15.75" customHeight="1">
      <c r="A231" s="144"/>
      <c r="B231" s="144"/>
    </row>
    <row r="232" ht="15.75" customHeight="1">
      <c r="A232" s="144"/>
      <c r="B232" s="144"/>
    </row>
    <row r="233" ht="15.75" customHeight="1">
      <c r="A233" s="144"/>
      <c r="B233" s="144"/>
    </row>
    <row r="234" ht="15.75" customHeight="1">
      <c r="A234" s="144"/>
      <c r="B234" s="144"/>
    </row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0">
    <mergeCell ref="A1:B1"/>
    <mergeCell ref="A3:B3"/>
    <mergeCell ref="A4:B4"/>
    <mergeCell ref="A6:B6"/>
    <mergeCell ref="A7:B7"/>
    <mergeCell ref="A8:B8"/>
    <mergeCell ref="A9:B9"/>
    <mergeCell ref="A28:B28"/>
    <mergeCell ref="A29:B29"/>
    <mergeCell ref="A30:B30"/>
    <mergeCell ref="A33:B33"/>
    <mergeCell ref="A34:B34"/>
    <mergeCell ref="A35:B35"/>
    <mergeCell ref="A10:B10"/>
    <mergeCell ref="A11:B11"/>
    <mergeCell ref="A14:B14"/>
    <mergeCell ref="A20:B20"/>
    <mergeCell ref="A21:B21"/>
    <mergeCell ref="A22:B22"/>
    <mergeCell ref="A25:B25"/>
  </mergeCells>
  <printOptions/>
  <pageMargins bottom="0.0" footer="0.0" header="0.0" left="0.0" right="0.0" top="0.0"/>
  <pageSetup orientation="landscape"/>
  <drawing r:id="rId1"/>
</worksheet>
</file>