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 SHAH\Downloads\msdsm\Videos\Trimester 5\PMT\vmv\"/>
    </mc:Choice>
  </mc:AlternateContent>
  <xr:revisionPtr revIDLastSave="0" documentId="13_ncr:1_{6370475B-2B2E-4664-9C49-5A3F8342D678}" xr6:coauthVersionLast="47" xr6:coauthVersionMax="47" xr10:uidLastSave="{00000000-0000-0000-0000-000000000000}"/>
  <bookViews>
    <workbookView xWindow="-120" yWindow="-120" windowWidth="29040" windowHeight="15720" xr2:uid="{F4A7CE0C-2133-4489-866A-35884CF2A563}"/>
  </bookViews>
  <sheets>
    <sheet name="Summary" sheetId="10" r:id="rId1"/>
    <sheet name="ESS_Activity1.1" sheetId="8" r:id="rId2"/>
    <sheet name="ESS_Activity1.2" sheetId="12" r:id="rId3"/>
    <sheet name="ESS_Activity2.1" sheetId="9" r:id="rId4"/>
    <sheet name="ESS_Activity2.2" sheetId="5" r:id="rId5"/>
    <sheet name="LFT_Activity1.1" sheetId="11" r:id="rId6"/>
    <sheet name="LFT_Activity1.2" sheetId="4" r:id="rId7"/>
    <sheet name="LFT_Activity2.1" sheetId="13" r:id="rId8"/>
    <sheet name="LFT_Activity2.2 " sheetId="14" r:id="rId9"/>
  </sheets>
  <definedNames>
    <definedName name="_xlnm._FilterDatabase" localSheetId="2" hidden="1">ESS_Activity1.2!$C$6:$AC$36</definedName>
    <definedName name="_xlnm._FilterDatabase" localSheetId="4" hidden="1">ESS_Activity2.2!$C$7:$AC$37</definedName>
    <definedName name="_xlnm._FilterDatabase" localSheetId="6" hidden="1">LFT_Activity1.2!$C$6:$AC$36</definedName>
    <definedName name="_xlnm._FilterDatabase" localSheetId="8" hidden="1">'LFT_Activity2.2 '!$C$7:$AC$37</definedName>
    <definedName name="solver_adj" localSheetId="1" hidden="1">ESS_Activity1.1!$C$2:$CB$2</definedName>
    <definedName name="solver_adj" localSheetId="2" hidden="1">ESS_Activity1.2!$D$2:$BJ$2</definedName>
    <definedName name="solver_adj" localSheetId="3" hidden="1">ESS_Activity2.1!$C$2:$CB$2</definedName>
    <definedName name="solver_adj" localSheetId="4" hidden="1">ESS_Activity2.2!$D$2:$BJ$2</definedName>
    <definedName name="solver_adj" localSheetId="5" hidden="1">LFT_Activity1.1!$C$2:$CB$2</definedName>
    <definedName name="solver_adj" localSheetId="6" hidden="1">LFT_Activity1.2!$D$2:$BJ$2</definedName>
    <definedName name="solver_adj" localSheetId="7" hidden="1">LFT_Activity2.1!$C$2:$CB$2</definedName>
    <definedName name="solver_adj" localSheetId="8" hidden="1">'LFT_Activity2.2 '!$D$2:$BJ$2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" hidden="1">2</definedName>
    <definedName name="solver_eng" localSheetId="2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1</definedName>
    <definedName name="solver_eng" localSheetId="7" hidden="1">2</definedName>
    <definedName name="solver_eng" localSheetId="8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ESS_Activity1.1!$AD$7:$AD$39</definedName>
    <definedName name="solver_lhs1" localSheetId="2" hidden="1">ESS_Activity1.2!$AD$7:$AD$37</definedName>
    <definedName name="solver_lhs1" localSheetId="3" hidden="1">ESS_Activity2.1!$AD$7:$AD$39</definedName>
    <definedName name="solver_lhs1" localSheetId="4" hidden="1">ESS_Activity2.2!$AD$8:$AD$37</definedName>
    <definedName name="solver_lhs1" localSheetId="5" hidden="1">LFT_Activity1.1!$AD$7:$AD$39</definedName>
    <definedName name="solver_lhs1" localSheetId="6" hidden="1">LFT_Activity1.2!$AD$7:$AD$37</definedName>
    <definedName name="solver_lhs1" localSheetId="7" hidden="1">LFT_Activity2.1!$AD$7:$AD$39</definedName>
    <definedName name="solver_lhs1" localSheetId="8" hidden="1">'LFT_Activity2.2 '!$AD$8:$AD$37</definedName>
    <definedName name="solver_lhs2" localSheetId="1" hidden="1">ESS_Activity1.1!$BC$44:$BC$106</definedName>
    <definedName name="solver_lhs2" localSheetId="2" hidden="1">ESS_Activity1.2!$C$2</definedName>
    <definedName name="solver_lhs2" localSheetId="3" hidden="1">ESS_Activity2.1!$BC$44:$BC$106</definedName>
    <definedName name="solver_lhs2" localSheetId="4" hidden="1">ESS_Activity2.2!$C$2</definedName>
    <definedName name="solver_lhs2" localSheetId="5" hidden="1">LFT_Activity1.1!$BC$44:$BC$106</definedName>
    <definedName name="solver_lhs2" localSheetId="6" hidden="1">LFT_Activity1.2!$BJ$2</definedName>
    <definedName name="solver_lhs2" localSheetId="7" hidden="1">LFT_Activity2.1!$BC$44:$BC$106</definedName>
    <definedName name="solver_lhs2" localSheetId="8" hidden="1">'LFT_Activity2.2 '!$BJ$2</definedName>
    <definedName name="solver_lhs3" localSheetId="1" hidden="1">ESS_Activity1.1!$C$2</definedName>
    <definedName name="solver_lhs3" localSheetId="2" hidden="1">ESS_Activity1.2!$F$92:$F$93</definedName>
    <definedName name="solver_lhs3" localSheetId="3" hidden="1">ESS_Activity2.1!$C$2</definedName>
    <definedName name="solver_lhs3" localSheetId="4" hidden="1">ESS_Activity2.2!$F$91:$F$92</definedName>
    <definedName name="solver_lhs3" localSheetId="5" hidden="1">LFT_Activity1.1!$C$110:$C$114</definedName>
    <definedName name="solver_lhs3" localSheetId="6" hidden="1">LFT_Activity1.2!$C$2</definedName>
    <definedName name="solver_lhs3" localSheetId="7" hidden="1">LFT_Activity2.1!$C$110:$C$114</definedName>
    <definedName name="solver_lhs3" localSheetId="8" hidden="1">'LFT_Activity2.2 '!$C$2</definedName>
    <definedName name="solver_lhs4" localSheetId="1" hidden="1">ESS_Activity1.1!$D$2:$CA$2</definedName>
    <definedName name="solver_lhs4" localSheetId="2" hidden="1">ESS_Activity1.2!$F$92:$F$93</definedName>
    <definedName name="solver_lhs4" localSheetId="3" hidden="1">ESS_Activity2.1!$D$2:$CA$2</definedName>
    <definedName name="solver_lhs4" localSheetId="4" hidden="1">ESS_Activity2.2!$R$70:$R$85</definedName>
    <definedName name="solver_lhs4" localSheetId="5" hidden="1">LFT_Activity1.1!$C$2</definedName>
    <definedName name="solver_lhs4" localSheetId="6" hidden="1">LFT_Activity1.2!$F$92:$F$93</definedName>
    <definedName name="solver_lhs4" localSheetId="7" hidden="1">LFT_Activity2.1!$C$2</definedName>
    <definedName name="solver_lhs4" localSheetId="8" hidden="1">'LFT_Activity2.2 '!$F$91:$F$92</definedName>
    <definedName name="solver_lhs5" localSheetId="1" hidden="1">ESS_Activity1.1!$D$2:$CA$2</definedName>
    <definedName name="solver_lhs5" localSheetId="2" hidden="1">ESS_Activity1.2!$R$71:$R$86</definedName>
    <definedName name="solver_lhs5" localSheetId="3" hidden="1">ESS_Activity2.1!$D$2:$CA$2</definedName>
    <definedName name="solver_lhs5" localSheetId="4" hidden="1">ESS_Activity2.2!$X$42:$X$66</definedName>
    <definedName name="solver_lhs5" localSheetId="5" hidden="1">LFT_Activity1.1!$D$2:$CA$2</definedName>
    <definedName name="solver_lhs5" localSheetId="6" hidden="1">LFT_Activity1.2!$F$92:$F$93</definedName>
    <definedName name="solver_lhs5" localSheetId="7" hidden="1">LFT_Activity2.1!$D$2:$CA$2</definedName>
    <definedName name="solver_lhs5" localSheetId="8" hidden="1">'LFT_Activity2.2 '!$R$70:$R$85</definedName>
    <definedName name="solver_lhs6" localSheetId="2" hidden="1">ESS_Activity1.2!$X$43:$X$67</definedName>
    <definedName name="solver_lhs6" localSheetId="4" hidden="1">ESS_Activity2.2!$Y$2</definedName>
    <definedName name="solver_lhs6" localSheetId="6" hidden="1">LFT_Activity1.2!$R$71:$R$86</definedName>
    <definedName name="solver_lhs6" localSheetId="8" hidden="1">'LFT_Activity2.2 '!$X$42:$X$66</definedName>
    <definedName name="solver_lhs7" localSheetId="2" hidden="1">ESS_Activity1.2!$X$43:$X$67</definedName>
    <definedName name="solver_lhs7" localSheetId="4" hidden="1">ESS_Activity2.2!$Y$2</definedName>
    <definedName name="solver_lhs7" localSheetId="6" hidden="1">LFT_Activity1.2!$X$43:$X$67</definedName>
    <definedName name="solver_lhs7" localSheetId="8" hidden="1">'LFT_Activity2.2 '!$Y$2</definedName>
    <definedName name="solver_lhs8" localSheetId="2" hidden="1">ESS_Activity1.2!$X$43:$X$67</definedName>
    <definedName name="solver_lhs8" localSheetId="6" hidden="1">LFT_Activity1.2!$X$43:$X$67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3</definedName>
    <definedName name="solver_num" localSheetId="2" hidden="1">6</definedName>
    <definedName name="solver_num" localSheetId="3" hidden="1">3</definedName>
    <definedName name="solver_num" localSheetId="4" hidden="1">5</definedName>
    <definedName name="solver_num" localSheetId="5" hidden="1">4</definedName>
    <definedName name="solver_num" localSheetId="6" hidden="1">7</definedName>
    <definedName name="solver_num" localSheetId="7" hidden="1">4</definedName>
    <definedName name="solver_num" localSheetId="8" hidden="1">6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ESS_Activity1.1!$CC$2</definedName>
    <definedName name="solver_opt" localSheetId="2" hidden="1">ESS_Activity1.2!$BL$2</definedName>
    <definedName name="solver_opt" localSheetId="3" hidden="1">ESS_Activity2.1!$CC$2</definedName>
    <definedName name="solver_opt" localSheetId="4" hidden="1">ESS_Activity2.2!$BL$2</definedName>
    <definedName name="solver_opt" localSheetId="5" hidden="1">LFT_Activity1.1!$CC$2</definedName>
    <definedName name="solver_opt" localSheetId="6" hidden="1">LFT_Activity1.2!$BL$2</definedName>
    <definedName name="solver_opt" localSheetId="7" hidden="1">LFT_Activity2.1!$CC$2</definedName>
    <definedName name="solver_opt" localSheetId="8" hidden="1">'LFT_Activity2.2 '!$BL$2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2" localSheetId="1" hidden="1">3</definedName>
    <definedName name="solver_rel2" localSheetId="2" hidden="1">2</definedName>
    <definedName name="solver_rel2" localSheetId="3" hidden="1">3</definedName>
    <definedName name="solver_rel2" localSheetId="4" hidden="1">2</definedName>
    <definedName name="solver_rel2" localSheetId="5" hidden="1">3</definedName>
    <definedName name="solver_rel2" localSheetId="6" hidden="1">1</definedName>
    <definedName name="solver_rel2" localSheetId="7" hidden="1">3</definedName>
    <definedName name="solver_rel2" localSheetId="8" hidden="1">1</definedName>
    <definedName name="solver_rel3" localSheetId="1" hidden="1">2</definedName>
    <definedName name="solver_rel3" localSheetId="2" hidden="1">3</definedName>
    <definedName name="solver_rel3" localSheetId="3" hidden="1">2</definedName>
    <definedName name="solver_rel3" localSheetId="4" hidden="1">3</definedName>
    <definedName name="solver_rel3" localSheetId="5" hidden="1">1</definedName>
    <definedName name="solver_rel3" localSheetId="6" hidden="1">2</definedName>
    <definedName name="solver_rel3" localSheetId="7" hidden="1">1</definedName>
    <definedName name="solver_rel3" localSheetId="8" hidden="1">2</definedName>
    <definedName name="solver_rel4" localSheetId="1" hidden="1">1</definedName>
    <definedName name="solver_rel4" localSheetId="2" hidden="1">3</definedName>
    <definedName name="solver_rel4" localSheetId="3" hidden="1">1</definedName>
    <definedName name="solver_rel4" localSheetId="4" hidden="1">3</definedName>
    <definedName name="solver_rel4" localSheetId="5" hidden="1">2</definedName>
    <definedName name="solver_rel4" localSheetId="6" hidden="1">3</definedName>
    <definedName name="solver_rel4" localSheetId="7" hidden="1">2</definedName>
    <definedName name="solver_rel4" localSheetId="8" hidden="1">3</definedName>
    <definedName name="solver_rel5" localSheetId="1" hidden="1">1</definedName>
    <definedName name="solver_rel5" localSheetId="2" hidden="1">3</definedName>
    <definedName name="solver_rel5" localSheetId="3" hidden="1">1</definedName>
    <definedName name="solver_rel5" localSheetId="4" hidden="1">3</definedName>
    <definedName name="solver_rel5" localSheetId="5" hidden="1">1</definedName>
    <definedName name="solver_rel5" localSheetId="6" hidden="1">3</definedName>
    <definedName name="solver_rel5" localSheetId="7" hidden="1">1</definedName>
    <definedName name="solver_rel5" localSheetId="8" hidden="1">3</definedName>
    <definedName name="solver_rel6" localSheetId="2" hidden="1">3</definedName>
    <definedName name="solver_rel6" localSheetId="4" hidden="1">2</definedName>
    <definedName name="solver_rel6" localSheetId="6" hidden="1">3</definedName>
    <definedName name="solver_rel6" localSheetId="8" hidden="1">3</definedName>
    <definedName name="solver_rel7" localSheetId="2" hidden="1">3</definedName>
    <definedName name="solver_rel7" localSheetId="4" hidden="1">2</definedName>
    <definedName name="solver_rel7" localSheetId="6" hidden="1">3</definedName>
    <definedName name="solver_rel7" localSheetId="8" hidden="1">2</definedName>
    <definedName name="solver_rel8" localSheetId="2" hidden="1">3</definedName>
    <definedName name="solver_rel8" localSheetId="6" hidden="1">3</definedName>
    <definedName name="solver_rhs1" localSheetId="1" hidden="1">ESS_Activity1.1!$AF$7:$AF$39</definedName>
    <definedName name="solver_rhs1" localSheetId="2" hidden="1">ESS_Activity1.2!$AF$7:$AF$37</definedName>
    <definedName name="solver_rhs1" localSheetId="3" hidden="1">ESS_Activity2.1!$AF$7:$AF$39</definedName>
    <definedName name="solver_rhs1" localSheetId="4" hidden="1">ESS_Activity2.2!$AF$8:$AF$37</definedName>
    <definedName name="solver_rhs1" localSheetId="5" hidden="1">LFT_Activity1.1!$AF$7:$AF$39</definedName>
    <definedName name="solver_rhs1" localSheetId="6" hidden="1">LFT_Activity1.2!$AF$7:$AF$37</definedName>
    <definedName name="solver_rhs1" localSheetId="7" hidden="1">LFT_Activity2.1!$AF$7:$AF$39</definedName>
    <definedName name="solver_rhs1" localSheetId="8" hidden="1">'LFT_Activity2.2 '!$AF$8:$AF$37</definedName>
    <definedName name="solver_rhs2" localSheetId="1" hidden="1">ESS_Activity1.1!$BE$44:$BE$106</definedName>
    <definedName name="solver_rhs2" localSheetId="2" hidden="1">0</definedName>
    <definedName name="solver_rhs2" localSheetId="3" hidden="1">ESS_Activity2.1!$BE$44:$BE$106</definedName>
    <definedName name="solver_rhs2" localSheetId="4" hidden="1">0</definedName>
    <definedName name="solver_rhs2" localSheetId="5" hidden="1">LFT_Activity1.1!$BE$44:$BE$106</definedName>
    <definedName name="solver_rhs2" localSheetId="6" hidden="1">352</definedName>
    <definedName name="solver_rhs2" localSheetId="7" hidden="1">LFT_Activity2.1!$BE$44:$BE$106</definedName>
    <definedName name="solver_rhs2" localSheetId="8" hidden="1">352</definedName>
    <definedName name="solver_rhs3" localSheetId="1" hidden="1">0</definedName>
    <definedName name="solver_rhs3" localSheetId="2" hidden="1">ESS_Activity1.2!$H$92:$H$93</definedName>
    <definedName name="solver_rhs3" localSheetId="3" hidden="1">0</definedName>
    <definedName name="solver_rhs3" localSheetId="4" hidden="1">ESS_Activity2.2!$H$91:$H$92</definedName>
    <definedName name="solver_rhs3" localSheetId="5" hidden="1">LFT_Activity1.1!$E$110:$E$114</definedName>
    <definedName name="solver_rhs3" localSheetId="6" hidden="1">0</definedName>
    <definedName name="solver_rhs3" localSheetId="7" hidden="1">LFT_Activity2.1!$E$110:$E$114</definedName>
    <definedName name="solver_rhs3" localSheetId="8" hidden="1">0</definedName>
    <definedName name="solver_rhs4" localSheetId="1" hidden="1">352</definedName>
    <definedName name="solver_rhs4" localSheetId="2" hidden="1">52</definedName>
    <definedName name="solver_rhs4" localSheetId="3" hidden="1">352</definedName>
    <definedName name="solver_rhs4" localSheetId="4" hidden="1">ESS_Activity2.2!$T$70:$T$85</definedName>
    <definedName name="solver_rhs4" localSheetId="5" hidden="1">0</definedName>
    <definedName name="solver_rhs4" localSheetId="6" hidden="1">LFT_Activity1.2!$H$92:$H$93</definedName>
    <definedName name="solver_rhs4" localSheetId="7" hidden="1">0</definedName>
    <definedName name="solver_rhs4" localSheetId="8" hidden="1">'LFT_Activity2.2 '!$H$91:$H$92</definedName>
    <definedName name="solver_rhs5" localSheetId="1" hidden="1">352</definedName>
    <definedName name="solver_rhs5" localSheetId="2" hidden="1">ESS_Activity1.2!$T$71:$T$86</definedName>
    <definedName name="solver_rhs5" localSheetId="3" hidden="1">352</definedName>
    <definedName name="solver_rhs5" localSheetId="4" hidden="1">ESS_Activity2.2!$Z$42:$Z$66</definedName>
    <definedName name="solver_rhs5" localSheetId="5" hidden="1">352</definedName>
    <definedName name="solver_rhs5" localSheetId="6" hidden="1">52</definedName>
    <definedName name="solver_rhs5" localSheetId="7" hidden="1">352</definedName>
    <definedName name="solver_rhs5" localSheetId="8" hidden="1">'LFT_Activity2.2 '!$T$70:$T$85</definedName>
    <definedName name="solver_rhs6" localSheetId="2" hidden="1">ESS_Activity1.2!$Z$43:$Z$67</definedName>
    <definedName name="solver_rhs6" localSheetId="4" hidden="1">296</definedName>
    <definedName name="solver_rhs6" localSheetId="6" hidden="1">LFT_Activity1.2!$T$71:$T$86</definedName>
    <definedName name="solver_rhs6" localSheetId="8" hidden="1">'LFT_Activity2.2 '!$Z$42:$Z$66</definedName>
    <definedName name="solver_rhs7" localSheetId="2" hidden="1">ESS_Activity1.2!$Z$43:$Z$67</definedName>
    <definedName name="solver_rhs7" localSheetId="4" hidden="1">296</definedName>
    <definedName name="solver_rhs7" localSheetId="6" hidden="1">LFT_Activity1.2!$Z$43:$Z$67</definedName>
    <definedName name="solver_rhs7" localSheetId="8" hidden="1">296</definedName>
    <definedName name="solver_rhs8" localSheetId="2" hidden="1">ESS_Activity1.2!$Z$43:$Z$67</definedName>
    <definedName name="solver_rhs8" localSheetId="6" hidden="1">LFT_Activity1.2!$Z$43:$Z$67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4" i="10" l="1"/>
  <c r="E143" i="10"/>
  <c r="H113" i="10" l="1"/>
  <c r="N113" i="10" s="1"/>
  <c r="O139" i="10"/>
  <c r="P133" i="10"/>
  <c r="O133" i="10"/>
  <c r="N133" i="10"/>
  <c r="M133" i="10"/>
  <c r="P131" i="10"/>
  <c r="O131" i="10"/>
  <c r="N131" i="10"/>
  <c r="M131" i="10"/>
  <c r="P124" i="10"/>
  <c r="O124" i="10"/>
  <c r="N124" i="10"/>
  <c r="M124" i="10"/>
  <c r="P121" i="10"/>
  <c r="O121" i="10"/>
  <c r="N121" i="10"/>
  <c r="M121" i="10"/>
  <c r="P118" i="10"/>
  <c r="O118" i="10"/>
  <c r="N118" i="10"/>
  <c r="M118" i="10"/>
  <c r="O113" i="10"/>
  <c r="M113" i="10"/>
  <c r="P104" i="10"/>
  <c r="O104" i="10"/>
  <c r="N104" i="10"/>
  <c r="M104" i="10"/>
  <c r="P101" i="10"/>
  <c r="O101" i="10"/>
  <c r="N101" i="10"/>
  <c r="M101" i="10"/>
  <c r="P95" i="10"/>
  <c r="O95" i="10"/>
  <c r="N95" i="10"/>
  <c r="M95" i="10"/>
  <c r="P94" i="10"/>
  <c r="O94" i="10"/>
  <c r="N94" i="10"/>
  <c r="M94" i="10"/>
  <c r="P91" i="10"/>
  <c r="O91" i="10"/>
  <c r="N91" i="10"/>
  <c r="M91" i="10"/>
  <c r="P84" i="10"/>
  <c r="O84" i="10"/>
  <c r="N84" i="10"/>
  <c r="M84" i="10"/>
  <c r="P83" i="10"/>
  <c r="O83" i="10"/>
  <c r="N83" i="10"/>
  <c r="M83" i="10"/>
  <c r="P77" i="10"/>
  <c r="O77" i="10"/>
  <c r="N77" i="10"/>
  <c r="M77" i="10"/>
  <c r="P62" i="10"/>
  <c r="O62" i="10"/>
  <c r="N62" i="10"/>
  <c r="M62" i="10"/>
  <c r="P57" i="10"/>
  <c r="O57" i="10"/>
  <c r="N57" i="10"/>
  <c r="M57" i="10"/>
  <c r="P47" i="10"/>
  <c r="O47" i="10"/>
  <c r="N47" i="10"/>
  <c r="M47" i="10"/>
  <c r="P45" i="10"/>
  <c r="O45" i="10"/>
  <c r="N45" i="10"/>
  <c r="M45" i="10"/>
  <c r="P42" i="10"/>
  <c r="O42" i="10"/>
  <c r="N42" i="10"/>
  <c r="M42" i="10"/>
  <c r="P39" i="10"/>
  <c r="O39" i="10"/>
  <c r="N39" i="10"/>
  <c r="M39" i="10"/>
  <c r="P37" i="10"/>
  <c r="O37" i="10"/>
  <c r="N37" i="10"/>
  <c r="M37" i="10"/>
  <c r="P30" i="10"/>
  <c r="O30" i="10"/>
  <c r="N30" i="10"/>
  <c r="M30" i="10"/>
  <c r="P28" i="10"/>
  <c r="O28" i="10"/>
  <c r="N28" i="10"/>
  <c r="M28" i="10"/>
  <c r="P23" i="10"/>
  <c r="O23" i="10"/>
  <c r="N23" i="10"/>
  <c r="M23" i="10"/>
  <c r="P17" i="10"/>
  <c r="O17" i="10"/>
  <c r="N17" i="10"/>
  <c r="M17" i="10"/>
  <c r="P12" i="10"/>
  <c r="O12" i="10"/>
  <c r="N12" i="10"/>
  <c r="M12" i="10"/>
  <c r="P11" i="10"/>
  <c r="O11" i="10"/>
  <c r="N11" i="10"/>
  <c r="M11" i="10"/>
  <c r="P6" i="10"/>
  <c r="O6" i="10"/>
  <c r="N6" i="10"/>
  <c r="M6" i="10"/>
  <c r="J133" i="10"/>
  <c r="I133" i="10"/>
  <c r="J131" i="10"/>
  <c r="I131" i="10"/>
  <c r="J124" i="10"/>
  <c r="I124" i="10"/>
  <c r="J121" i="10"/>
  <c r="I121" i="10"/>
  <c r="J118" i="10"/>
  <c r="I118" i="10"/>
  <c r="I113" i="10"/>
  <c r="J104" i="10"/>
  <c r="I104" i="10"/>
  <c r="J101" i="10"/>
  <c r="I101" i="10"/>
  <c r="J95" i="10"/>
  <c r="I95" i="10"/>
  <c r="J94" i="10"/>
  <c r="I94" i="10"/>
  <c r="J91" i="10"/>
  <c r="I91" i="10"/>
  <c r="J84" i="10"/>
  <c r="I84" i="10"/>
  <c r="J83" i="10"/>
  <c r="I83" i="10"/>
  <c r="J77" i="10"/>
  <c r="I77" i="10"/>
  <c r="J62" i="10"/>
  <c r="I62" i="10"/>
  <c r="J57" i="10"/>
  <c r="I57" i="10"/>
  <c r="J47" i="10"/>
  <c r="I47" i="10"/>
  <c r="J45" i="10"/>
  <c r="I45" i="10"/>
  <c r="J42" i="10"/>
  <c r="I42" i="10"/>
  <c r="J39" i="10"/>
  <c r="I39" i="10"/>
  <c r="J37" i="10"/>
  <c r="I37" i="10"/>
  <c r="J30" i="10"/>
  <c r="I30" i="10"/>
  <c r="J28" i="10"/>
  <c r="I28" i="10"/>
  <c r="J23" i="10"/>
  <c r="I23" i="10"/>
  <c r="J17" i="10"/>
  <c r="I17" i="10"/>
  <c r="J12" i="10"/>
  <c r="I12" i="10"/>
  <c r="J11" i="10"/>
  <c r="I11" i="10"/>
  <c r="J6" i="10"/>
  <c r="I6" i="10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D4" i="14"/>
  <c r="E90" i="14"/>
  <c r="D90" i="14"/>
  <c r="C90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AD37" i="14"/>
  <c r="AD36" i="14"/>
  <c r="AD35" i="14"/>
  <c r="AD34" i="14"/>
  <c r="AD33" i="14"/>
  <c r="AD32" i="14"/>
  <c r="AD31" i="14"/>
  <c r="AD30" i="14"/>
  <c r="AD29" i="14"/>
  <c r="AD28" i="14"/>
  <c r="AD27" i="14"/>
  <c r="AD26" i="14"/>
  <c r="AD25" i="14"/>
  <c r="AD24" i="14"/>
  <c r="AD23" i="14"/>
  <c r="AD22" i="14"/>
  <c r="AD21" i="14"/>
  <c r="AD20" i="14"/>
  <c r="AD19" i="14"/>
  <c r="AD18" i="14"/>
  <c r="AD17" i="14"/>
  <c r="AD16" i="14"/>
  <c r="AD15" i="14"/>
  <c r="AD14" i="14"/>
  <c r="AD13" i="14"/>
  <c r="AD12" i="14"/>
  <c r="AD11" i="14"/>
  <c r="AD10" i="14"/>
  <c r="AD9" i="14"/>
  <c r="AD8" i="14"/>
  <c r="BL2" i="14"/>
  <c r="E114" i="13"/>
  <c r="C114" i="13"/>
  <c r="E113" i="13"/>
  <c r="C113" i="13"/>
  <c r="E112" i="13"/>
  <c r="C112" i="13"/>
  <c r="E111" i="13"/>
  <c r="C111" i="13"/>
  <c r="E110" i="13"/>
  <c r="C110" i="13"/>
  <c r="BC106" i="13"/>
  <c r="BC105" i="13"/>
  <c r="BC104" i="13"/>
  <c r="BC103" i="13"/>
  <c r="BC102" i="13"/>
  <c r="BC101" i="13"/>
  <c r="BC100" i="13"/>
  <c r="BC99" i="13"/>
  <c r="BC98" i="13"/>
  <c r="BC97" i="13"/>
  <c r="BC96" i="13"/>
  <c r="BC95" i="13"/>
  <c r="BC94" i="13"/>
  <c r="BC93" i="13"/>
  <c r="BC92" i="13"/>
  <c r="BC91" i="13"/>
  <c r="BC90" i="13"/>
  <c r="BC89" i="13"/>
  <c r="BC88" i="13"/>
  <c r="BC87" i="13"/>
  <c r="BC86" i="13"/>
  <c r="BC85" i="13"/>
  <c r="BC84" i="13"/>
  <c r="BC83" i="13"/>
  <c r="BC82" i="13"/>
  <c r="BC81" i="13"/>
  <c r="BC80" i="13"/>
  <c r="BC79" i="13"/>
  <c r="BC78" i="13"/>
  <c r="BC77" i="13"/>
  <c r="BC76" i="13"/>
  <c r="BC75" i="13"/>
  <c r="BC74" i="13"/>
  <c r="BC73" i="13"/>
  <c r="BC72" i="13"/>
  <c r="BC71" i="13"/>
  <c r="BC70" i="13"/>
  <c r="BC69" i="13"/>
  <c r="BC68" i="13"/>
  <c r="BC67" i="13"/>
  <c r="BC66" i="13"/>
  <c r="BC65" i="13"/>
  <c r="BC64" i="13"/>
  <c r="BC63" i="13"/>
  <c r="BC62" i="13"/>
  <c r="BC61" i="13"/>
  <c r="BC60" i="13"/>
  <c r="BC59" i="13"/>
  <c r="BC58" i="13"/>
  <c r="BC57" i="13"/>
  <c r="BC56" i="13"/>
  <c r="BC55" i="13"/>
  <c r="BC54" i="13"/>
  <c r="BC53" i="13"/>
  <c r="BC52" i="13"/>
  <c r="BC51" i="13"/>
  <c r="BC50" i="13"/>
  <c r="BC49" i="13"/>
  <c r="BC48" i="13"/>
  <c r="BC47" i="13"/>
  <c r="BC46" i="13"/>
  <c r="BC45" i="13"/>
  <c r="BC44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AD39" i="13"/>
  <c r="AD38" i="13"/>
  <c r="AD37" i="13"/>
  <c r="AD36" i="13"/>
  <c r="AD35" i="13"/>
  <c r="AD34" i="13"/>
  <c r="AD33" i="13"/>
  <c r="AD32" i="13"/>
  <c r="AD31" i="13"/>
  <c r="AD30" i="13"/>
  <c r="AD29" i="13"/>
  <c r="AD28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10" i="13"/>
  <c r="AD9" i="13"/>
  <c r="AD8" i="13"/>
  <c r="AD7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C2" i="13"/>
  <c r="BB42" i="13" s="1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D4" i="4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D4" i="11"/>
  <c r="E91" i="12"/>
  <c r="D91" i="12"/>
  <c r="C91" i="12"/>
  <c r="F93" i="12" s="1"/>
  <c r="R80" i="12"/>
  <c r="Q70" i="12"/>
  <c r="P70" i="12"/>
  <c r="O70" i="12"/>
  <c r="R81" i="12" s="1"/>
  <c r="N70" i="12"/>
  <c r="M70" i="12"/>
  <c r="L70" i="12"/>
  <c r="K70" i="12"/>
  <c r="J70" i="12"/>
  <c r="I70" i="12"/>
  <c r="H70" i="12"/>
  <c r="G70" i="12"/>
  <c r="F70" i="12"/>
  <c r="E70" i="12"/>
  <c r="D70" i="12"/>
  <c r="R79" i="12" s="1"/>
  <c r="W41" i="12"/>
  <c r="V41" i="12"/>
  <c r="U41" i="12"/>
  <c r="T41" i="12"/>
  <c r="S41" i="12"/>
  <c r="R41" i="12"/>
  <c r="Q41" i="12"/>
  <c r="P41" i="12"/>
  <c r="O41" i="12"/>
  <c r="N41" i="12"/>
  <c r="M41" i="12"/>
  <c r="L41" i="12"/>
  <c r="X56" i="12" s="1"/>
  <c r="K41" i="12"/>
  <c r="J41" i="12"/>
  <c r="I41" i="12"/>
  <c r="H41" i="12"/>
  <c r="G41" i="12"/>
  <c r="F41" i="12"/>
  <c r="E41" i="12"/>
  <c r="D41" i="12"/>
  <c r="X66" i="12" s="1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BL2" i="12"/>
  <c r="E114" i="11"/>
  <c r="C114" i="11"/>
  <c r="E113" i="11"/>
  <c r="C113" i="11"/>
  <c r="E112" i="11"/>
  <c r="C112" i="11"/>
  <c r="E111" i="11"/>
  <c r="C111" i="11"/>
  <c r="E110" i="11"/>
  <c r="C110" i="11"/>
  <c r="BC106" i="11"/>
  <c r="BC105" i="11"/>
  <c r="BC104" i="11"/>
  <c r="BC103" i="11"/>
  <c r="BC102" i="11"/>
  <c r="BC101" i="11"/>
  <c r="BC100" i="11"/>
  <c r="BC99" i="11"/>
  <c r="BC98" i="11"/>
  <c r="BC97" i="11"/>
  <c r="BC96" i="11"/>
  <c r="BC95" i="11"/>
  <c r="BC94" i="11"/>
  <c r="BC93" i="11"/>
  <c r="BC92" i="11"/>
  <c r="BC91" i="11"/>
  <c r="BC90" i="11"/>
  <c r="BC89" i="11"/>
  <c r="BC88" i="11"/>
  <c r="BC87" i="11"/>
  <c r="BC86" i="11"/>
  <c r="BC85" i="11"/>
  <c r="BC84" i="11"/>
  <c r="BC83" i="11"/>
  <c r="BC82" i="11"/>
  <c r="BC81" i="11"/>
  <c r="BC80" i="11"/>
  <c r="BC79" i="11"/>
  <c r="BC78" i="11"/>
  <c r="BC77" i="11"/>
  <c r="BC76" i="11"/>
  <c r="BC75" i="11"/>
  <c r="BC74" i="11"/>
  <c r="BC73" i="11"/>
  <c r="BC72" i="11"/>
  <c r="BC71" i="11"/>
  <c r="BC70" i="11"/>
  <c r="BC69" i="11"/>
  <c r="BC68" i="11"/>
  <c r="BC67" i="11"/>
  <c r="BC66" i="11"/>
  <c r="BC65" i="11"/>
  <c r="BC64" i="11"/>
  <c r="BC63" i="11"/>
  <c r="BC62" i="11"/>
  <c r="BC61" i="11"/>
  <c r="BC60" i="11"/>
  <c r="BC59" i="11"/>
  <c r="BC58" i="11"/>
  <c r="BC57" i="11"/>
  <c r="BC56" i="11"/>
  <c r="BC55" i="11"/>
  <c r="BC54" i="11"/>
  <c r="BC53" i="11"/>
  <c r="BC52" i="11"/>
  <c r="BC51" i="11"/>
  <c r="BC50" i="11"/>
  <c r="BC49" i="11"/>
  <c r="BC48" i="11"/>
  <c r="BC47" i="11"/>
  <c r="BC46" i="11"/>
  <c r="BC45" i="11"/>
  <c r="BC44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CC2" i="11"/>
  <c r="BB42" i="11" s="1"/>
  <c r="G4" i="9"/>
  <c r="CA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U4" i="9"/>
  <c r="AS4" i="9"/>
  <c r="AR4" i="9"/>
  <c r="AP4" i="9"/>
  <c r="AO4" i="9"/>
  <c r="AM4" i="9"/>
  <c r="AL4" i="9"/>
  <c r="AK4" i="9"/>
  <c r="AJ4" i="9"/>
  <c r="AI4" i="9"/>
  <c r="AH4" i="9"/>
  <c r="AG4" i="9"/>
  <c r="AF4" i="9"/>
  <c r="AD4" i="9"/>
  <c r="AB4" i="9"/>
  <c r="AA4" i="9"/>
  <c r="Z4" i="9"/>
  <c r="Y4" i="9"/>
  <c r="X4" i="9"/>
  <c r="W4" i="9"/>
  <c r="V4" i="9"/>
  <c r="U4" i="9"/>
  <c r="T4" i="9"/>
  <c r="S4" i="9"/>
  <c r="Q4" i="9"/>
  <c r="P4" i="9"/>
  <c r="O4" i="9"/>
  <c r="N4" i="9"/>
  <c r="M4" i="9"/>
  <c r="L4" i="9"/>
  <c r="K4" i="9"/>
  <c r="J4" i="9"/>
  <c r="I4" i="9"/>
  <c r="H4" i="9"/>
  <c r="F4" i="9"/>
  <c r="E4" i="9"/>
  <c r="D4" i="9"/>
  <c r="C4" i="9"/>
  <c r="BZ3" i="9"/>
  <c r="BZ4" i="9" s="1"/>
  <c r="BK3" i="9"/>
  <c r="BK4" i="9" s="1"/>
  <c r="BF3" i="9"/>
  <c r="AV3" i="9"/>
  <c r="AV4" i="9" s="1"/>
  <c r="AT3" i="9"/>
  <c r="AT4" i="9" s="1"/>
  <c r="AQ3" i="9"/>
  <c r="AQ4" i="9" s="1"/>
  <c r="AN3" i="9"/>
  <c r="AN4" i="9" s="1"/>
  <c r="AL3" i="9"/>
  <c r="AE3" i="9"/>
  <c r="AE4" i="9" s="1"/>
  <c r="AC3" i="9"/>
  <c r="AC4" i="9" s="1"/>
  <c r="X3" i="9"/>
  <c r="R3" i="9"/>
  <c r="R4" i="9" s="1"/>
  <c r="M3" i="9"/>
  <c r="L3" i="9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U4" i="8"/>
  <c r="AS4" i="8"/>
  <c r="AR4" i="8"/>
  <c r="AQ4" i="8"/>
  <c r="AP4" i="8"/>
  <c r="AO4" i="8"/>
  <c r="AM4" i="8"/>
  <c r="AK4" i="8"/>
  <c r="AJ4" i="8"/>
  <c r="AI4" i="8"/>
  <c r="AH4" i="8"/>
  <c r="AG4" i="8"/>
  <c r="AF4" i="8"/>
  <c r="AD4" i="8"/>
  <c r="AB4" i="8"/>
  <c r="AA4" i="8"/>
  <c r="Z4" i="8"/>
  <c r="Y4" i="8"/>
  <c r="W4" i="8"/>
  <c r="V4" i="8"/>
  <c r="U4" i="8"/>
  <c r="T4" i="8"/>
  <c r="S4" i="8"/>
  <c r="R4" i="8"/>
  <c r="Q4" i="8"/>
  <c r="P4" i="8"/>
  <c r="O4" i="8"/>
  <c r="N4" i="8"/>
  <c r="L4" i="8"/>
  <c r="K4" i="8"/>
  <c r="J4" i="8"/>
  <c r="I4" i="8"/>
  <c r="H4" i="8"/>
  <c r="G4" i="8"/>
  <c r="F4" i="8"/>
  <c r="E4" i="8"/>
  <c r="D4" i="8"/>
  <c r="C4" i="8"/>
  <c r="BZ3" i="8"/>
  <c r="BK3" i="8"/>
  <c r="BF3" i="8"/>
  <c r="AV3" i="8"/>
  <c r="AV4" i="8" s="1"/>
  <c r="AT3" i="8"/>
  <c r="AT4" i="8" s="1"/>
  <c r="AQ3" i="8"/>
  <c r="AN3" i="8"/>
  <c r="AN4" i="8" s="1"/>
  <c r="AL3" i="8"/>
  <c r="AL4" i="8" s="1"/>
  <c r="AE3" i="8"/>
  <c r="AE4" i="8" s="1"/>
  <c r="AC3" i="8"/>
  <c r="AC4" i="8" s="1"/>
  <c r="X3" i="8"/>
  <c r="X4" i="8" s="1"/>
  <c r="R3" i="8"/>
  <c r="M3" i="8"/>
  <c r="M4" i="8" s="1"/>
  <c r="L3" i="8"/>
  <c r="P113" i="10" l="1"/>
  <c r="P139" i="10" s="1"/>
  <c r="J113" i="10"/>
  <c r="R79" i="14"/>
  <c r="X42" i="14"/>
  <c r="X45" i="14"/>
  <c r="X54" i="14"/>
  <c r="X66" i="14"/>
  <c r="R78" i="14"/>
  <c r="X65" i="14"/>
  <c r="F92" i="14"/>
  <c r="X57" i="14"/>
  <c r="R71" i="14"/>
  <c r="X47" i="14"/>
  <c r="R72" i="14"/>
  <c r="X60" i="14"/>
  <c r="X61" i="14"/>
  <c r="R74" i="14"/>
  <c r="X43" i="14"/>
  <c r="X56" i="14"/>
  <c r="R82" i="14"/>
  <c r="R83" i="14"/>
  <c r="R84" i="14"/>
  <c r="R73" i="14"/>
  <c r="X49" i="14"/>
  <c r="X50" i="14"/>
  <c r="X62" i="14"/>
  <c r="R75" i="14"/>
  <c r="R81" i="14"/>
  <c r="X51" i="14"/>
  <c r="X63" i="14"/>
  <c r="R76" i="14"/>
  <c r="R80" i="14"/>
  <c r="R70" i="14"/>
  <c r="X58" i="14"/>
  <c r="X59" i="14"/>
  <c r="X48" i="14"/>
  <c r="R85" i="14"/>
  <c r="X52" i="14"/>
  <c r="X64" i="14"/>
  <c r="R77" i="14"/>
  <c r="F91" i="14"/>
  <c r="X55" i="14"/>
  <c r="X44" i="14"/>
  <c r="X46" i="14"/>
  <c r="X53" i="14"/>
  <c r="X45" i="12"/>
  <c r="R71" i="12"/>
  <c r="X59" i="12"/>
  <c r="X48" i="12"/>
  <c r="R86" i="12"/>
  <c r="X50" i="12"/>
  <c r="X62" i="12"/>
  <c r="R75" i="12"/>
  <c r="X67" i="12"/>
  <c r="X46" i="12"/>
  <c r="R84" i="12"/>
  <c r="X60" i="12"/>
  <c r="R85" i="12"/>
  <c r="X61" i="12"/>
  <c r="X51" i="12"/>
  <c r="X63" i="12"/>
  <c r="R76" i="12"/>
  <c r="X43" i="12"/>
  <c r="X57" i="12"/>
  <c r="R83" i="12"/>
  <c r="X47" i="12"/>
  <c r="R73" i="12"/>
  <c r="R74" i="12"/>
  <c r="X52" i="12"/>
  <c r="X64" i="12"/>
  <c r="R77" i="12"/>
  <c r="X55" i="12"/>
  <c r="X44" i="12"/>
  <c r="R82" i="12"/>
  <c r="X58" i="12"/>
  <c r="X49" i="12"/>
  <c r="X53" i="12"/>
  <c r="X65" i="12"/>
  <c r="R78" i="12"/>
  <c r="F92" i="12"/>
  <c r="R72" i="12"/>
  <c r="X54" i="12"/>
  <c r="H133" i="10"/>
  <c r="H131" i="10"/>
  <c r="H104" i="10"/>
  <c r="H101" i="10"/>
  <c r="H95" i="10"/>
  <c r="H94" i="10"/>
  <c r="H91" i="10"/>
  <c r="H84" i="10"/>
  <c r="H83" i="10"/>
  <c r="H77" i="10"/>
  <c r="H62" i="10"/>
  <c r="H57" i="10"/>
  <c r="H47" i="10"/>
  <c r="H45" i="10"/>
  <c r="H42" i="10"/>
  <c r="H39" i="10"/>
  <c r="H37" i="10"/>
  <c r="H30" i="10"/>
  <c r="H28" i="10"/>
  <c r="H23" i="10"/>
  <c r="H17" i="10"/>
  <c r="H12" i="10"/>
  <c r="H11" i="10"/>
  <c r="H6" i="10"/>
  <c r="G133" i="10"/>
  <c r="G131" i="10"/>
  <c r="H124" i="10"/>
  <c r="G124" i="10"/>
  <c r="H121" i="10"/>
  <c r="G121" i="10"/>
  <c r="H118" i="10"/>
  <c r="G118" i="10"/>
  <c r="G113" i="10"/>
  <c r="G104" i="10"/>
  <c r="G101" i="10"/>
  <c r="G95" i="10"/>
  <c r="G94" i="10"/>
  <c r="G91" i="10"/>
  <c r="G84" i="10"/>
  <c r="G83" i="10"/>
  <c r="BL2" i="5"/>
  <c r="C90" i="5"/>
  <c r="D90" i="5"/>
  <c r="E90" i="5"/>
  <c r="AD37" i="4"/>
  <c r="BL2" i="4"/>
  <c r="G77" i="10"/>
  <c r="G62" i="10"/>
  <c r="G57" i="10"/>
  <c r="G47" i="10"/>
  <c r="G45" i="10"/>
  <c r="G42" i="10"/>
  <c r="G39" i="10"/>
  <c r="G37" i="10"/>
  <c r="G30" i="10"/>
  <c r="G28" i="10"/>
  <c r="G23" i="10"/>
  <c r="G17" i="10"/>
  <c r="G12" i="10"/>
  <c r="G11" i="10"/>
  <c r="G6" i="10"/>
  <c r="E114" i="9"/>
  <c r="C114" i="9"/>
  <c r="E113" i="9"/>
  <c r="C113" i="9"/>
  <c r="E112" i="9"/>
  <c r="C112" i="9"/>
  <c r="E111" i="9"/>
  <c r="C111" i="9"/>
  <c r="E110" i="9"/>
  <c r="C110" i="9"/>
  <c r="BC106" i="9"/>
  <c r="BC105" i="9"/>
  <c r="BC104" i="9"/>
  <c r="BC103" i="9"/>
  <c r="BC102" i="9"/>
  <c r="BC101" i="9"/>
  <c r="BC100" i="9"/>
  <c r="BC99" i="9"/>
  <c r="BC98" i="9"/>
  <c r="BC97" i="9"/>
  <c r="BC96" i="9"/>
  <c r="BC95" i="9"/>
  <c r="BC94" i="9"/>
  <c r="BC93" i="9"/>
  <c r="BC92" i="9"/>
  <c r="BC91" i="9"/>
  <c r="BC90" i="9"/>
  <c r="BC89" i="9"/>
  <c r="BC88" i="9"/>
  <c r="BC87" i="9"/>
  <c r="BC86" i="9"/>
  <c r="BC85" i="9"/>
  <c r="BC84" i="9"/>
  <c r="BC83" i="9"/>
  <c r="BC82" i="9"/>
  <c r="BC81" i="9"/>
  <c r="BC80" i="9"/>
  <c r="BC79" i="9"/>
  <c r="BC78" i="9"/>
  <c r="BC77" i="9"/>
  <c r="BC76" i="9"/>
  <c r="BC75" i="9"/>
  <c r="BC74" i="9"/>
  <c r="BC73" i="9"/>
  <c r="BC72" i="9"/>
  <c r="BC71" i="9"/>
  <c r="BC70" i="9"/>
  <c r="BC69" i="9"/>
  <c r="BC68" i="9"/>
  <c r="BC67" i="9"/>
  <c r="BC66" i="9"/>
  <c r="BC65" i="9"/>
  <c r="BC64" i="9"/>
  <c r="BC63" i="9"/>
  <c r="BC62" i="9"/>
  <c r="BC61" i="9"/>
  <c r="BC60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CC2" i="9"/>
  <c r="BB42" i="9" s="1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44" i="8"/>
  <c r="CC2" i="8"/>
  <c r="BB42" i="8" s="1"/>
  <c r="E114" i="8"/>
  <c r="C114" i="8"/>
  <c r="E113" i="8"/>
  <c r="C113" i="8"/>
  <c r="E112" i="8"/>
  <c r="C112" i="8"/>
  <c r="E111" i="8"/>
  <c r="C111" i="8"/>
  <c r="E110" i="8"/>
  <c r="C110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E91" i="4"/>
  <c r="D91" i="4"/>
  <c r="C91" i="4"/>
  <c r="F41" i="4"/>
  <c r="D41" i="4"/>
  <c r="AD7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D70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L94" i="10" l="1"/>
  <c r="K94" i="10"/>
  <c r="L11" i="10"/>
  <c r="K11" i="10"/>
  <c r="L131" i="10"/>
  <c r="K131" i="10"/>
  <c r="K95" i="10"/>
  <c r="L95" i="10"/>
  <c r="K12" i="10"/>
  <c r="L12" i="10"/>
  <c r="K101" i="10"/>
  <c r="L101" i="10"/>
  <c r="L23" i="10"/>
  <c r="K23" i="10"/>
  <c r="L113" i="10"/>
  <c r="K113" i="10"/>
  <c r="L118" i="10"/>
  <c r="K118" i="10"/>
  <c r="L45" i="10"/>
  <c r="K45" i="10"/>
  <c r="K62" i="10"/>
  <c r="L62" i="10"/>
  <c r="L6" i="10"/>
  <c r="K6" i="10"/>
  <c r="L133" i="10"/>
  <c r="K133" i="10"/>
  <c r="K17" i="10"/>
  <c r="L17" i="10"/>
  <c r="L104" i="10"/>
  <c r="K104" i="10"/>
  <c r="L28" i="10"/>
  <c r="K28" i="10"/>
  <c r="K30" i="10"/>
  <c r="L30" i="10"/>
  <c r="L37" i="10"/>
  <c r="K37" i="10"/>
  <c r="L39" i="10"/>
  <c r="K39" i="10"/>
  <c r="K121" i="10"/>
  <c r="L121" i="10"/>
  <c r="K42" i="10"/>
  <c r="L42" i="10"/>
  <c r="L83" i="10"/>
  <c r="K83" i="10"/>
  <c r="L84" i="10"/>
  <c r="K84" i="10"/>
  <c r="L124" i="10"/>
  <c r="K124" i="10"/>
  <c r="L47" i="10"/>
  <c r="K47" i="10"/>
  <c r="L91" i="10"/>
  <c r="K91" i="10"/>
  <c r="L57" i="10"/>
  <c r="K57" i="10"/>
  <c r="L77" i="10"/>
  <c r="K77" i="10"/>
  <c r="F91" i="5"/>
  <c r="F92" i="5"/>
  <c r="R79" i="5"/>
  <c r="X65" i="5"/>
  <c r="R80" i="5"/>
  <c r="R78" i="5"/>
  <c r="X58" i="5"/>
  <c r="X44" i="5"/>
  <c r="X56" i="5"/>
  <c r="R81" i="5"/>
  <c r="X51" i="5"/>
  <c r="R82" i="5"/>
  <c r="R83" i="5"/>
  <c r="X52" i="5"/>
  <c r="X62" i="5"/>
  <c r="R75" i="5"/>
  <c r="X50" i="5"/>
  <c r="X57" i="5"/>
  <c r="R71" i="5"/>
  <c r="X59" i="5"/>
  <c r="R84" i="5"/>
  <c r="R73" i="5"/>
  <c r="X47" i="5"/>
  <c r="X61" i="5"/>
  <c r="R74" i="5"/>
  <c r="X42" i="5"/>
  <c r="X48" i="5"/>
  <c r="X54" i="5"/>
  <c r="X63" i="5"/>
  <c r="R76" i="5"/>
  <c r="X64" i="5"/>
  <c r="R77" i="5"/>
  <c r="X66" i="5"/>
  <c r="X45" i="5"/>
  <c r="R70" i="5"/>
  <c r="X46" i="5"/>
  <c r="R72" i="5"/>
  <c r="X60" i="5"/>
  <c r="R85" i="5"/>
  <c r="X53" i="5"/>
  <c r="X43" i="5"/>
  <c r="X49" i="5"/>
  <c r="X55" i="5"/>
  <c r="F93" i="4"/>
  <c r="F92" i="4"/>
  <c r="X43" i="4"/>
  <c r="X44" i="4"/>
  <c r="R86" i="4"/>
  <c r="R75" i="4"/>
  <c r="R76" i="4"/>
  <c r="R77" i="4"/>
  <c r="R78" i="4"/>
  <c r="R79" i="4"/>
  <c r="R74" i="4"/>
  <c r="R82" i="4"/>
  <c r="R83" i="4"/>
  <c r="R72" i="4"/>
  <c r="R85" i="4"/>
  <c r="R80" i="4"/>
  <c r="R81" i="4"/>
  <c r="R71" i="4"/>
  <c r="R73" i="4"/>
  <c r="R84" i="4"/>
  <c r="X57" i="4"/>
  <c r="X55" i="4"/>
  <c r="X59" i="4"/>
  <c r="X66" i="4"/>
  <c r="X48" i="4"/>
  <c r="X58" i="4"/>
  <c r="X67" i="4"/>
  <c r="X54" i="4"/>
  <c r="X61" i="4"/>
  <c r="X56" i="4"/>
  <c r="X60" i="4"/>
  <c r="X45" i="4"/>
  <c r="X49" i="4"/>
  <c r="X51" i="4"/>
  <c r="X63" i="4"/>
  <c r="X47" i="4"/>
  <c r="X62" i="4"/>
  <c r="X52" i="4"/>
  <c r="X64" i="4"/>
  <c r="X46" i="4"/>
  <c r="X53" i="4"/>
  <c r="X65" i="4"/>
  <c r="X50" i="4"/>
  <c r="K139" i="10" l="1"/>
  <c r="L139" i="10"/>
</calcChain>
</file>

<file path=xl/sharedStrings.xml><?xml version="1.0" encoding="utf-8"?>
<sst xmlns="http://schemas.openxmlformats.org/spreadsheetml/2006/main" count="2374" uniqueCount="235">
  <si>
    <t>Activities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</si>
  <si>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</si>
  <si>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</si>
  <si>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</si>
  <si>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</si>
  <si>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</si>
  <si>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</si>
  <si>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</si>
  <si>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</si>
  <si>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</si>
  <si>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</si>
  <si>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</si>
  <si>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</si>
  <si>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</si>
  <si>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</si>
  <si>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</si>
  <si>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</si>
  <si>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</si>
  <si>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</si>
  <si>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</si>
  <si>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</si>
  <si>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</si>
  <si>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</si>
  <si>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</si>
  <si>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</si>
  <si>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</si>
  <si>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</si>
  <si>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x0</t>
  </si>
  <si>
    <t>Obtain License</t>
  </si>
  <si>
    <t>&gt;=</t>
  </si>
  <si>
    <t>Find Contractor</t>
  </si>
  <si>
    <t>Obtain Enviroment Clearance</t>
  </si>
  <si>
    <t>Execution of work Equipment</t>
  </si>
  <si>
    <t>Design(available)</t>
  </si>
  <si>
    <t>Specification</t>
  </si>
  <si>
    <t>Public Tender Equipment</t>
  </si>
  <si>
    <t>Fabrication</t>
  </si>
  <si>
    <t>Execution of work</t>
  </si>
  <si>
    <t>Negotiation with power dsistribution company</t>
  </si>
  <si>
    <t>Design</t>
  </si>
  <si>
    <t>Request offer</t>
  </si>
  <si>
    <t>Coming into operation</t>
  </si>
  <si>
    <t>Specificiation</t>
  </si>
  <si>
    <t>Realisation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</si>
  <si>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</si>
  <si>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</si>
  <si>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</si>
  <si>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</si>
  <si>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</si>
  <si>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</si>
  <si>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</si>
  <si>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</si>
  <si>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</si>
  <si>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</si>
  <si>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</si>
  <si>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</si>
  <si>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</si>
  <si>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</si>
  <si>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</si>
  <si>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</si>
  <si>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</si>
  <si>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</si>
  <si>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</si>
  <si>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</si>
  <si>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</si>
  <si>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</si>
  <si>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</si>
  <si>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</si>
  <si>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</si>
  <si>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</si>
  <si>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</si>
  <si>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</si>
  <si>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</si>
  <si>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</si>
  <si>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</si>
  <si>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</si>
  <si>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</si>
  <si>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</si>
  <si>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</si>
  <si>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</si>
  <si>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</si>
  <si>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</si>
  <si>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</si>
  <si>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</si>
  <si>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</si>
  <si>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</si>
  <si>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</si>
  <si>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</si>
  <si>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</si>
  <si>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</si>
  <si>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</si>
  <si>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</si>
  <si>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</si>
  <si>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</si>
  <si>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First Draft design</t>
  </si>
  <si>
    <t>Total</t>
  </si>
  <si>
    <t>Find permission and contractor</t>
  </si>
  <si>
    <t>Contractor pipeline</t>
  </si>
  <si>
    <t>Find permission</t>
  </si>
  <si>
    <t>Connection electricity</t>
  </si>
  <si>
    <t>Specification Equipment</t>
  </si>
  <si>
    <t>Delivery Equipment</t>
  </si>
  <si>
    <t>Execution</t>
  </si>
  <si>
    <t>Fitting in communication system</t>
  </si>
  <si>
    <t>Coming into operations</t>
  </si>
  <si>
    <t>Design for connection electricity</t>
  </si>
  <si>
    <t>Connection in electricity</t>
  </si>
  <si>
    <t>Delivery</t>
  </si>
  <si>
    <t>Coming into execution</t>
  </si>
  <si>
    <t>Deivery at TMW(max of x38 and x46)</t>
  </si>
  <si>
    <t>First Draft Design</t>
  </si>
  <si>
    <t>File Building license</t>
  </si>
  <si>
    <t>Request building license</t>
  </si>
  <si>
    <t>Public Tender</t>
  </si>
  <si>
    <t>File enviroment license</t>
  </si>
  <si>
    <t>Notification</t>
  </si>
  <si>
    <t>Equipment</t>
  </si>
  <si>
    <t>File constructing license</t>
  </si>
  <si>
    <t>Request Constructing License</t>
  </si>
  <si>
    <t>Notifcation Vlarem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</si>
  <si>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</si>
  <si>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</si>
  <si>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</si>
  <si>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</si>
  <si>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</si>
  <si>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</si>
  <si>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</si>
  <si>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</si>
  <si>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</si>
  <si>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</si>
  <si>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</si>
  <si>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</si>
  <si>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</si>
  <si>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</si>
  <si>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</si>
  <si>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</si>
  <si>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</si>
  <si>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</si>
  <si>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</si>
  <si>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</si>
  <si>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</si>
  <si>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</si>
  <si>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</si>
  <si>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</si>
  <si>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</si>
  <si>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</si>
  <si>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</si>
  <si>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</si>
  <si>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</si>
  <si>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</si>
  <si>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</si>
  <si>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</si>
  <si>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</si>
  <si>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</si>
  <si>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</si>
  <si>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</si>
  <si>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</si>
  <si>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</si>
  <si>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</si>
  <si>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</si>
  <si>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Sumproduct</t>
  </si>
  <si>
    <t>Building license procedure</t>
  </si>
  <si>
    <t>Execution Building resorvior AKF</t>
  </si>
  <si>
    <t>Design Carbon Filter</t>
  </si>
  <si>
    <t>Determine the number of filters</t>
  </si>
  <si>
    <t>Specifications</t>
  </si>
  <si>
    <t>Fabrication materials</t>
  </si>
  <si>
    <t>Execution of materials</t>
  </si>
  <si>
    <t>Construction filter</t>
  </si>
  <si>
    <t>Delivery of filter</t>
  </si>
  <si>
    <t>Delivery Carbon</t>
  </si>
  <si>
    <t>Cominginto operation</t>
  </si>
  <si>
    <t>Determine the number of carbon filter</t>
  </si>
  <si>
    <t>Fabrication of material</t>
  </si>
  <si>
    <t>Construction Filters</t>
  </si>
  <si>
    <t>Delivery Filtrs</t>
  </si>
  <si>
    <t>Design and specification</t>
  </si>
  <si>
    <t>Realisation architecture</t>
  </si>
  <si>
    <t>x104</t>
  </si>
  <si>
    <t>x105</t>
  </si>
  <si>
    <t>x107</t>
  </si>
  <si>
    <t>x106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</si>
  <si>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</si>
  <si>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</si>
  <si>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</si>
  <si>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</si>
  <si>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</si>
  <si>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</si>
  <si>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</si>
  <si>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</si>
  <si>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</si>
  <si>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</si>
  <si>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</si>
  <si>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</si>
  <si>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</si>
  <si>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</si>
  <si>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</si>
  <si>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</si>
  <si>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First Draft design floating filtering</t>
  </si>
  <si>
    <t>First draft design and specification of architecture</t>
  </si>
  <si>
    <t>Preparation building License</t>
  </si>
  <si>
    <t>Request Buildig license</t>
  </si>
  <si>
    <t>Preparation Enviroment License</t>
  </si>
  <si>
    <t>Request Enviroment License</t>
  </si>
  <si>
    <t>Realization architecture for floatation or membreane technique</t>
  </si>
  <si>
    <t>Design for floatation or membrane technique</t>
  </si>
  <si>
    <t>Specifcation</t>
  </si>
  <si>
    <t xml:space="preserve">Design </t>
  </si>
  <si>
    <t>Request offer automation</t>
  </si>
  <si>
    <t>Realisation equipment</t>
  </si>
  <si>
    <t>First draft design</t>
  </si>
  <si>
    <t>Obtain enviromental and building license</t>
  </si>
  <si>
    <t>Coming into operation (extra production)</t>
  </si>
  <si>
    <t>Operations for 2 sheet</t>
  </si>
  <si>
    <t>&lt;=</t>
  </si>
  <si>
    <t>x135/x136</t>
  </si>
  <si>
    <t>x77</t>
  </si>
  <si>
    <t>Activity</t>
  </si>
  <si>
    <t>Activity1</t>
  </si>
  <si>
    <t>Activity2</t>
  </si>
  <si>
    <t>ESS Finish Time</t>
  </si>
  <si>
    <t>LSS _Finish Time</t>
  </si>
  <si>
    <t>Sr No</t>
  </si>
  <si>
    <t>Cost(Alt1)</t>
  </si>
  <si>
    <t>Alt2</t>
  </si>
  <si>
    <t>NPV</t>
  </si>
  <si>
    <t>Latest Finish Time</t>
  </si>
  <si>
    <t>Duration</t>
  </si>
  <si>
    <t>Latest Start Time</t>
  </si>
  <si>
    <t>Start Time</t>
  </si>
  <si>
    <t>LFT Cost</t>
  </si>
  <si>
    <t>EFT Cost</t>
  </si>
  <si>
    <t>Minmum Cost of Activity 1(LFT Method)</t>
  </si>
  <si>
    <t>Minmum Cost of Activity 2(LFT Method)</t>
  </si>
  <si>
    <t>Hence Activity 2 is preferable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</si>
</sst>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3" xfId="0" applyFont="1" applyFill="1" applyBorder="1"/>
    <xf numFmtId="0" fontId="3" fillId="2" borderId="6" xfId="0" applyFont="1" applyFill="1" applyBorder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jp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6.jpg"/><Relationship Id="rId4" Type="http://schemas.openxmlformats.org/officeDocument/2006/relationships/image" Target="../media/image15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7.jp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6.jpg"/><Relationship Id="rId4" Type="http://schemas.openxmlformats.org/officeDocument/2006/relationships/image" Target="../media/image15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600075</xdr:colOff>
      <xdr:row>2</xdr:row>
      <xdr:rowOff>9525</xdr:rowOff>
    </xdr:from>
    <xdr:to>
      <xdr:col>49</xdr:col>
      <xdr:colOff>248565</xdr:colOff>
      <xdr:row>37</xdr:row>
      <xdr:rowOff>143951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D61BAF-DB32-F366-2D78-8BA0B7D1D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00" y="390525"/>
          <a:ext cx="6554115" cy="6801926"/>
        </a:xfrm>
        <a:prstGeom prst="rect">
          <a:avLst/>
        </a:prstGeom>
      </xdr:spPr>
    </xdr:pic>
    <xdr:clientData/>
  </xdr:twoCellAnchor>
  <xdr:twoCellAnchor editAs="oneCell">
    <xdr:from>
      <xdr:col>57</xdr:col>
      <xdr:colOff>206570</xdr:colOff>
      <xdr:row>38</xdr:row>
      <xdr:rowOff>104775</xdr:rowOff>
    </xdr:from>
    <xdr:to>
      <xdr:col>64</xdr:col>
      <xdr:colOff>324761</xdr:colOff>
      <xdr:row>63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3643F6-1FC7-21FE-7DD1-4D5A2A1E2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06620" y="7343775"/>
          <a:ext cx="5004516" cy="4829175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39</xdr:row>
      <xdr:rowOff>0</xdr:rowOff>
    </xdr:from>
    <xdr:to>
      <xdr:col>72</xdr:col>
      <xdr:colOff>66675</xdr:colOff>
      <xdr:row>64</xdr:row>
      <xdr:rowOff>29352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3DC4E4-0722-8AD2-A75C-93C2F1365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0" y="7429500"/>
          <a:ext cx="4400550" cy="4791852"/>
        </a:xfrm>
        <a:prstGeom prst="rect">
          <a:avLst/>
        </a:prstGeom>
      </xdr:spPr>
    </xdr:pic>
    <xdr:clientData/>
  </xdr:twoCellAnchor>
  <xdr:twoCellAnchor editAs="oneCell">
    <xdr:from>
      <xdr:col>32</xdr:col>
      <xdr:colOff>57150</xdr:colOff>
      <xdr:row>5</xdr:row>
      <xdr:rowOff>38100</xdr:rowOff>
    </xdr:from>
    <xdr:to>
      <xdr:col>39</xdr:col>
      <xdr:colOff>476250</xdr:colOff>
      <xdr:row>18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E0A897B-898C-45CA-9997-A425421B4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36100" y="990600"/>
          <a:ext cx="4981575" cy="2552700"/>
        </a:xfrm>
        <a:prstGeom prst="rect">
          <a:avLst/>
        </a:prstGeom>
      </xdr:spPr>
    </xdr:pic>
    <xdr:clientData/>
  </xdr:twoCellAnchor>
  <xdr:twoCellAnchor editAs="oneCell">
    <xdr:from>
      <xdr:col>57</xdr:col>
      <xdr:colOff>428625</xdr:colOff>
      <xdr:row>65</xdr:row>
      <xdr:rowOff>95250</xdr:rowOff>
    </xdr:from>
    <xdr:to>
      <xdr:col>65</xdr:col>
      <xdr:colOff>476250</xdr:colOff>
      <xdr:row>83</xdr:row>
      <xdr:rowOff>123825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6AE5489-1692-9A9D-5A47-7D9DD9083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28675" y="12477750"/>
          <a:ext cx="5553075" cy="3457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65</xdr:col>
      <xdr:colOff>476250</xdr:colOff>
      <xdr:row>27</xdr:row>
      <xdr:rowOff>134938</xdr:rowOff>
    </xdr:from>
    <xdr:to>
      <xdr:col>85</xdr:col>
      <xdr:colOff>182562</xdr:colOff>
      <xdr:row>72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98C56B-2C8E-488A-95FD-AA363A50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72525" y="5268913"/>
          <a:ext cx="11898312" cy="8532812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39</xdr:row>
      <xdr:rowOff>0</xdr:rowOff>
    </xdr:from>
    <xdr:to>
      <xdr:col>48</xdr:col>
      <xdr:colOff>228600</xdr:colOff>
      <xdr:row>68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D1A152-282A-4814-A83B-5EA06A518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84325" y="7419975"/>
          <a:ext cx="7848600" cy="5619750"/>
        </a:xfrm>
        <a:prstGeom prst="rect">
          <a:avLst/>
        </a:prstGeom>
      </xdr:spPr>
    </xdr:pic>
    <xdr:clientData/>
  </xdr:twoCellAnchor>
  <xdr:twoCellAnchor editAs="oneCell">
    <xdr:from>
      <xdr:col>24</xdr:col>
      <xdr:colOff>323850</xdr:colOff>
      <xdr:row>38</xdr:row>
      <xdr:rowOff>161925</xdr:rowOff>
    </xdr:from>
    <xdr:to>
      <xdr:col>37</xdr:col>
      <xdr:colOff>477577</xdr:colOff>
      <xdr:row>69</xdr:row>
      <xdr:rowOff>115118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DCBE98-9414-4CBA-9109-6E0AB4A9F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16450" y="7391400"/>
          <a:ext cx="9507277" cy="585869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5</xdr:row>
      <xdr:rowOff>0</xdr:rowOff>
    </xdr:from>
    <xdr:to>
      <xdr:col>54</xdr:col>
      <xdr:colOff>658182</xdr:colOff>
      <xdr:row>33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ED2EAB-41C9-41D2-A895-80B0359F7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99275" y="942975"/>
          <a:ext cx="6858957" cy="5467350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25</xdr:row>
      <xdr:rowOff>0</xdr:rowOff>
    </xdr:from>
    <xdr:to>
      <xdr:col>67</xdr:col>
      <xdr:colOff>95250</xdr:colOff>
      <xdr:row>51</xdr:row>
      <xdr:rowOff>112741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8E300F-A2DB-15F1-E476-9A1A0C3FF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8325" y="4752975"/>
          <a:ext cx="7772400" cy="5065741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4</xdr:row>
      <xdr:rowOff>0</xdr:rowOff>
    </xdr:from>
    <xdr:to>
      <xdr:col>44</xdr:col>
      <xdr:colOff>200025</xdr:colOff>
      <xdr:row>30</xdr:row>
      <xdr:rowOff>112741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198B1C-4672-2185-E349-EAECA63B8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8200" y="752475"/>
          <a:ext cx="7772400" cy="50657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628650</xdr:colOff>
      <xdr:row>8</xdr:row>
      <xdr:rowOff>9525</xdr:rowOff>
    </xdr:from>
    <xdr:to>
      <xdr:col>49</xdr:col>
      <xdr:colOff>277140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5E5499-D7AD-464F-ABAC-AB0D0B713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70075" y="1533525"/>
          <a:ext cx="6554115" cy="6429375"/>
        </a:xfrm>
        <a:prstGeom prst="rect">
          <a:avLst/>
        </a:prstGeom>
      </xdr:spPr>
    </xdr:pic>
    <xdr:clientData/>
  </xdr:twoCellAnchor>
  <xdr:twoCellAnchor editAs="oneCell">
    <xdr:from>
      <xdr:col>57</xdr:col>
      <xdr:colOff>206570</xdr:colOff>
      <xdr:row>38</xdr:row>
      <xdr:rowOff>104775</xdr:rowOff>
    </xdr:from>
    <xdr:to>
      <xdr:col>64</xdr:col>
      <xdr:colOff>324761</xdr:colOff>
      <xdr:row>63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FA7172-ADBA-4A65-B81D-DCEF9C15F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06620" y="7343775"/>
          <a:ext cx="5004516" cy="4829175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39</xdr:row>
      <xdr:rowOff>0</xdr:rowOff>
    </xdr:from>
    <xdr:to>
      <xdr:col>72</xdr:col>
      <xdr:colOff>66675</xdr:colOff>
      <xdr:row>64</xdr:row>
      <xdr:rowOff>29352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F91356-8B62-45DB-A13E-77E7ECB24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0" y="7429500"/>
          <a:ext cx="4400550" cy="4791852"/>
        </a:xfrm>
        <a:prstGeom prst="rect">
          <a:avLst/>
        </a:prstGeom>
      </xdr:spPr>
    </xdr:pic>
    <xdr:clientData/>
  </xdr:twoCellAnchor>
  <xdr:twoCellAnchor editAs="oneCell">
    <xdr:from>
      <xdr:col>32</xdr:col>
      <xdr:colOff>47625</xdr:colOff>
      <xdr:row>8</xdr:row>
      <xdr:rowOff>123825</xdr:rowOff>
    </xdr:from>
    <xdr:to>
      <xdr:col>39</xdr:col>
      <xdr:colOff>466725</xdr:colOff>
      <xdr:row>22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BFFC33-2B23-455D-A084-0C30B7228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6575" y="1647825"/>
          <a:ext cx="4981575" cy="2552700"/>
        </a:xfrm>
        <a:prstGeom prst="rect">
          <a:avLst/>
        </a:prstGeom>
      </xdr:spPr>
    </xdr:pic>
    <xdr:clientData/>
  </xdr:twoCellAnchor>
  <xdr:twoCellAnchor editAs="oneCell">
    <xdr:from>
      <xdr:col>57</xdr:col>
      <xdr:colOff>428625</xdr:colOff>
      <xdr:row>65</xdr:row>
      <xdr:rowOff>95250</xdr:rowOff>
    </xdr:from>
    <xdr:to>
      <xdr:col>65</xdr:col>
      <xdr:colOff>476250</xdr:colOff>
      <xdr:row>83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00C0E9-9AD8-47CD-B843-71F4CD8FF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28675" y="12477750"/>
          <a:ext cx="5553075" cy="3457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5</xdr:row>
      <xdr:rowOff>0</xdr:rowOff>
    </xdr:from>
    <xdr:to>
      <xdr:col>52</xdr:col>
      <xdr:colOff>572383</xdr:colOff>
      <xdr:row>36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02100A-86EA-359A-757E-4EFCB3BD7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1925" y="952500"/>
          <a:ext cx="6325483" cy="5924550"/>
        </a:xfrm>
        <a:prstGeom prst="rect">
          <a:avLst/>
        </a:prstGeom>
      </xdr:spPr>
    </xdr:pic>
    <xdr:clientData/>
  </xdr:twoCellAnchor>
  <xdr:twoCellAnchor editAs="oneCell">
    <xdr:from>
      <xdr:col>38</xdr:col>
      <xdr:colOff>609600</xdr:colOff>
      <xdr:row>38</xdr:row>
      <xdr:rowOff>142875</xdr:rowOff>
    </xdr:from>
    <xdr:to>
      <xdr:col>50</xdr:col>
      <xdr:colOff>344086</xdr:colOff>
      <xdr:row>71</xdr:row>
      <xdr:rowOff>134226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471822-F776-FAD2-75B2-69CAD1A8B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3375" y="7381875"/>
          <a:ext cx="8497486" cy="6277851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64</xdr:row>
      <xdr:rowOff>161925</xdr:rowOff>
    </xdr:from>
    <xdr:to>
      <xdr:col>44</xdr:col>
      <xdr:colOff>429807</xdr:colOff>
      <xdr:row>89</xdr:row>
      <xdr:rowOff>95905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725DA5-F7C3-1A01-B145-87AC9FB16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02825" y="12353925"/>
          <a:ext cx="8468907" cy="4696480"/>
        </a:xfrm>
        <a:prstGeom prst="rect">
          <a:avLst/>
        </a:prstGeom>
      </xdr:spPr>
    </xdr:pic>
    <xdr:clientData/>
  </xdr:twoCellAnchor>
  <xdr:twoCellAnchor editAs="oneCell">
    <xdr:from>
      <xdr:col>32</xdr:col>
      <xdr:colOff>219075</xdr:colOff>
      <xdr:row>6</xdr:row>
      <xdr:rowOff>38100</xdr:rowOff>
    </xdr:from>
    <xdr:to>
      <xdr:col>43</xdr:col>
      <xdr:colOff>171450</xdr:colOff>
      <xdr:row>32</xdr:row>
      <xdr:rowOff>150841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E94A05A-EE96-DB80-E258-12A8EA2C4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21850" y="1181100"/>
          <a:ext cx="7772400" cy="50657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523875</xdr:colOff>
      <xdr:row>5</xdr:row>
      <xdr:rowOff>190499</xdr:rowOff>
    </xdr:from>
    <xdr:to>
      <xdr:col>49</xdr:col>
      <xdr:colOff>248565</xdr:colOff>
      <xdr:row>37</xdr:row>
      <xdr:rowOff>143950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7741E-2608-4EB0-A274-A1617BF50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51075" y="1142999"/>
          <a:ext cx="5858790" cy="6049451"/>
        </a:xfrm>
        <a:prstGeom prst="rect">
          <a:avLst/>
        </a:prstGeom>
      </xdr:spPr>
    </xdr:pic>
    <xdr:clientData/>
  </xdr:twoCellAnchor>
  <xdr:twoCellAnchor editAs="oneCell">
    <xdr:from>
      <xdr:col>57</xdr:col>
      <xdr:colOff>206570</xdr:colOff>
      <xdr:row>38</xdr:row>
      <xdr:rowOff>104775</xdr:rowOff>
    </xdr:from>
    <xdr:to>
      <xdr:col>64</xdr:col>
      <xdr:colOff>324761</xdr:colOff>
      <xdr:row>63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D9D461-6165-4B8B-ADDA-E78A7B6A7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06620" y="7343775"/>
          <a:ext cx="5004516" cy="4829175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39</xdr:row>
      <xdr:rowOff>0</xdr:rowOff>
    </xdr:from>
    <xdr:to>
      <xdr:col>72</xdr:col>
      <xdr:colOff>66675</xdr:colOff>
      <xdr:row>64</xdr:row>
      <xdr:rowOff>29352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9D614A-43C3-4071-AADF-DCB1EA489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05500" y="7429500"/>
          <a:ext cx="4400550" cy="4791852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</xdr:row>
      <xdr:rowOff>0</xdr:rowOff>
    </xdr:from>
    <xdr:to>
      <xdr:col>40</xdr:col>
      <xdr:colOff>266700</xdr:colOff>
      <xdr:row>33</xdr:row>
      <xdr:rowOff>6979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254921-21E3-58EA-0C6E-007613A36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93200" y="1143000"/>
          <a:ext cx="5600700" cy="5150479"/>
        </a:xfrm>
        <a:prstGeom prst="rect">
          <a:avLst/>
        </a:prstGeom>
      </xdr:spPr>
    </xdr:pic>
    <xdr:clientData/>
  </xdr:twoCellAnchor>
  <xdr:twoCellAnchor editAs="oneCell">
    <xdr:from>
      <xdr:col>57</xdr:col>
      <xdr:colOff>685800</xdr:colOff>
      <xdr:row>64</xdr:row>
      <xdr:rowOff>57150</xdr:rowOff>
    </xdr:from>
    <xdr:to>
      <xdr:col>69</xdr:col>
      <xdr:colOff>476250</xdr:colOff>
      <xdr:row>89</xdr:row>
      <xdr:rowOff>139422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3C59C8B-8507-87FB-8A8D-098C3767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00100" y="12249150"/>
          <a:ext cx="7772400" cy="48447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39</xdr:row>
      <xdr:rowOff>0</xdr:rowOff>
    </xdr:from>
    <xdr:to>
      <xdr:col>48</xdr:col>
      <xdr:colOff>228600</xdr:colOff>
      <xdr:row>68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D3F3B5-AE80-288F-B563-C9262EBAC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84325" y="7419975"/>
          <a:ext cx="7848600" cy="5619750"/>
        </a:xfrm>
        <a:prstGeom prst="rect">
          <a:avLst/>
        </a:prstGeom>
      </xdr:spPr>
    </xdr:pic>
    <xdr:clientData/>
  </xdr:twoCellAnchor>
  <xdr:twoCellAnchor editAs="oneCell">
    <xdr:from>
      <xdr:col>20</xdr:col>
      <xdr:colOff>609600</xdr:colOff>
      <xdr:row>67</xdr:row>
      <xdr:rowOff>85725</xdr:rowOff>
    </xdr:from>
    <xdr:to>
      <xdr:col>33</xdr:col>
      <xdr:colOff>591877</xdr:colOff>
      <xdr:row>98</xdr:row>
      <xdr:rowOff>38918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FE87E0-EFEB-F1E3-16AF-76840CA91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2800" y="12839700"/>
          <a:ext cx="9507277" cy="5858693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38</xdr:row>
      <xdr:rowOff>47625</xdr:rowOff>
    </xdr:from>
    <xdr:to>
      <xdr:col>36</xdr:col>
      <xdr:colOff>705807</xdr:colOff>
      <xdr:row>66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A5E1B7-FC06-47F0-AFD8-A9AFCA8EE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459575" y="7277100"/>
          <a:ext cx="6858957" cy="5467350"/>
        </a:xfrm>
        <a:prstGeom prst="rect">
          <a:avLst/>
        </a:prstGeom>
      </xdr:spPr>
    </xdr:pic>
    <xdr:clientData/>
  </xdr:twoCellAnchor>
  <xdr:twoCellAnchor editAs="oneCell">
    <xdr:from>
      <xdr:col>42</xdr:col>
      <xdr:colOff>590550</xdr:colOff>
      <xdr:row>5</xdr:row>
      <xdr:rowOff>104775</xdr:rowOff>
    </xdr:from>
    <xdr:to>
      <xdr:col>52</xdr:col>
      <xdr:colOff>114300</xdr:colOff>
      <xdr:row>33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8BF3CE2-21A0-4CD4-80D4-236834FCD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84775" y="1047750"/>
          <a:ext cx="6753225" cy="52578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6</xdr:row>
      <xdr:rowOff>0</xdr:rowOff>
    </xdr:from>
    <xdr:to>
      <xdr:col>44</xdr:col>
      <xdr:colOff>200025</xdr:colOff>
      <xdr:row>30</xdr:row>
      <xdr:rowOff>48498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4392B4-BEC3-E7AE-96F2-08BBFFDEB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8200" y="1133475"/>
          <a:ext cx="7772400" cy="46204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523875</xdr:colOff>
      <xdr:row>5</xdr:row>
      <xdr:rowOff>190499</xdr:rowOff>
    </xdr:from>
    <xdr:to>
      <xdr:col>49</xdr:col>
      <xdr:colOff>248565</xdr:colOff>
      <xdr:row>37</xdr:row>
      <xdr:rowOff>143950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F5B0D8-DB73-4CE3-9258-26971C2E9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51075" y="1142999"/>
          <a:ext cx="5858790" cy="6049451"/>
        </a:xfrm>
        <a:prstGeom prst="rect">
          <a:avLst/>
        </a:prstGeom>
      </xdr:spPr>
    </xdr:pic>
    <xdr:clientData/>
  </xdr:twoCellAnchor>
  <xdr:twoCellAnchor editAs="oneCell">
    <xdr:from>
      <xdr:col>57</xdr:col>
      <xdr:colOff>206570</xdr:colOff>
      <xdr:row>38</xdr:row>
      <xdr:rowOff>104775</xdr:rowOff>
    </xdr:from>
    <xdr:to>
      <xdr:col>64</xdr:col>
      <xdr:colOff>324761</xdr:colOff>
      <xdr:row>63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E42CBC-F95D-4655-BA3A-F33A3ACC6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20870" y="7343775"/>
          <a:ext cx="5004516" cy="4829175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39</xdr:row>
      <xdr:rowOff>0</xdr:rowOff>
    </xdr:from>
    <xdr:to>
      <xdr:col>72</xdr:col>
      <xdr:colOff>66675</xdr:colOff>
      <xdr:row>64</xdr:row>
      <xdr:rowOff>29352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FC87B-2280-44F5-8418-B8BF94A1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19750" y="7429500"/>
          <a:ext cx="4400550" cy="4791852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</xdr:row>
      <xdr:rowOff>0</xdr:rowOff>
    </xdr:from>
    <xdr:to>
      <xdr:col>40</xdr:col>
      <xdr:colOff>266700</xdr:colOff>
      <xdr:row>33</xdr:row>
      <xdr:rowOff>6979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8234BE-8B0A-4104-AA86-F42326846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93200" y="1143000"/>
          <a:ext cx="5600700" cy="5150479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66</xdr:row>
      <xdr:rowOff>0</xdr:rowOff>
    </xdr:from>
    <xdr:to>
      <xdr:col>70</xdr:col>
      <xdr:colOff>123825</xdr:colOff>
      <xdr:row>91</xdr:row>
      <xdr:rowOff>82272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7A93BB-2A0B-44BA-8491-D314F89FB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66800" y="12573000"/>
          <a:ext cx="7772400" cy="484477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5</xdr:row>
      <xdr:rowOff>0</xdr:rowOff>
    </xdr:from>
    <xdr:to>
      <xdr:col>52</xdr:col>
      <xdr:colOff>572383</xdr:colOff>
      <xdr:row>36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64E255-9AEB-4231-9712-9311B02B6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1925" y="952500"/>
          <a:ext cx="6325483" cy="5924550"/>
        </a:xfrm>
        <a:prstGeom prst="rect">
          <a:avLst/>
        </a:prstGeom>
      </xdr:spPr>
    </xdr:pic>
    <xdr:clientData/>
  </xdr:twoCellAnchor>
  <xdr:twoCellAnchor editAs="oneCell">
    <xdr:from>
      <xdr:col>38</xdr:col>
      <xdr:colOff>609600</xdr:colOff>
      <xdr:row>38</xdr:row>
      <xdr:rowOff>142875</xdr:rowOff>
    </xdr:from>
    <xdr:to>
      <xdr:col>50</xdr:col>
      <xdr:colOff>344086</xdr:colOff>
      <xdr:row>71</xdr:row>
      <xdr:rowOff>134226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14FB3E-CAF4-467F-A9D3-690F54263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3375" y="7381875"/>
          <a:ext cx="8497486" cy="6277851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64</xdr:row>
      <xdr:rowOff>161925</xdr:rowOff>
    </xdr:from>
    <xdr:to>
      <xdr:col>44</xdr:col>
      <xdr:colOff>429807</xdr:colOff>
      <xdr:row>89</xdr:row>
      <xdr:rowOff>95905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303182-7D0B-4556-8E4B-BD6CE2F01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02825" y="12353925"/>
          <a:ext cx="8468907" cy="4696480"/>
        </a:xfrm>
        <a:prstGeom prst="rect">
          <a:avLst/>
        </a:prstGeom>
      </xdr:spPr>
    </xdr:pic>
    <xdr:clientData/>
  </xdr:twoCellAnchor>
  <xdr:twoCellAnchor editAs="oneCell">
    <xdr:from>
      <xdr:col>46</xdr:col>
      <xdr:colOff>228600</xdr:colOff>
      <xdr:row>69</xdr:row>
      <xdr:rowOff>47625</xdr:rowOff>
    </xdr:from>
    <xdr:to>
      <xdr:col>56</xdr:col>
      <xdr:colOff>1009650</xdr:colOff>
      <xdr:row>94</xdr:row>
      <xdr:rowOff>124543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964F5B-40A1-841F-9987-CC066A2FA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8825" y="13192125"/>
          <a:ext cx="7772400" cy="4839418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43</xdr:col>
      <xdr:colOff>571500</xdr:colOff>
      <xdr:row>32</xdr:row>
      <xdr:rowOff>76918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C3C60B2-6B4E-FCF7-2824-A0AAEE20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21900" y="1333500"/>
          <a:ext cx="7772400" cy="4839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9BD0-D2D6-4DA1-980B-5A5C317E1B4E}">
  <dimension ref="A1:P147"/>
  <sheetViews>
    <sheetView tabSelected="1" topLeftCell="A118" workbookViewId="0">
      <selection activeCell="N146" sqref="N146"/>
    </sheetView>
  </sheetViews>
  <sheetFormatPr defaultRowHeight="15" x14ac:dyDescent="0.25"/>
  <cols>
    <col min="5" max="5" width="12" bestFit="1" customWidth="1"/>
    <col min="7" max="7" width="15.42578125" bestFit="1" customWidth="1"/>
    <col min="8" max="8" width="15.28515625" bestFit="1" customWidth="1"/>
    <col min="11" max="11" width="15.28515625" bestFit="1" customWidth="1"/>
    <col min="12" max="12" width="17.28515625" customWidth="1"/>
    <col min="15" max="16" width="15.28515625" bestFit="1" customWidth="1"/>
  </cols>
  <sheetData>
    <row r="1" spans="1:16" x14ac:dyDescent="0.25">
      <c r="C1" t="s">
        <v>220</v>
      </c>
      <c r="E1" t="s">
        <v>221</v>
      </c>
      <c r="G1" t="s">
        <v>223</v>
      </c>
      <c r="H1" t="s">
        <v>224</v>
      </c>
      <c r="I1" t="s">
        <v>231</v>
      </c>
      <c r="K1" t="s">
        <v>225</v>
      </c>
      <c r="M1" t="s">
        <v>230</v>
      </c>
      <c r="O1" t="s">
        <v>225</v>
      </c>
    </row>
    <row r="2" spans="1:16" x14ac:dyDescent="0.25">
      <c r="A2" t="s">
        <v>222</v>
      </c>
      <c r="B2" t="s">
        <v>217</v>
      </c>
      <c r="C2" t="s">
        <v>218</v>
      </c>
      <c r="D2" t="s">
        <v>219</v>
      </c>
      <c r="E2" t="s">
        <v>218</v>
      </c>
      <c r="F2" t="s">
        <v>219</v>
      </c>
      <c r="I2" t="s">
        <v>218</v>
      </c>
      <c r="J2" t="s">
        <v>219</v>
      </c>
      <c r="K2" t="s">
        <v>218</v>
      </c>
      <c r="L2" t="s">
        <v>219</v>
      </c>
      <c r="M2" t="s">
        <v>218</v>
      </c>
      <c r="N2" t="s">
        <v>219</v>
      </c>
      <c r="O2" t="s">
        <v>218</v>
      </c>
      <c r="P2" t="s">
        <v>219</v>
      </c>
    </row>
    <row r="3" spans="1:16" x14ac:dyDescent="0.25">
      <c r="A3">
        <v>1</v>
      </c>
      <c r="B3" t="s">
        <v>28</v>
      </c>
      <c r="C3">
        <v>1</v>
      </c>
      <c r="D3">
        <v>1</v>
      </c>
      <c r="E3">
        <v>120</v>
      </c>
      <c r="F3">
        <v>120</v>
      </c>
      <c r="G3" s="1"/>
      <c r="H3" s="1"/>
      <c r="I3" s="5"/>
      <c r="J3" s="5"/>
    </row>
    <row r="4" spans="1:16" x14ac:dyDescent="0.25">
      <c r="A4">
        <v>2</v>
      </c>
      <c r="B4" t="s">
        <v>30</v>
      </c>
      <c r="C4">
        <v>1</v>
      </c>
      <c r="D4">
        <v>1</v>
      </c>
      <c r="E4">
        <v>120</v>
      </c>
      <c r="F4">
        <v>120</v>
      </c>
      <c r="G4" s="1"/>
      <c r="H4" s="1"/>
      <c r="I4" s="5"/>
      <c r="J4" s="5"/>
    </row>
    <row r="5" spans="1:16" x14ac:dyDescent="0.25">
      <c r="A5">
        <v>3</v>
      </c>
      <c r="B5" t="s">
        <v>31</v>
      </c>
      <c r="C5">
        <v>7</v>
      </c>
      <c r="D5">
        <v>7</v>
      </c>
      <c r="E5">
        <v>120</v>
      </c>
      <c r="F5">
        <v>120</v>
      </c>
      <c r="G5" s="1"/>
      <c r="H5" s="1"/>
      <c r="I5" s="5"/>
      <c r="J5" s="5"/>
    </row>
    <row r="6" spans="1:16" x14ac:dyDescent="0.25">
      <c r="A6">
        <v>4</v>
      </c>
      <c r="B6" t="s">
        <v>32</v>
      </c>
      <c r="C6">
        <v>137</v>
      </c>
      <c r="D6">
        <v>137</v>
      </c>
      <c r="E6">
        <v>250</v>
      </c>
      <c r="F6">
        <v>250</v>
      </c>
      <c r="G6" s="1">
        <f>1969*10^5</f>
        <v>196900000</v>
      </c>
      <c r="H6" s="1">
        <f>1969*10^5</f>
        <v>196900000</v>
      </c>
      <c r="I6" s="5">
        <f>$G6/EXP(C6)</f>
        <v>6.2503119799826329E-52</v>
      </c>
      <c r="J6" s="5">
        <f>$H6/EXP(D6)</f>
        <v>6.2503119799826329E-52</v>
      </c>
      <c r="K6" s="3">
        <f>$G6/(1+0.15)^(C6/52)</f>
        <v>136248036.45223397</v>
      </c>
      <c r="L6" s="3">
        <f>$G6/(1+0.15)^(D6/52)</f>
        <v>136248036.45223397</v>
      </c>
      <c r="M6" s="5">
        <f>$G6/EXP(E6)</f>
        <v>5.2556355344007732E-101</v>
      </c>
      <c r="N6" s="5">
        <f>$H6/EXP(F6)</f>
        <v>5.2556355344007732E-101</v>
      </c>
      <c r="O6" s="3">
        <f>$G6/(1+0.15)^($E6/52)</f>
        <v>100560905.65728326</v>
      </c>
      <c r="P6" s="3">
        <f>$H6/(1+0.15)^($F6/52)</f>
        <v>100560905.65728326</v>
      </c>
    </row>
    <row r="7" spans="1:16" x14ac:dyDescent="0.25">
      <c r="A7">
        <v>5</v>
      </c>
      <c r="B7" t="s">
        <v>33</v>
      </c>
      <c r="C7">
        <v>1</v>
      </c>
      <c r="D7">
        <v>1</v>
      </c>
      <c r="E7">
        <v>176</v>
      </c>
      <c r="F7">
        <v>176</v>
      </c>
      <c r="G7" s="1"/>
      <c r="H7" s="1"/>
      <c r="I7" s="5"/>
      <c r="J7" s="5"/>
    </row>
    <row r="8" spans="1:16" x14ac:dyDescent="0.25">
      <c r="A8">
        <v>6</v>
      </c>
      <c r="B8" t="s">
        <v>34</v>
      </c>
      <c r="C8">
        <v>12</v>
      </c>
      <c r="D8">
        <v>12</v>
      </c>
      <c r="E8">
        <v>184</v>
      </c>
      <c r="F8">
        <v>184</v>
      </c>
      <c r="G8" s="1"/>
      <c r="H8" s="1"/>
      <c r="I8" s="5"/>
      <c r="J8" s="5"/>
    </row>
    <row r="9" spans="1:16" x14ac:dyDescent="0.25">
      <c r="A9">
        <v>7</v>
      </c>
      <c r="B9" t="s">
        <v>35</v>
      </c>
      <c r="C9">
        <v>28</v>
      </c>
      <c r="D9">
        <v>28</v>
      </c>
      <c r="E9">
        <v>200</v>
      </c>
      <c r="F9">
        <v>200</v>
      </c>
      <c r="G9" s="1"/>
      <c r="H9" s="1"/>
      <c r="I9" s="5"/>
      <c r="J9" s="5"/>
    </row>
    <row r="10" spans="1:16" x14ac:dyDescent="0.25">
      <c r="A10">
        <v>8</v>
      </c>
      <c r="B10" t="s">
        <v>36</v>
      </c>
      <c r="C10">
        <v>78</v>
      </c>
      <c r="D10">
        <v>78</v>
      </c>
      <c r="E10">
        <v>250</v>
      </c>
      <c r="F10">
        <v>250</v>
      </c>
      <c r="G10" s="1"/>
      <c r="H10" s="1"/>
      <c r="I10" s="5"/>
      <c r="J10" s="5"/>
    </row>
    <row r="11" spans="1:16" x14ac:dyDescent="0.25">
      <c r="A11">
        <v>9</v>
      </c>
      <c r="B11" t="s">
        <v>37</v>
      </c>
      <c r="C11">
        <v>177</v>
      </c>
      <c r="D11">
        <v>177</v>
      </c>
      <c r="E11">
        <v>290</v>
      </c>
      <c r="F11">
        <v>290</v>
      </c>
      <c r="G11" s="1">
        <f>7*10^7</f>
        <v>70000000</v>
      </c>
      <c r="H11" s="1">
        <f>7*10^7</f>
        <v>70000000</v>
      </c>
      <c r="I11" s="5">
        <f>$G11/EXP(C11)</f>
        <v>9.440059750097232E-70</v>
      </c>
      <c r="J11" s="5">
        <f>$H11/EXP(D11)</f>
        <v>9.440059750097232E-70</v>
      </c>
      <c r="K11" s="3">
        <f>$G11/(1+0.15)^(C11/52)</f>
        <v>43500267.697516859</v>
      </c>
      <c r="L11" s="3">
        <f>$G11/(1+0.15)^(D11/52)</f>
        <v>43500267.697516859</v>
      </c>
      <c r="M11" s="5">
        <f>$G11/EXP(E11)</f>
        <v>7.9377659272642189E-119</v>
      </c>
      <c r="N11" s="5">
        <f>$H11/EXP(F11)</f>
        <v>7.9377659272642189E-119</v>
      </c>
      <c r="O11" s="3">
        <f>$G11/(1+0.15)^($E11/52)</f>
        <v>32106343.914395794</v>
      </c>
      <c r="P11" s="3">
        <f>$H11/(1+0.15)^($F11/52)</f>
        <v>32106343.914395794</v>
      </c>
    </row>
    <row r="12" spans="1:16" x14ac:dyDescent="0.25">
      <c r="A12">
        <v>10</v>
      </c>
      <c r="B12" t="s">
        <v>38</v>
      </c>
      <c r="C12">
        <v>4</v>
      </c>
      <c r="D12">
        <v>4</v>
      </c>
      <c r="E12">
        <v>176</v>
      </c>
      <c r="F12">
        <v>176</v>
      </c>
      <c r="G12" s="1">
        <f>3*10^6</f>
        <v>3000000</v>
      </c>
      <c r="H12" s="1">
        <f>3*10^6</f>
        <v>3000000</v>
      </c>
      <c r="I12" s="5">
        <f>$G12/EXP(C12)</f>
        <v>54946.916666202545</v>
      </c>
      <c r="J12" s="5">
        <f>$H12/EXP(D12)</f>
        <v>54946.916666202545</v>
      </c>
      <c r="K12" s="3">
        <f>$G12/(1+0.15)^(C12/52)</f>
        <v>2967919.9978034445</v>
      </c>
      <c r="L12" s="3">
        <f>$G12/(1+0.15)^(D12/52)</f>
        <v>2967919.9978034445</v>
      </c>
      <c r="M12" s="5">
        <f>$G12/EXP(E12)</f>
        <v>1.099746123353869E-70</v>
      </c>
      <c r="N12" s="5">
        <f>$H12/EXP(F12)</f>
        <v>1.099746123353869E-70</v>
      </c>
      <c r="O12" s="3">
        <f>$G12/(1+0.15)^($E12/52)</f>
        <v>1869314.6536595307</v>
      </c>
      <c r="P12" s="3">
        <f>$H12/(1+0.15)^($F12/52)</f>
        <v>1869314.6536595307</v>
      </c>
    </row>
    <row r="13" spans="1:16" x14ac:dyDescent="0.25">
      <c r="A13">
        <v>11</v>
      </c>
      <c r="B13" t="s">
        <v>39</v>
      </c>
      <c r="C13">
        <v>14</v>
      </c>
      <c r="D13">
        <v>14</v>
      </c>
      <c r="E13">
        <v>222</v>
      </c>
      <c r="F13">
        <v>222</v>
      </c>
      <c r="G13" s="1"/>
      <c r="H13" s="1"/>
      <c r="I13" s="5"/>
      <c r="J13" s="5"/>
    </row>
    <row r="14" spans="1:16" x14ac:dyDescent="0.25">
      <c r="A14">
        <v>12</v>
      </c>
      <c r="B14" t="s">
        <v>34</v>
      </c>
      <c r="C14">
        <v>22</v>
      </c>
      <c r="D14">
        <v>22</v>
      </c>
      <c r="E14">
        <v>230</v>
      </c>
      <c r="F14">
        <v>230</v>
      </c>
      <c r="G14" s="1"/>
      <c r="H14" s="1"/>
      <c r="I14" s="5"/>
      <c r="J14" s="5"/>
    </row>
    <row r="15" spans="1:16" x14ac:dyDescent="0.25">
      <c r="A15">
        <v>13</v>
      </c>
      <c r="B15" t="s">
        <v>40</v>
      </c>
      <c r="C15">
        <v>30</v>
      </c>
      <c r="D15">
        <v>30</v>
      </c>
      <c r="E15">
        <v>238</v>
      </c>
      <c r="F15">
        <v>238</v>
      </c>
      <c r="G15" s="1"/>
      <c r="H15" s="1"/>
      <c r="I15" s="5"/>
      <c r="J15" s="5"/>
    </row>
    <row r="16" spans="1:16" x14ac:dyDescent="0.25">
      <c r="A16">
        <v>14</v>
      </c>
      <c r="B16" t="s">
        <v>36</v>
      </c>
      <c r="C16">
        <v>70</v>
      </c>
      <c r="D16">
        <v>70</v>
      </c>
      <c r="E16">
        <v>278</v>
      </c>
      <c r="F16">
        <v>278</v>
      </c>
      <c r="G16" s="1"/>
      <c r="H16" s="1"/>
      <c r="I16" s="5"/>
      <c r="J16" s="5"/>
    </row>
    <row r="17" spans="1:16" x14ac:dyDescent="0.25">
      <c r="A17">
        <v>15</v>
      </c>
      <c r="B17" t="s">
        <v>37</v>
      </c>
      <c r="C17">
        <v>82</v>
      </c>
      <c r="D17">
        <v>82</v>
      </c>
      <c r="E17">
        <v>290</v>
      </c>
      <c r="F17">
        <v>290</v>
      </c>
      <c r="G17" s="1">
        <f>7*10^6</f>
        <v>7000000</v>
      </c>
      <c r="H17" s="1">
        <f>7*10^6</f>
        <v>7000000</v>
      </c>
      <c r="I17" s="5">
        <f>$G17/EXP(C17)</f>
        <v>1.7098205164183693E-29</v>
      </c>
      <c r="J17" s="5">
        <f>$H17/EXP(D17)</f>
        <v>1.7098205164183693E-29</v>
      </c>
      <c r="K17" s="3">
        <f>$G17/(1+0.15)^(C17/52)</f>
        <v>5615419.6170927696</v>
      </c>
      <c r="L17" s="3">
        <f>$G17/(1+0.15)^(D17/52)</f>
        <v>5615419.6170927696</v>
      </c>
      <c r="M17" s="5">
        <f>$G17/EXP(E17)</f>
        <v>7.9377659272642189E-120</v>
      </c>
      <c r="N17" s="5">
        <f>$H17/EXP(F17)</f>
        <v>7.9377659272642189E-120</v>
      </c>
      <c r="O17" s="3">
        <f>$G17/(1+0.15)^($E17/52)</f>
        <v>3210634.3914395794</v>
      </c>
      <c r="P17" s="3">
        <f>$H17/(1+0.15)^($F17/52)</f>
        <v>3210634.3914395794</v>
      </c>
    </row>
    <row r="18" spans="1:16" x14ac:dyDescent="0.25">
      <c r="A18">
        <v>16</v>
      </c>
      <c r="B18" t="s">
        <v>41</v>
      </c>
      <c r="C18">
        <v>134</v>
      </c>
      <c r="D18">
        <v>134</v>
      </c>
      <c r="E18">
        <v>342</v>
      </c>
      <c r="F18">
        <v>342</v>
      </c>
      <c r="G18" s="1"/>
      <c r="H18" s="1"/>
      <c r="I18" s="5"/>
      <c r="J18" s="5"/>
    </row>
    <row r="19" spans="1:16" x14ac:dyDescent="0.25">
      <c r="A19">
        <v>17</v>
      </c>
      <c r="B19" t="s">
        <v>39</v>
      </c>
      <c r="C19">
        <v>10</v>
      </c>
      <c r="D19">
        <v>10</v>
      </c>
      <c r="E19">
        <v>184</v>
      </c>
      <c r="F19">
        <v>184</v>
      </c>
      <c r="G19" s="1"/>
      <c r="H19" s="1"/>
      <c r="I19" s="5"/>
      <c r="J19" s="5"/>
    </row>
    <row r="20" spans="1:16" x14ac:dyDescent="0.25">
      <c r="A20">
        <v>18</v>
      </c>
      <c r="B20" t="s">
        <v>42</v>
      </c>
      <c r="C20">
        <v>20</v>
      </c>
      <c r="D20">
        <v>20</v>
      </c>
      <c r="E20">
        <v>194</v>
      </c>
      <c r="F20">
        <v>194</v>
      </c>
      <c r="G20" s="1"/>
      <c r="H20" s="1"/>
      <c r="I20" s="5"/>
      <c r="J20" s="5"/>
    </row>
    <row r="21" spans="1:16" x14ac:dyDescent="0.25">
      <c r="A21">
        <v>19</v>
      </c>
      <c r="B21" t="s">
        <v>40</v>
      </c>
      <c r="C21">
        <v>30</v>
      </c>
      <c r="D21">
        <v>30</v>
      </c>
      <c r="E21">
        <v>204</v>
      </c>
      <c r="F21">
        <v>204</v>
      </c>
      <c r="G21" s="1"/>
      <c r="H21" s="1"/>
      <c r="I21" s="5"/>
      <c r="J21" s="5"/>
    </row>
    <row r="22" spans="1:16" x14ac:dyDescent="0.25">
      <c r="A22">
        <v>20</v>
      </c>
      <c r="B22" t="s">
        <v>36</v>
      </c>
      <c r="C22">
        <v>75</v>
      </c>
      <c r="D22">
        <v>75</v>
      </c>
      <c r="E22">
        <v>249</v>
      </c>
      <c r="F22">
        <v>249</v>
      </c>
      <c r="G22" s="1"/>
      <c r="H22" s="1"/>
      <c r="I22" s="5"/>
      <c r="J22" s="5"/>
    </row>
    <row r="23" spans="1:16" x14ac:dyDescent="0.25">
      <c r="A23">
        <v>21</v>
      </c>
      <c r="B23" t="s">
        <v>37</v>
      </c>
      <c r="C23">
        <v>101</v>
      </c>
      <c r="D23">
        <v>101</v>
      </c>
      <c r="E23">
        <v>275</v>
      </c>
      <c r="F23">
        <v>275</v>
      </c>
      <c r="G23" s="1">
        <f>10^7</f>
        <v>10000000</v>
      </c>
      <c r="H23" s="1">
        <f>10^7</f>
        <v>10000000</v>
      </c>
      <c r="I23" s="5">
        <f>$G23/EXP(C23)</f>
        <v>1.3685394711738531E-37</v>
      </c>
      <c r="J23" s="5">
        <f>$H23/EXP(D23)</f>
        <v>1.3685394711738531E-37</v>
      </c>
      <c r="K23" s="3">
        <f>$G23/(1+0.15)^(C23/52)</f>
        <v>7622652.4312988538</v>
      </c>
      <c r="L23" s="3">
        <f>$G23/(1+0.15)^(D23/52)</f>
        <v>7622652.4312988538</v>
      </c>
      <c r="M23" s="5">
        <f>$G23/EXP(E23)</f>
        <v>3.706956387834846E-113</v>
      </c>
      <c r="N23" s="5">
        <f>$H23/EXP(F23)</f>
        <v>3.706956387834846E-113</v>
      </c>
      <c r="O23" s="3">
        <f>$G23/(1+0.15)^($E23/52)</f>
        <v>4775312.5925689656</v>
      </c>
      <c r="P23" s="3">
        <f>$H23/(1+0.15)^($F23/52)</f>
        <v>4775312.5925689656</v>
      </c>
    </row>
    <row r="24" spans="1:16" x14ac:dyDescent="0.25">
      <c r="A24">
        <v>22</v>
      </c>
      <c r="B24" t="s">
        <v>41</v>
      </c>
      <c r="C24">
        <v>116</v>
      </c>
      <c r="D24">
        <v>116</v>
      </c>
      <c r="E24">
        <v>290</v>
      </c>
      <c r="F24">
        <v>290</v>
      </c>
      <c r="G24" s="1"/>
      <c r="H24" s="1"/>
      <c r="I24" s="5"/>
      <c r="J24" s="5"/>
    </row>
    <row r="25" spans="1:16" x14ac:dyDescent="0.25">
      <c r="A25">
        <v>23</v>
      </c>
      <c r="B25" t="s">
        <v>39</v>
      </c>
      <c r="C25">
        <v>26</v>
      </c>
      <c r="D25">
        <v>26</v>
      </c>
      <c r="E25">
        <v>238</v>
      </c>
      <c r="F25">
        <v>238</v>
      </c>
      <c r="G25" s="1"/>
      <c r="H25" s="1"/>
      <c r="I25" s="5"/>
      <c r="J25" s="5"/>
    </row>
    <row r="26" spans="1:16" x14ac:dyDescent="0.25">
      <c r="A26">
        <v>24</v>
      </c>
      <c r="B26" t="s">
        <v>34</v>
      </c>
      <c r="C26">
        <v>52</v>
      </c>
      <c r="D26">
        <v>52</v>
      </c>
      <c r="E26">
        <v>264</v>
      </c>
      <c r="F26">
        <v>264</v>
      </c>
      <c r="G26" s="1"/>
      <c r="H26" s="1"/>
      <c r="I26" s="5"/>
      <c r="J26" s="5"/>
    </row>
    <row r="27" spans="1:16" x14ac:dyDescent="0.25">
      <c r="A27">
        <v>25</v>
      </c>
      <c r="B27" t="s">
        <v>43</v>
      </c>
      <c r="C27">
        <v>78</v>
      </c>
      <c r="D27">
        <v>78</v>
      </c>
      <c r="E27">
        <v>290</v>
      </c>
      <c r="F27">
        <v>290</v>
      </c>
      <c r="G27" s="1"/>
      <c r="H27" s="1"/>
      <c r="I27" s="5"/>
      <c r="J27" s="5"/>
    </row>
    <row r="28" spans="1:16" x14ac:dyDescent="0.25">
      <c r="A28">
        <v>26</v>
      </c>
      <c r="B28" t="s">
        <v>41</v>
      </c>
      <c r="C28">
        <v>187</v>
      </c>
      <c r="D28">
        <v>187</v>
      </c>
      <c r="E28">
        <v>300</v>
      </c>
      <c r="F28">
        <v>300</v>
      </c>
      <c r="G28" s="1">
        <f>15*10^6</f>
        <v>15000000</v>
      </c>
      <c r="H28" s="1">
        <f>15*10^6</f>
        <v>15000000</v>
      </c>
      <c r="I28" s="5">
        <f>$G28/EXP(C28)</f>
        <v>9.1838153487444571E-75</v>
      </c>
      <c r="J28" s="5">
        <f>$H28/EXP(D28)</f>
        <v>9.1838153487444571E-75</v>
      </c>
      <c r="K28" s="3">
        <f>$G28/(1+0.15)^(C28/52)</f>
        <v>9074286.5001214705</v>
      </c>
      <c r="L28" s="3">
        <f>$G28/(1+0.15)^(D28/52)</f>
        <v>9074286.5001214705</v>
      </c>
      <c r="M28" s="5">
        <f>$G28/EXP(E28)</f>
        <v>7.7223003336180207E-124</v>
      </c>
      <c r="N28" s="5">
        <f>$H28/EXP(F28)</f>
        <v>7.7223003336180207E-124</v>
      </c>
      <c r="O28" s="3">
        <f>$G28/(1+0.15)^($E28/52)</f>
        <v>6697479.7759069828</v>
      </c>
      <c r="P28" s="3">
        <f>$H28/(1+0.15)^($F28/52)</f>
        <v>6697479.7759069828</v>
      </c>
    </row>
    <row r="29" spans="1:16" x14ac:dyDescent="0.25">
      <c r="A29">
        <v>27</v>
      </c>
      <c r="B29" t="s">
        <v>94</v>
      </c>
      <c r="C29">
        <v>26</v>
      </c>
      <c r="D29">
        <v>26</v>
      </c>
      <c r="E29">
        <v>143</v>
      </c>
      <c r="F29">
        <v>143</v>
      </c>
      <c r="G29" s="1"/>
      <c r="H29" s="1"/>
      <c r="I29" s="5"/>
      <c r="J29" s="5"/>
    </row>
    <row r="30" spans="1:16" x14ac:dyDescent="0.25">
      <c r="A30">
        <v>28</v>
      </c>
      <c r="B30" t="s">
        <v>96</v>
      </c>
      <c r="C30">
        <v>96</v>
      </c>
      <c r="D30">
        <v>96</v>
      </c>
      <c r="E30">
        <v>294</v>
      </c>
      <c r="F30">
        <v>294</v>
      </c>
      <c r="G30" s="1">
        <f>17*10^7</f>
        <v>170000000</v>
      </c>
      <c r="H30" s="1">
        <f>17*10^7</f>
        <v>170000000</v>
      </c>
      <c r="I30" s="5">
        <f>$G30/EXP(C30)</f>
        <v>3.4528575266491786E-34</v>
      </c>
      <c r="J30" s="5">
        <f>$H30/EXP(D30)</f>
        <v>3.4528575266491786E-34</v>
      </c>
      <c r="K30" s="3">
        <f>$G30/(1+0.15)^(C30/52)</f>
        <v>131338293.75023793</v>
      </c>
      <c r="L30" s="3">
        <f>$G30/(1+0.15)^(D30/52)</f>
        <v>131338293.75023793</v>
      </c>
      <c r="M30" s="5">
        <f>$G30/EXP(E30)</f>
        <v>3.530784747457406E-120</v>
      </c>
      <c r="N30" s="5">
        <f>$H30/EXP(F30)</f>
        <v>3.530784747457406E-120</v>
      </c>
      <c r="O30" s="3">
        <f>$G30/(1+0.15)^($E30/52)</f>
        <v>77138762.986577779</v>
      </c>
      <c r="P30" s="3">
        <f>$H30/(1+0.15)^($F30/52)</f>
        <v>77138762.986577779</v>
      </c>
    </row>
    <row r="31" spans="1:16" x14ac:dyDescent="0.25">
      <c r="A31">
        <v>29</v>
      </c>
      <c r="B31" t="s">
        <v>97</v>
      </c>
      <c r="C31">
        <v>148</v>
      </c>
      <c r="D31">
        <v>148</v>
      </c>
      <c r="E31">
        <v>346</v>
      </c>
      <c r="F31">
        <v>346</v>
      </c>
      <c r="G31" s="1"/>
      <c r="H31" s="1"/>
      <c r="I31" s="5"/>
      <c r="J31" s="5"/>
    </row>
    <row r="32" spans="1:16" x14ac:dyDescent="0.25">
      <c r="A32">
        <v>30</v>
      </c>
      <c r="B32" t="s">
        <v>41</v>
      </c>
      <c r="C32">
        <v>152</v>
      </c>
      <c r="D32">
        <v>152</v>
      </c>
      <c r="E32">
        <v>350</v>
      </c>
      <c r="F32">
        <v>350</v>
      </c>
      <c r="G32" s="1"/>
      <c r="H32" s="1"/>
      <c r="I32" s="5"/>
      <c r="J32" s="5"/>
    </row>
    <row r="33" spans="1:16" x14ac:dyDescent="0.25">
      <c r="A33">
        <v>31</v>
      </c>
      <c r="B33" t="s">
        <v>39</v>
      </c>
      <c r="C33">
        <v>30</v>
      </c>
      <c r="D33">
        <v>30</v>
      </c>
      <c r="E33">
        <v>288</v>
      </c>
      <c r="F33">
        <v>288</v>
      </c>
      <c r="G33" s="1"/>
      <c r="H33" s="1"/>
      <c r="I33" s="5"/>
      <c r="J33" s="5"/>
    </row>
    <row r="34" spans="1:16" x14ac:dyDescent="0.25">
      <c r="A34">
        <v>32</v>
      </c>
      <c r="B34" t="s">
        <v>98</v>
      </c>
      <c r="C34">
        <v>56</v>
      </c>
      <c r="D34">
        <v>56</v>
      </c>
      <c r="E34">
        <v>314</v>
      </c>
      <c r="F34">
        <v>314</v>
      </c>
      <c r="G34" s="1"/>
      <c r="H34" s="1"/>
      <c r="I34" s="5"/>
      <c r="J34" s="5"/>
    </row>
    <row r="35" spans="1:16" x14ac:dyDescent="0.25">
      <c r="A35">
        <v>33</v>
      </c>
      <c r="B35" t="s">
        <v>99</v>
      </c>
      <c r="C35">
        <v>56</v>
      </c>
      <c r="D35">
        <v>56</v>
      </c>
      <c r="E35">
        <v>314</v>
      </c>
      <c r="F35">
        <v>314</v>
      </c>
      <c r="G35" s="1"/>
      <c r="H35" s="1"/>
      <c r="I35" s="5"/>
      <c r="J35" s="5"/>
    </row>
    <row r="36" spans="1:16" x14ac:dyDescent="0.25">
      <c r="A36">
        <v>34</v>
      </c>
      <c r="B36" t="s">
        <v>100</v>
      </c>
      <c r="C36">
        <v>42</v>
      </c>
      <c r="D36">
        <v>42</v>
      </c>
      <c r="E36">
        <v>314</v>
      </c>
      <c r="F36">
        <v>314</v>
      </c>
      <c r="G36" s="1"/>
      <c r="H36" s="1"/>
      <c r="I36" s="5"/>
      <c r="J36" s="5"/>
    </row>
    <row r="37" spans="1:16" x14ac:dyDescent="0.25">
      <c r="A37">
        <v>35</v>
      </c>
      <c r="B37" t="s">
        <v>101</v>
      </c>
      <c r="C37">
        <v>82</v>
      </c>
      <c r="D37">
        <v>82</v>
      </c>
      <c r="E37">
        <v>340</v>
      </c>
      <c r="F37">
        <v>340</v>
      </c>
      <c r="G37" s="1">
        <f>10^6</f>
        <v>1000000</v>
      </c>
      <c r="H37" s="1">
        <f>10^6</f>
        <v>1000000</v>
      </c>
      <c r="I37" s="5">
        <f>$G37/EXP(C37)</f>
        <v>2.4426007377405276E-30</v>
      </c>
      <c r="J37" s="5">
        <f>$H37/EXP(D37)</f>
        <v>2.4426007377405276E-30</v>
      </c>
      <c r="K37" s="3">
        <f>$G37/(1+0.15)^(C37/52)</f>
        <v>802202.80244182423</v>
      </c>
      <c r="L37" s="3">
        <f>$G37/(1+0.15)^(D37/52)</f>
        <v>802202.80244182423</v>
      </c>
      <c r="M37" s="5">
        <f>$G37/EXP(E37)</f>
        <v>2.1871378321977182E-142</v>
      </c>
      <c r="N37" s="5">
        <f>$H37/EXP(F37)</f>
        <v>2.1871378321977182E-142</v>
      </c>
      <c r="O37" s="3">
        <f>$G37/(1+0.15)^($E37/52)</f>
        <v>400986.27276784513</v>
      </c>
      <c r="P37" s="3">
        <f>$H37/(1+0.15)^($F37/52)</f>
        <v>400986.27276784513</v>
      </c>
    </row>
    <row r="38" spans="1:16" x14ac:dyDescent="0.25">
      <c r="A38">
        <v>36</v>
      </c>
      <c r="B38" t="s">
        <v>102</v>
      </c>
      <c r="C38">
        <v>92</v>
      </c>
      <c r="D38">
        <v>92</v>
      </c>
      <c r="E38">
        <v>350</v>
      </c>
      <c r="F38">
        <v>350</v>
      </c>
      <c r="G38" s="1"/>
      <c r="H38" s="1"/>
      <c r="I38" s="5"/>
      <c r="J38" s="5"/>
    </row>
    <row r="39" spans="1:16" x14ac:dyDescent="0.25">
      <c r="A39">
        <v>37</v>
      </c>
      <c r="B39" t="s">
        <v>103</v>
      </c>
      <c r="C39">
        <v>84</v>
      </c>
      <c r="D39">
        <v>84</v>
      </c>
      <c r="E39">
        <v>350</v>
      </c>
      <c r="F39">
        <v>350</v>
      </c>
      <c r="G39" s="1">
        <f>5*10^5</f>
        <v>500000</v>
      </c>
      <c r="H39" s="1">
        <f>5*10^5</f>
        <v>500000</v>
      </c>
      <c r="I39" s="5">
        <f>$G39/EXP(C39)</f>
        <v>1.652850313380367E-31</v>
      </c>
      <c r="J39" s="5">
        <f>$H39/EXP(D39)</f>
        <v>1.652850313380367E-31</v>
      </c>
      <c r="K39" s="3">
        <f>$G39/(1+0.15)^(C39/52)</f>
        <v>398951.08161029022</v>
      </c>
      <c r="L39" s="3">
        <f>$G39/(1+0.15)^(D39/52)</f>
        <v>398951.08161029022</v>
      </c>
      <c r="M39" s="5">
        <f>$G39/EXP(E39)</f>
        <v>4.9647951981324892E-147</v>
      </c>
      <c r="N39" s="5">
        <f>$H39/EXP(F39)</f>
        <v>4.9647951981324892E-147</v>
      </c>
      <c r="O39" s="3">
        <f>$G39/(1+0.15)^($E39/52)</f>
        <v>195176.19545923645</v>
      </c>
      <c r="P39" s="3">
        <f>$H39/(1+0.15)^($F39/52)</f>
        <v>195176.19545923645</v>
      </c>
    </row>
    <row r="40" spans="1:16" x14ac:dyDescent="0.25">
      <c r="A40">
        <v>38</v>
      </c>
      <c r="B40" t="s">
        <v>104</v>
      </c>
      <c r="C40">
        <v>154</v>
      </c>
      <c r="D40">
        <v>154</v>
      </c>
      <c r="E40">
        <v>352</v>
      </c>
      <c r="F40">
        <v>352</v>
      </c>
      <c r="G40" s="1"/>
      <c r="H40" s="1"/>
      <c r="I40" s="5"/>
      <c r="J40" s="5"/>
    </row>
    <row r="41" spans="1:16" x14ac:dyDescent="0.25">
      <c r="A41">
        <v>39</v>
      </c>
      <c r="B41" t="s">
        <v>105</v>
      </c>
      <c r="C41">
        <v>4</v>
      </c>
      <c r="D41">
        <v>4</v>
      </c>
      <c r="E41">
        <v>286</v>
      </c>
      <c r="F41">
        <v>286</v>
      </c>
      <c r="G41" s="1"/>
      <c r="H41" s="1"/>
      <c r="I41" s="5"/>
      <c r="J41" s="5"/>
    </row>
    <row r="42" spans="1:16" x14ac:dyDescent="0.25">
      <c r="A42">
        <v>40</v>
      </c>
      <c r="B42" t="s">
        <v>106</v>
      </c>
      <c r="C42">
        <v>14</v>
      </c>
      <c r="D42">
        <v>14</v>
      </c>
      <c r="E42">
        <v>333</v>
      </c>
      <c r="F42">
        <v>333</v>
      </c>
      <c r="G42" s="1">
        <f>4*10^5</f>
        <v>400000</v>
      </c>
      <c r="H42" s="1">
        <f>4*10^5</f>
        <v>400000</v>
      </c>
      <c r="I42" s="5">
        <f>$G42/EXP(C42)</f>
        <v>0.33261148764142717</v>
      </c>
      <c r="J42" s="5">
        <f>$H42/EXP(D42)</f>
        <v>0.33261148764142717</v>
      </c>
      <c r="K42" s="3">
        <f>$G42/(1+0.15)^(C42/52)</f>
        <v>385228.37176791776</v>
      </c>
      <c r="L42" s="3">
        <f>$G42/(1+0.15)^(D42/52)</f>
        <v>385228.37176791776</v>
      </c>
      <c r="M42" s="5">
        <f>$G42/EXP(E42)</f>
        <v>9.5939514753654251E-140</v>
      </c>
      <c r="N42" s="5">
        <f>$H42/EXP(F42)</f>
        <v>9.5939514753654251E-140</v>
      </c>
      <c r="O42" s="3">
        <f>$G42/(1+0.15)^($E42/52)</f>
        <v>163440.75500716688</v>
      </c>
      <c r="P42" s="3">
        <f>$H42/(1+0.15)^($F42/52)</f>
        <v>163440.75500716688</v>
      </c>
    </row>
    <row r="43" spans="1:16" x14ac:dyDescent="0.25">
      <c r="A43">
        <v>41</v>
      </c>
      <c r="B43" t="s">
        <v>39</v>
      </c>
      <c r="C43">
        <v>5</v>
      </c>
      <c r="D43">
        <v>5</v>
      </c>
      <c r="E43">
        <v>287</v>
      </c>
      <c r="F43">
        <v>287</v>
      </c>
      <c r="G43" s="1"/>
      <c r="H43" s="1"/>
      <c r="I43" s="5"/>
      <c r="J43" s="5"/>
    </row>
    <row r="44" spans="1:16" x14ac:dyDescent="0.25">
      <c r="A44">
        <v>42</v>
      </c>
      <c r="B44" t="s">
        <v>34</v>
      </c>
      <c r="C44">
        <v>13</v>
      </c>
      <c r="D44">
        <v>13</v>
      </c>
      <c r="E44">
        <v>295</v>
      </c>
      <c r="F44">
        <v>295</v>
      </c>
      <c r="G44" s="1"/>
      <c r="H44" s="1"/>
      <c r="I44" s="5"/>
      <c r="J44" s="5"/>
    </row>
    <row r="45" spans="1:16" x14ac:dyDescent="0.25">
      <c r="A45">
        <v>43</v>
      </c>
      <c r="B45" t="s">
        <v>40</v>
      </c>
      <c r="C45">
        <v>21</v>
      </c>
      <c r="D45">
        <v>21</v>
      </c>
      <c r="E45">
        <v>303</v>
      </c>
      <c r="F45">
        <v>303</v>
      </c>
      <c r="G45" s="1">
        <f>15*10^5</f>
        <v>1500000</v>
      </c>
      <c r="H45" s="1">
        <f>15*10^5</f>
        <v>1500000</v>
      </c>
      <c r="I45" s="5">
        <f>$G45/EXP(C45)</f>
        <v>1.1373840641867861E-3</v>
      </c>
      <c r="J45" s="5">
        <f>$H45/EXP(D45)</f>
        <v>1.1373840641867861E-3</v>
      </c>
      <c r="K45" s="3">
        <f>$G45/(1+0.15)^(C45/52)</f>
        <v>1417681.4921670198</v>
      </c>
      <c r="L45" s="3">
        <f>$G45/(1+0.15)^(D45/52)</f>
        <v>1417681.4921670198</v>
      </c>
      <c r="M45" s="5">
        <f>$G45/EXP(E45)</f>
        <v>3.8447069466701894E-126</v>
      </c>
      <c r="N45" s="5">
        <f>$H45/EXP(F45)</f>
        <v>3.8447069466701894E-126</v>
      </c>
      <c r="O45" s="3">
        <f>$G45/(1+0.15)^($E45/52)</f>
        <v>664369.38651516708</v>
      </c>
      <c r="P45" s="3">
        <f>$H45/(1+0.15)^($F45/52)</f>
        <v>664369.38651516708</v>
      </c>
    </row>
    <row r="46" spans="1:16" x14ac:dyDescent="0.25">
      <c r="A46">
        <v>44</v>
      </c>
      <c r="B46" t="s">
        <v>107</v>
      </c>
      <c r="C46">
        <v>51</v>
      </c>
      <c r="D46">
        <v>51</v>
      </c>
      <c r="E46">
        <v>333</v>
      </c>
      <c r="F46">
        <v>333</v>
      </c>
      <c r="G46" s="1"/>
      <c r="H46" s="1"/>
      <c r="I46" s="5"/>
      <c r="J46" s="5"/>
    </row>
    <row r="47" spans="1:16" x14ac:dyDescent="0.25">
      <c r="A47">
        <v>45</v>
      </c>
      <c r="B47" t="s">
        <v>102</v>
      </c>
      <c r="C47">
        <v>66</v>
      </c>
      <c r="D47">
        <v>66</v>
      </c>
      <c r="E47">
        <v>348</v>
      </c>
      <c r="F47">
        <v>348</v>
      </c>
      <c r="G47" s="1">
        <f>6*10^5</f>
        <v>600000</v>
      </c>
      <c r="H47" s="1">
        <f>6*10^5</f>
        <v>600000</v>
      </c>
      <c r="I47" s="5">
        <f>$G47/EXP(C47)</f>
        <v>1.3023132067821836E-23</v>
      </c>
      <c r="J47" s="5">
        <f>$H47/EXP(D47)</f>
        <v>1.3023132067821836E-23</v>
      </c>
      <c r="K47" s="3">
        <f>$G47/(1+0.15)^(C47/52)</f>
        <v>502471.78926250146</v>
      </c>
      <c r="L47" s="3">
        <f>$G47/(1+0.15)^(D47/52)</f>
        <v>502471.78926250146</v>
      </c>
      <c r="M47" s="5">
        <f>$G47/EXP(E47)</f>
        <v>4.402218028644297E-146</v>
      </c>
      <c r="N47" s="5">
        <f>$H47/EXP(F47)</f>
        <v>4.402218028644297E-146</v>
      </c>
      <c r="O47" s="3">
        <f>$G47/(1+0.15)^($E47/52)</f>
        <v>235473.81849729159</v>
      </c>
      <c r="P47" s="3">
        <f>$H47/(1+0.15)^($F47/52)</f>
        <v>235473.81849729159</v>
      </c>
    </row>
    <row r="48" spans="1:16" x14ac:dyDescent="0.25">
      <c r="A48">
        <v>46</v>
      </c>
      <c r="B48" t="s">
        <v>108</v>
      </c>
      <c r="C48">
        <v>70</v>
      </c>
      <c r="D48">
        <v>70</v>
      </c>
      <c r="E48">
        <v>352</v>
      </c>
      <c r="F48">
        <v>352</v>
      </c>
      <c r="G48" s="1"/>
      <c r="H48" s="1"/>
      <c r="I48" s="5"/>
      <c r="J48" s="5"/>
    </row>
    <row r="49" spans="1:16" x14ac:dyDescent="0.25">
      <c r="A49">
        <v>47</v>
      </c>
      <c r="B49" t="s">
        <v>110</v>
      </c>
      <c r="C49">
        <v>34</v>
      </c>
      <c r="D49">
        <v>34</v>
      </c>
      <c r="E49">
        <v>151</v>
      </c>
      <c r="F49">
        <v>151</v>
      </c>
      <c r="G49" s="1"/>
      <c r="H49" s="1"/>
      <c r="I49" s="5"/>
      <c r="J49" s="5"/>
    </row>
    <row r="50" spans="1:16" x14ac:dyDescent="0.25">
      <c r="A50">
        <v>48</v>
      </c>
      <c r="B50" t="s">
        <v>39</v>
      </c>
      <c r="C50">
        <v>49</v>
      </c>
      <c r="D50">
        <v>49</v>
      </c>
      <c r="E50">
        <v>166</v>
      </c>
      <c r="F50">
        <v>166</v>
      </c>
      <c r="G50" s="1"/>
      <c r="H50" s="1"/>
      <c r="I50" s="5"/>
      <c r="J50" s="5"/>
    </row>
    <row r="51" spans="1:16" x14ac:dyDescent="0.25">
      <c r="A51">
        <v>49</v>
      </c>
      <c r="B51" t="s">
        <v>111</v>
      </c>
      <c r="C51">
        <v>54</v>
      </c>
      <c r="D51">
        <v>54</v>
      </c>
      <c r="E51">
        <v>171</v>
      </c>
      <c r="F51">
        <v>171</v>
      </c>
      <c r="G51" s="1"/>
      <c r="H51" s="1"/>
      <c r="I51" s="5"/>
      <c r="J51" s="5"/>
    </row>
    <row r="52" spans="1:16" x14ac:dyDescent="0.25">
      <c r="A52">
        <v>50</v>
      </c>
      <c r="B52" t="s">
        <v>112</v>
      </c>
      <c r="C52">
        <v>80</v>
      </c>
      <c r="D52">
        <v>80</v>
      </c>
      <c r="E52">
        <v>197</v>
      </c>
      <c r="F52">
        <v>197</v>
      </c>
      <c r="G52" s="1"/>
      <c r="H52" s="1"/>
      <c r="I52" s="5"/>
      <c r="J52" s="5"/>
    </row>
    <row r="53" spans="1:16" x14ac:dyDescent="0.25">
      <c r="A53">
        <v>51</v>
      </c>
      <c r="B53" t="s">
        <v>34</v>
      </c>
      <c r="C53">
        <v>59</v>
      </c>
      <c r="D53">
        <v>59</v>
      </c>
      <c r="E53">
        <v>179</v>
      </c>
      <c r="F53">
        <v>179</v>
      </c>
      <c r="G53" s="1"/>
      <c r="H53" s="1"/>
      <c r="I53" s="5"/>
      <c r="J53" s="5"/>
    </row>
    <row r="54" spans="1:16" x14ac:dyDescent="0.25">
      <c r="A54">
        <v>52</v>
      </c>
      <c r="B54" t="s">
        <v>113</v>
      </c>
      <c r="C54">
        <v>77</v>
      </c>
      <c r="D54">
        <v>77</v>
      </c>
      <c r="E54">
        <v>197</v>
      </c>
      <c r="F54">
        <v>197</v>
      </c>
      <c r="G54" s="1"/>
      <c r="H54" s="1"/>
      <c r="I54" s="5"/>
      <c r="J54" s="5"/>
    </row>
    <row r="55" spans="1:16" x14ac:dyDescent="0.25">
      <c r="A55">
        <v>53</v>
      </c>
      <c r="B55" t="s">
        <v>114</v>
      </c>
      <c r="C55">
        <v>54</v>
      </c>
      <c r="D55">
        <v>54</v>
      </c>
      <c r="E55">
        <v>196</v>
      </c>
      <c r="F55">
        <v>196</v>
      </c>
      <c r="G55" s="1"/>
      <c r="H55" s="1"/>
      <c r="I55" s="5"/>
      <c r="J55" s="5"/>
    </row>
    <row r="56" spans="1:16" x14ac:dyDescent="0.25">
      <c r="A56">
        <v>54</v>
      </c>
      <c r="B56" t="s">
        <v>115</v>
      </c>
      <c r="C56">
        <v>55</v>
      </c>
      <c r="D56">
        <v>55</v>
      </c>
      <c r="E56">
        <v>197</v>
      </c>
      <c r="F56">
        <v>197</v>
      </c>
      <c r="G56" s="1"/>
      <c r="H56" s="1"/>
      <c r="I56" s="5"/>
      <c r="J56" s="5"/>
    </row>
    <row r="57" spans="1:16" x14ac:dyDescent="0.25">
      <c r="A57">
        <v>55</v>
      </c>
      <c r="B57" t="s">
        <v>43</v>
      </c>
      <c r="C57">
        <v>155</v>
      </c>
      <c r="D57">
        <v>155</v>
      </c>
      <c r="E57">
        <v>272</v>
      </c>
      <c r="F57">
        <v>272</v>
      </c>
      <c r="G57" s="1">
        <f>16*10^6</f>
        <v>16000000</v>
      </c>
      <c r="H57" s="1">
        <f>16*10^6</f>
        <v>16000000</v>
      </c>
      <c r="I57" s="5">
        <f>$G57/EXP(C57)</f>
        <v>7.7352666208853376E-61</v>
      </c>
      <c r="J57" s="5">
        <f>$H57/EXP(D57)</f>
        <v>7.7352666208853376E-61</v>
      </c>
      <c r="K57" s="3">
        <f>$G57/(1+0.15)^(C57/52)</f>
        <v>10548573.365669942</v>
      </c>
      <c r="L57" s="3">
        <f>$G57/(1+0.15)^(D57/52)</f>
        <v>10548573.365669942</v>
      </c>
      <c r="M57" s="5">
        <f>$G57/EXP(E57)</f>
        <v>1.191299350408051E-111</v>
      </c>
      <c r="N57" s="5">
        <f>$H57/EXP(F57)</f>
        <v>1.191299350408051E-111</v>
      </c>
      <c r="O57" s="3">
        <f>$G57/(1+0.15)^($E57/52)</f>
        <v>7702355.9872614825</v>
      </c>
      <c r="P57" s="3">
        <f>$H57/(1+0.15)^($F57/52)</f>
        <v>7702355.9872614825</v>
      </c>
    </row>
    <row r="58" spans="1:16" x14ac:dyDescent="0.25">
      <c r="A58">
        <v>56</v>
      </c>
      <c r="B58" t="s">
        <v>39</v>
      </c>
      <c r="C58">
        <v>53</v>
      </c>
      <c r="D58">
        <v>53</v>
      </c>
      <c r="E58">
        <v>224</v>
      </c>
      <c r="F58">
        <v>224</v>
      </c>
      <c r="G58" s="1"/>
      <c r="H58" s="1"/>
      <c r="I58" s="5"/>
      <c r="J58" s="5"/>
    </row>
    <row r="59" spans="1:16" x14ac:dyDescent="0.25">
      <c r="A59">
        <v>57</v>
      </c>
      <c r="B59" t="s">
        <v>34</v>
      </c>
      <c r="C59">
        <v>63</v>
      </c>
      <c r="D59">
        <v>63</v>
      </c>
      <c r="E59">
        <v>234</v>
      </c>
      <c r="F59">
        <v>234</v>
      </c>
      <c r="G59" s="1"/>
      <c r="H59" s="1"/>
      <c r="I59" s="5"/>
      <c r="J59" s="5"/>
    </row>
    <row r="60" spans="1:16" x14ac:dyDescent="0.25">
      <c r="A60">
        <v>58</v>
      </c>
      <c r="B60" t="s">
        <v>40</v>
      </c>
      <c r="C60">
        <v>71</v>
      </c>
      <c r="D60">
        <v>71</v>
      </c>
      <c r="E60">
        <v>242</v>
      </c>
      <c r="F60">
        <v>242</v>
      </c>
      <c r="G60" s="1"/>
      <c r="H60" s="1"/>
      <c r="I60" s="5"/>
      <c r="J60" s="5"/>
    </row>
    <row r="61" spans="1:16" x14ac:dyDescent="0.25">
      <c r="A61">
        <v>59</v>
      </c>
      <c r="B61" t="s">
        <v>36</v>
      </c>
      <c r="C61">
        <v>101</v>
      </c>
      <c r="D61">
        <v>101</v>
      </c>
      <c r="E61">
        <v>272</v>
      </c>
      <c r="F61">
        <v>272</v>
      </c>
      <c r="G61" s="1"/>
      <c r="H61" s="1"/>
      <c r="I61" s="5"/>
      <c r="J61" s="5"/>
    </row>
    <row r="62" spans="1:16" x14ac:dyDescent="0.25">
      <c r="A62">
        <v>60</v>
      </c>
      <c r="B62" t="s">
        <v>116</v>
      </c>
      <c r="C62">
        <v>175</v>
      </c>
      <c r="D62">
        <v>175</v>
      </c>
      <c r="E62">
        <v>292</v>
      </c>
      <c r="F62">
        <v>292</v>
      </c>
      <c r="G62" s="1">
        <f>8*10^6</f>
        <v>8000000</v>
      </c>
      <c r="H62" s="1">
        <f>8*10^6</f>
        <v>8000000</v>
      </c>
      <c r="I62" s="5">
        <f>$G62/EXP(C62)</f>
        <v>7.971786408082938E-70</v>
      </c>
      <c r="J62" s="5">
        <f>$H62/EXP(D62)</f>
        <v>7.971786408082938E-70</v>
      </c>
      <c r="K62" s="3">
        <f>$G62/(1+0.15)^(C62/52)</f>
        <v>4998254.9973748103</v>
      </c>
      <c r="L62" s="3">
        <f>$G62/(1+0.15)^(D62/52)</f>
        <v>4998254.9973748103</v>
      </c>
      <c r="M62" s="5">
        <f>$G62/EXP(E62)</f>
        <v>1.2277254857511276E-120</v>
      </c>
      <c r="N62" s="5">
        <f>$H62/EXP(F62)</f>
        <v>1.2277254857511276E-120</v>
      </c>
      <c r="O62" s="3">
        <f>$G62/(1+0.15)^($E62/52)</f>
        <v>3649625.2118965536</v>
      </c>
      <c r="P62" s="3">
        <f>$H62/(1+0.15)^($F62/52)</f>
        <v>3649625.2118965536</v>
      </c>
    </row>
    <row r="63" spans="1:16" x14ac:dyDescent="0.25">
      <c r="A63">
        <v>61</v>
      </c>
      <c r="B63" t="s">
        <v>41</v>
      </c>
      <c r="C63">
        <v>183</v>
      </c>
      <c r="D63">
        <v>183</v>
      </c>
      <c r="E63">
        <v>300</v>
      </c>
      <c r="F63">
        <v>300</v>
      </c>
      <c r="G63" s="1"/>
      <c r="H63" s="1"/>
      <c r="I63" s="5"/>
      <c r="J63" s="5"/>
    </row>
    <row r="64" spans="1:16" x14ac:dyDescent="0.25">
      <c r="A64">
        <v>62</v>
      </c>
      <c r="B64" t="s">
        <v>110</v>
      </c>
      <c r="C64">
        <v>42</v>
      </c>
      <c r="D64">
        <v>42</v>
      </c>
      <c r="E64">
        <v>188</v>
      </c>
      <c r="F64">
        <v>188</v>
      </c>
      <c r="G64" s="1"/>
      <c r="H64" s="1"/>
      <c r="I64" s="5"/>
      <c r="J64" s="5"/>
    </row>
    <row r="65" spans="1:16" x14ac:dyDescent="0.25">
      <c r="A65">
        <v>63</v>
      </c>
      <c r="B65" t="s">
        <v>39</v>
      </c>
      <c r="C65">
        <v>57</v>
      </c>
      <c r="D65">
        <v>57</v>
      </c>
      <c r="E65">
        <v>203</v>
      </c>
      <c r="F65">
        <v>203</v>
      </c>
      <c r="G65" s="1"/>
      <c r="H65" s="1"/>
      <c r="I65" s="5"/>
      <c r="J65" s="5"/>
    </row>
    <row r="66" spans="1:16" x14ac:dyDescent="0.25">
      <c r="A66">
        <v>64</v>
      </c>
      <c r="B66" t="s">
        <v>117</v>
      </c>
      <c r="C66">
        <v>62</v>
      </c>
      <c r="D66">
        <v>62</v>
      </c>
      <c r="E66">
        <v>208</v>
      </c>
      <c r="F66">
        <v>208</v>
      </c>
      <c r="G66" s="1"/>
      <c r="H66" s="1"/>
      <c r="I66" s="5"/>
      <c r="J66" s="5"/>
    </row>
    <row r="67" spans="1:16" x14ac:dyDescent="0.25">
      <c r="A67">
        <v>65</v>
      </c>
      <c r="B67" t="s">
        <v>118</v>
      </c>
      <c r="C67">
        <v>88</v>
      </c>
      <c r="D67">
        <v>88</v>
      </c>
      <c r="E67">
        <v>234</v>
      </c>
      <c r="F67">
        <v>234</v>
      </c>
      <c r="G67" s="1"/>
      <c r="H67" s="1"/>
      <c r="I67" s="5"/>
      <c r="J67" s="5"/>
    </row>
    <row r="68" spans="1:16" x14ac:dyDescent="0.25">
      <c r="A68">
        <v>66</v>
      </c>
      <c r="B68" t="s">
        <v>34</v>
      </c>
      <c r="C68">
        <v>67</v>
      </c>
      <c r="D68">
        <v>67</v>
      </c>
      <c r="E68">
        <v>216</v>
      </c>
      <c r="F68">
        <v>216</v>
      </c>
      <c r="G68" s="1"/>
      <c r="H68" s="1"/>
      <c r="I68" s="5"/>
      <c r="J68" s="5"/>
    </row>
    <row r="69" spans="1:16" x14ac:dyDescent="0.25">
      <c r="A69">
        <v>67</v>
      </c>
      <c r="B69" t="s">
        <v>113</v>
      </c>
      <c r="C69">
        <v>85</v>
      </c>
      <c r="D69">
        <v>85</v>
      </c>
      <c r="E69">
        <v>234</v>
      </c>
      <c r="F69">
        <v>234</v>
      </c>
      <c r="G69" s="1"/>
      <c r="H69" s="1"/>
      <c r="I69" s="5"/>
      <c r="J69" s="5"/>
    </row>
    <row r="70" spans="1:16" x14ac:dyDescent="0.25">
      <c r="A70">
        <v>68</v>
      </c>
      <c r="B70" t="s">
        <v>114</v>
      </c>
      <c r="C70">
        <v>62</v>
      </c>
      <c r="D70">
        <v>62</v>
      </c>
      <c r="E70">
        <v>233</v>
      </c>
      <c r="F70">
        <v>233</v>
      </c>
      <c r="G70" s="1"/>
      <c r="H70" s="1"/>
      <c r="I70" s="5"/>
      <c r="J70" s="5"/>
    </row>
    <row r="71" spans="1:16" x14ac:dyDescent="0.25">
      <c r="A71">
        <v>69</v>
      </c>
      <c r="B71" t="s">
        <v>119</v>
      </c>
      <c r="C71">
        <v>63</v>
      </c>
      <c r="D71">
        <v>63</v>
      </c>
      <c r="E71">
        <v>234</v>
      </c>
      <c r="F71">
        <v>234</v>
      </c>
      <c r="G71" s="1"/>
      <c r="H71" s="1"/>
      <c r="I71" s="5"/>
      <c r="J71" s="5"/>
    </row>
    <row r="72" spans="1:16" x14ac:dyDescent="0.25">
      <c r="A72">
        <v>70</v>
      </c>
      <c r="B72" t="s">
        <v>43</v>
      </c>
      <c r="C72">
        <v>140</v>
      </c>
      <c r="D72">
        <v>140</v>
      </c>
      <c r="E72">
        <v>286</v>
      </c>
      <c r="F72">
        <v>286</v>
      </c>
      <c r="G72" s="1"/>
      <c r="H72" s="1"/>
      <c r="I72" s="5"/>
      <c r="J72" s="5"/>
    </row>
    <row r="73" spans="1:16" x14ac:dyDescent="0.25">
      <c r="A73">
        <v>71</v>
      </c>
      <c r="B73" t="s">
        <v>39</v>
      </c>
      <c r="C73">
        <v>61</v>
      </c>
      <c r="D73">
        <v>61</v>
      </c>
      <c r="E73">
        <v>238</v>
      </c>
      <c r="F73">
        <v>238</v>
      </c>
      <c r="G73" s="1"/>
      <c r="H73" s="1"/>
      <c r="I73" s="5"/>
      <c r="J73" s="5"/>
    </row>
    <row r="74" spans="1:16" x14ac:dyDescent="0.25">
      <c r="A74">
        <v>72</v>
      </c>
      <c r="B74" t="s">
        <v>34</v>
      </c>
      <c r="C74">
        <v>71</v>
      </c>
      <c r="D74">
        <v>71</v>
      </c>
      <c r="E74">
        <v>248</v>
      </c>
      <c r="F74">
        <v>248</v>
      </c>
      <c r="G74" s="1"/>
      <c r="H74" s="1"/>
      <c r="I74" s="5"/>
      <c r="J74" s="5"/>
    </row>
    <row r="75" spans="1:16" x14ac:dyDescent="0.25">
      <c r="A75">
        <v>73</v>
      </c>
      <c r="B75" t="s">
        <v>40</v>
      </c>
      <c r="C75">
        <v>79</v>
      </c>
      <c r="D75">
        <v>79</v>
      </c>
      <c r="E75">
        <v>256</v>
      </c>
      <c r="F75">
        <v>256</v>
      </c>
      <c r="G75" s="1"/>
      <c r="H75" s="1"/>
      <c r="I75" s="5"/>
      <c r="J75" s="5"/>
    </row>
    <row r="76" spans="1:16" x14ac:dyDescent="0.25">
      <c r="A76">
        <v>74</v>
      </c>
      <c r="B76" t="s">
        <v>36</v>
      </c>
      <c r="C76">
        <v>109</v>
      </c>
      <c r="D76">
        <v>109</v>
      </c>
      <c r="E76">
        <v>286</v>
      </c>
      <c r="F76">
        <v>286</v>
      </c>
      <c r="G76" s="1"/>
      <c r="H76" s="1"/>
      <c r="I76" s="5"/>
      <c r="J76" s="5"/>
    </row>
    <row r="77" spans="1:16" x14ac:dyDescent="0.25">
      <c r="A77">
        <v>75</v>
      </c>
      <c r="B77" t="s">
        <v>116</v>
      </c>
      <c r="C77">
        <v>150</v>
      </c>
      <c r="D77">
        <v>150</v>
      </c>
      <c r="E77">
        <v>296</v>
      </c>
      <c r="F77">
        <v>296</v>
      </c>
      <c r="G77" s="1">
        <f>5*10^6</f>
        <v>5000000</v>
      </c>
      <c r="H77" s="1">
        <f>5*10^6</f>
        <v>5000000</v>
      </c>
      <c r="I77" s="5">
        <f>$G77/EXP(C77)</f>
        <v>3.5875479865822053E-59</v>
      </c>
      <c r="J77" s="5">
        <f>$H77/EXP(D77)</f>
        <v>3.5875479865822053E-59</v>
      </c>
      <c r="K77" s="3">
        <f>$G77/(1+0.15)^(C77/52)</f>
        <v>3341027.7300822125</v>
      </c>
      <c r="L77" s="3">
        <f>$G77/(1+0.15)^(D77/52)</f>
        <v>3341027.7300822125</v>
      </c>
      <c r="M77" s="5">
        <f>$G77/EXP(E77)</f>
        <v>1.4054110407195882E-122</v>
      </c>
      <c r="N77" s="5">
        <f>$H77/EXP(F77)</f>
        <v>1.4054110407195882E-122</v>
      </c>
      <c r="O77" s="3">
        <f>$G77/(1+0.15)^($E77/52)</f>
        <v>2256624.0939323776</v>
      </c>
      <c r="P77" s="3">
        <f>$H77/(1+0.15)^($F77/52)</f>
        <v>2256624.0939323776</v>
      </c>
    </row>
    <row r="78" spans="1:16" x14ac:dyDescent="0.25">
      <c r="A78">
        <v>76</v>
      </c>
      <c r="B78" t="s">
        <v>41</v>
      </c>
      <c r="C78">
        <v>154</v>
      </c>
      <c r="D78">
        <v>154</v>
      </c>
      <c r="E78">
        <v>300</v>
      </c>
      <c r="F78">
        <v>300</v>
      </c>
      <c r="I78" s="5"/>
      <c r="J78" s="5"/>
    </row>
    <row r="79" spans="1:16" x14ac:dyDescent="0.25">
      <c r="A79">
        <v>77</v>
      </c>
      <c r="B79" t="s">
        <v>109</v>
      </c>
      <c r="C79">
        <v>154</v>
      </c>
      <c r="D79">
        <v>154</v>
      </c>
      <c r="E79">
        <v>352</v>
      </c>
      <c r="F79">
        <v>352</v>
      </c>
      <c r="I79" s="5"/>
      <c r="J79" s="5"/>
    </row>
    <row r="80" spans="1:16" x14ac:dyDescent="0.25">
      <c r="A80">
        <v>78</v>
      </c>
      <c r="B80" t="s">
        <v>110</v>
      </c>
      <c r="C80" s="4">
        <v>4.0000000092489598</v>
      </c>
      <c r="D80">
        <v>4</v>
      </c>
      <c r="E80" s="4">
        <v>90.000000000000014</v>
      </c>
      <c r="F80">
        <v>90</v>
      </c>
      <c r="I80" s="5"/>
      <c r="J80" s="5"/>
    </row>
    <row r="81" spans="1:16" x14ac:dyDescent="0.25">
      <c r="A81">
        <v>79</v>
      </c>
      <c r="B81" t="s">
        <v>39</v>
      </c>
      <c r="C81" s="4">
        <v>13.999999851858057</v>
      </c>
      <c r="D81">
        <v>14</v>
      </c>
      <c r="E81" s="4">
        <v>100</v>
      </c>
      <c r="F81">
        <v>100</v>
      </c>
      <c r="I81" s="5"/>
      <c r="J81" s="5"/>
    </row>
    <row r="82" spans="1:16" x14ac:dyDescent="0.25">
      <c r="A82">
        <v>80</v>
      </c>
      <c r="B82" t="s">
        <v>34</v>
      </c>
      <c r="C82" s="4">
        <v>21.999999851858057</v>
      </c>
      <c r="D82">
        <v>22</v>
      </c>
      <c r="E82" s="4">
        <v>116.00000000000001</v>
      </c>
      <c r="F82">
        <v>116</v>
      </c>
      <c r="I82" s="5"/>
      <c r="J82" s="5"/>
    </row>
    <row r="83" spans="1:16" x14ac:dyDescent="0.25">
      <c r="A83">
        <v>81</v>
      </c>
      <c r="B83" t="s">
        <v>161</v>
      </c>
      <c r="C83" s="4">
        <v>40.000000562052605</v>
      </c>
      <c r="D83">
        <v>40</v>
      </c>
      <c r="E83" s="4">
        <v>126</v>
      </c>
      <c r="F83">
        <v>126</v>
      </c>
      <c r="G83" s="1">
        <f>5*10^5</f>
        <v>500000</v>
      </c>
      <c r="H83" s="1">
        <f>5*10^5</f>
        <v>500000</v>
      </c>
      <c r="I83" s="5">
        <f>$G83/EXP(C83)</f>
        <v>2.1241759337468413E-12</v>
      </c>
      <c r="J83" s="5">
        <f>$H83/EXP(D83)</f>
        <v>2.1241771276457944E-12</v>
      </c>
      <c r="K83" s="3">
        <f>$G83/(1+0.15)^(C83/52)</f>
        <v>449034.13550188165</v>
      </c>
      <c r="L83" s="3">
        <f>$G83/(1+0.15)^(D83/52)</f>
        <v>449034.13618021307</v>
      </c>
      <c r="M83" s="5">
        <f>$G83/EXP(E83)</f>
        <v>9.5030996763250076E-50</v>
      </c>
      <c r="N83" s="5">
        <f>$H83/EXP(F83)</f>
        <v>9.5030996763250076E-50</v>
      </c>
      <c r="O83" s="3">
        <f>$G83/(1+0.15)^($E83/52)</f>
        <v>356364.52768095193</v>
      </c>
      <c r="P83" s="3">
        <f>$H83/(1+0.15)^($F83/52)</f>
        <v>356364.52768095193</v>
      </c>
    </row>
    <row r="84" spans="1:16" x14ac:dyDescent="0.25">
      <c r="A84">
        <v>82</v>
      </c>
      <c r="B84" t="s">
        <v>113</v>
      </c>
      <c r="C84" s="4">
        <v>31.99999985185806</v>
      </c>
      <c r="D84">
        <v>32</v>
      </c>
      <c r="E84" s="4">
        <v>126.00000000000001</v>
      </c>
      <c r="F84">
        <v>126</v>
      </c>
      <c r="G84" s="1">
        <f>25*10^6</f>
        <v>25000000</v>
      </c>
      <c r="H84" s="1">
        <f>25*10^6</f>
        <v>25000000</v>
      </c>
      <c r="I84" s="5">
        <f>$G84/EXP(C84)</f>
        <v>3.1660418562970907E-7</v>
      </c>
      <c r="J84" s="5">
        <f>$H84/EXP(D84)</f>
        <v>3.1660413872735444E-7</v>
      </c>
      <c r="K84" s="3">
        <f>$G84/(1+0.15)^(C84/52)</f>
        <v>22939687.201725479</v>
      </c>
      <c r="L84" s="3">
        <f>$G84/(1+0.15)^(D84/52)</f>
        <v>22939687.192591686</v>
      </c>
      <c r="M84" s="5">
        <f>$G84/EXP(E84)</f>
        <v>4.7515498381624363E-48</v>
      </c>
      <c r="N84" s="5">
        <f>$H84/EXP(F84)</f>
        <v>4.7515498381625038E-48</v>
      </c>
      <c r="O84" s="3">
        <f>$G84/(1+0.15)^($E84/52)</f>
        <v>17818226.384047594</v>
      </c>
      <c r="P84" s="3">
        <f>$H84/(1+0.15)^($F84/52)</f>
        <v>17818226.384047594</v>
      </c>
    </row>
    <row r="85" spans="1:16" x14ac:dyDescent="0.25">
      <c r="A85">
        <v>83</v>
      </c>
      <c r="B85" t="s">
        <v>162</v>
      </c>
      <c r="C85" s="4">
        <v>92.000002520294686</v>
      </c>
      <c r="D85">
        <v>92</v>
      </c>
      <c r="E85" s="4">
        <v>178</v>
      </c>
      <c r="F85">
        <v>178</v>
      </c>
      <c r="I85" s="5"/>
      <c r="J85" s="5"/>
    </row>
    <row r="86" spans="1:16" x14ac:dyDescent="0.25">
      <c r="A86">
        <v>84</v>
      </c>
      <c r="B86" t="s">
        <v>163</v>
      </c>
      <c r="C86" s="4">
        <v>14.000000009248957</v>
      </c>
      <c r="D86">
        <v>14</v>
      </c>
      <c r="E86" s="4">
        <v>127.99999999999999</v>
      </c>
      <c r="F86">
        <v>128</v>
      </c>
      <c r="I86" s="5"/>
      <c r="J86" s="5"/>
    </row>
    <row r="87" spans="1:16" x14ac:dyDescent="0.25">
      <c r="A87">
        <v>85</v>
      </c>
      <c r="B87" t="s">
        <v>164</v>
      </c>
      <c r="C87" s="4">
        <v>14.000000009248954</v>
      </c>
      <c r="D87">
        <v>14</v>
      </c>
      <c r="E87" s="4">
        <v>128</v>
      </c>
      <c r="F87">
        <v>128</v>
      </c>
      <c r="I87" s="5"/>
      <c r="J87" s="5"/>
    </row>
    <row r="88" spans="1:16" x14ac:dyDescent="0.25">
      <c r="A88">
        <v>86</v>
      </c>
      <c r="B88" t="s">
        <v>165</v>
      </c>
      <c r="C88" s="4">
        <v>20.00000000924895</v>
      </c>
      <c r="D88">
        <v>20</v>
      </c>
      <c r="E88" s="4">
        <v>144.00000000000003</v>
      </c>
      <c r="F88">
        <v>144</v>
      </c>
      <c r="I88" s="5"/>
      <c r="J88" s="5"/>
    </row>
    <row r="89" spans="1:16" x14ac:dyDescent="0.25">
      <c r="A89">
        <v>87</v>
      </c>
      <c r="B89" t="s">
        <v>40</v>
      </c>
      <c r="C89" s="4">
        <v>28.000000009248971</v>
      </c>
      <c r="D89">
        <v>28</v>
      </c>
      <c r="E89" s="4">
        <v>152.00000000000003</v>
      </c>
      <c r="F89">
        <v>152</v>
      </c>
      <c r="I89" s="5"/>
      <c r="J89" s="5"/>
    </row>
    <row r="90" spans="1:16" x14ac:dyDescent="0.25">
      <c r="A90">
        <v>88</v>
      </c>
      <c r="B90" t="s">
        <v>166</v>
      </c>
      <c r="C90" s="4">
        <v>54.000000009248971</v>
      </c>
      <c r="D90">
        <v>54</v>
      </c>
      <c r="E90" s="4">
        <v>178</v>
      </c>
      <c r="F90">
        <v>178</v>
      </c>
      <c r="I90" s="5"/>
      <c r="J90" s="5"/>
    </row>
    <row r="91" spans="1:16" x14ac:dyDescent="0.25">
      <c r="A91">
        <v>89</v>
      </c>
      <c r="B91" t="s">
        <v>167</v>
      </c>
      <c r="C91" s="4">
        <v>118.00000751128104</v>
      </c>
      <c r="D91">
        <v>118</v>
      </c>
      <c r="E91" s="4">
        <v>204</v>
      </c>
      <c r="F91">
        <v>204</v>
      </c>
      <c r="G91" s="1">
        <f>2*10^7</f>
        <v>20000000</v>
      </c>
      <c r="H91" s="1">
        <f>2*10^7</f>
        <v>20000000</v>
      </c>
      <c r="I91" s="5">
        <f>$G91/EXP(C91)</f>
        <v>1.1331251240185619E-44</v>
      </c>
      <c r="J91" s="5">
        <f>$H91/EXP(D91)</f>
        <v>1.1331336352717879E-44</v>
      </c>
      <c r="K91" s="3">
        <f>$G91/(1+0.15)^(C91/52)</f>
        <v>14564399.394737797</v>
      </c>
      <c r="L91" s="3">
        <f>$G91/(1+0.15)^(D91/52)</f>
        <v>14564399.688768158</v>
      </c>
      <c r="M91" s="5">
        <f>$G91/EXP(E91)</f>
        <v>5.0693898086167101E-82</v>
      </c>
      <c r="N91" s="5">
        <f>$H91/EXP(F91)</f>
        <v>5.0693898086167101E-82</v>
      </c>
      <c r="O91" s="3">
        <f>$G91/(1+0.15)^($E91/52)</f>
        <v>11558665.584305257</v>
      </c>
      <c r="P91" s="3">
        <f>$H91/(1+0.15)^($F91/52)</f>
        <v>11558665.584305257</v>
      </c>
    </row>
    <row r="92" spans="1:16" x14ac:dyDescent="0.25">
      <c r="A92">
        <v>90</v>
      </c>
      <c r="B92" t="s">
        <v>40</v>
      </c>
      <c r="C92" s="4">
        <v>22.000000009248975</v>
      </c>
      <c r="D92">
        <v>22</v>
      </c>
      <c r="E92" s="4">
        <v>136</v>
      </c>
      <c r="F92">
        <v>136</v>
      </c>
      <c r="I92" s="5"/>
      <c r="J92" s="5"/>
    </row>
    <row r="93" spans="1:16" x14ac:dyDescent="0.25">
      <c r="A93">
        <v>91</v>
      </c>
      <c r="B93" t="s">
        <v>168</v>
      </c>
      <c r="C93" s="4">
        <v>62.00000000924895</v>
      </c>
      <c r="D93">
        <v>62</v>
      </c>
      <c r="E93" s="4">
        <v>176</v>
      </c>
      <c r="F93">
        <v>176</v>
      </c>
      <c r="I93" s="5"/>
      <c r="J93" s="5"/>
    </row>
    <row r="94" spans="1:16" x14ac:dyDescent="0.25">
      <c r="A94">
        <v>92</v>
      </c>
      <c r="B94" t="s">
        <v>169</v>
      </c>
      <c r="C94" s="4">
        <v>64.000000009248964</v>
      </c>
      <c r="D94">
        <v>64</v>
      </c>
      <c r="E94" s="4">
        <v>178</v>
      </c>
      <c r="F94">
        <v>178</v>
      </c>
      <c r="G94" s="1">
        <f>35*10^6</f>
        <v>35000000</v>
      </c>
      <c r="H94" s="1">
        <f>35*10^6</f>
        <v>35000000</v>
      </c>
      <c r="I94" s="5">
        <f>$G94/EXP(C94)</f>
        <v>5.6133380650026694E-21</v>
      </c>
      <c r="J94" s="5">
        <f>$H94/EXP(D94)</f>
        <v>5.6133381169202329E-21</v>
      </c>
      <c r="K94" s="3">
        <f>$G94/(1+0.15)^(C94/52)</f>
        <v>29468837.914928924</v>
      </c>
      <c r="L94" s="3">
        <f>$G94/(1+0.15)^(D94/52)</f>
        <v>29468837.915661484</v>
      </c>
      <c r="M94" s="5">
        <f>$G94/EXP(E94)</f>
        <v>1.7364019527453976E-70</v>
      </c>
      <c r="N94" s="5">
        <f>$H94/EXP(F94)</f>
        <v>1.7364019527453976E-70</v>
      </c>
      <c r="O94" s="3">
        <f>$G94/(1+0.15)^($E94/52)</f>
        <v>21691753.858840551</v>
      </c>
      <c r="P94" s="3">
        <f>$H94/(1+0.15)^($F94/52)</f>
        <v>21691753.858840551</v>
      </c>
    </row>
    <row r="95" spans="1:16" x14ac:dyDescent="0.25">
      <c r="A95">
        <v>93</v>
      </c>
      <c r="B95" t="s">
        <v>170</v>
      </c>
      <c r="C95" s="4">
        <v>120.00000751359339</v>
      </c>
      <c r="D95">
        <v>120</v>
      </c>
      <c r="E95" s="4">
        <v>206</v>
      </c>
      <c r="F95">
        <v>206</v>
      </c>
      <c r="G95" s="1">
        <f>5*10^6</f>
        <v>5000000</v>
      </c>
      <c r="H95" s="1">
        <f>5*10^6</f>
        <v>5000000</v>
      </c>
      <c r="I95" s="5">
        <f>$G95/EXP(C95)</f>
        <v>3.8337952311742817E-46</v>
      </c>
      <c r="J95" s="5">
        <f>$H95/EXP(D95)</f>
        <v>3.8338240368610001E-46</v>
      </c>
      <c r="K95" s="3">
        <f>$G95/(1+0.15)^(C95/52)</f>
        <v>3621579.7762188469</v>
      </c>
      <c r="L95" s="3">
        <f>$G95/(1+0.15)^(D95/52)</f>
        <v>3621579.8493548692</v>
      </c>
      <c r="M95" s="5">
        <f>$G95/EXP(E95)</f>
        <v>1.7151682639648507E-83</v>
      </c>
      <c r="N95" s="5">
        <f>$H95/EXP(F95)</f>
        <v>1.7151682639648507E-83</v>
      </c>
      <c r="O95" s="3">
        <f>$G95/(1+0.15)^($E95/52)</f>
        <v>2874174.7864715504</v>
      </c>
      <c r="P95" s="3">
        <f>$H95/(1+0.15)^($F95/52)</f>
        <v>2874174.7864715504</v>
      </c>
    </row>
    <row r="96" spans="1:16" x14ac:dyDescent="0.25">
      <c r="A96">
        <v>94</v>
      </c>
      <c r="B96" t="s">
        <v>171</v>
      </c>
      <c r="C96" s="4">
        <v>128.00000755058932</v>
      </c>
      <c r="D96">
        <v>128</v>
      </c>
      <c r="E96" s="4">
        <v>214</v>
      </c>
      <c r="F96">
        <v>214</v>
      </c>
      <c r="I96" s="5"/>
      <c r="J96" s="5"/>
    </row>
    <row r="97" spans="1:16" x14ac:dyDescent="0.25">
      <c r="A97">
        <v>95</v>
      </c>
      <c r="B97" t="s">
        <v>172</v>
      </c>
      <c r="C97" s="4">
        <v>128.00000755116736</v>
      </c>
      <c r="D97">
        <v>128</v>
      </c>
      <c r="E97" s="4">
        <v>214</v>
      </c>
      <c r="F97">
        <v>214</v>
      </c>
      <c r="I97" s="5"/>
      <c r="J97" s="5"/>
    </row>
    <row r="98" spans="1:16" x14ac:dyDescent="0.25">
      <c r="A98">
        <v>96</v>
      </c>
      <c r="B98" t="s">
        <v>34</v>
      </c>
      <c r="C98" s="4">
        <v>132.00000756041635</v>
      </c>
      <c r="D98">
        <v>132</v>
      </c>
      <c r="E98" s="4">
        <v>217.99999999999997</v>
      </c>
      <c r="F98">
        <v>218</v>
      </c>
      <c r="I98" s="5"/>
      <c r="J98" s="5"/>
    </row>
    <row r="99" spans="1:16" x14ac:dyDescent="0.25">
      <c r="A99">
        <v>97</v>
      </c>
      <c r="B99" t="s">
        <v>40</v>
      </c>
      <c r="C99" s="4">
        <v>142.00000756041641</v>
      </c>
      <c r="D99">
        <v>142</v>
      </c>
      <c r="E99" s="4">
        <v>244</v>
      </c>
      <c r="F99">
        <v>244</v>
      </c>
      <c r="I99" s="5"/>
      <c r="J99" s="5"/>
    </row>
    <row r="100" spans="1:16" x14ac:dyDescent="0.25">
      <c r="A100">
        <v>98</v>
      </c>
      <c r="B100" t="s">
        <v>173</v>
      </c>
      <c r="C100" s="4">
        <v>168.00000759091046</v>
      </c>
      <c r="D100">
        <v>168</v>
      </c>
      <c r="E100" s="4">
        <v>270</v>
      </c>
      <c r="F100">
        <v>270</v>
      </c>
      <c r="I100" s="5"/>
      <c r="J100" s="5"/>
    </row>
    <row r="101" spans="1:16" x14ac:dyDescent="0.25">
      <c r="A101">
        <v>99</v>
      </c>
      <c r="B101" t="s">
        <v>102</v>
      </c>
      <c r="C101" s="4">
        <v>210.00000911645535</v>
      </c>
      <c r="D101">
        <v>210</v>
      </c>
      <c r="E101" s="4">
        <v>296</v>
      </c>
      <c r="F101">
        <v>296</v>
      </c>
      <c r="G101" s="1">
        <f>10^7</f>
        <v>10000000</v>
      </c>
      <c r="H101" s="1">
        <f>10^7</f>
        <v>10000000</v>
      </c>
      <c r="I101" s="5">
        <f>$G101/EXP(C101)</f>
        <v>6.282823233900925E-85</v>
      </c>
      <c r="J101" s="5">
        <f>$H101/EXP(D101)</f>
        <v>6.2828805112394626E-85</v>
      </c>
      <c r="K101" s="3">
        <f>$G101/(1+0.15)^(C101/52)</f>
        <v>5686880.4112910656</v>
      </c>
      <c r="L101" s="3">
        <f>$G101/(1+0.15)^(D101/52)</f>
        <v>5686880.5506342389</v>
      </c>
      <c r="M101" s="5">
        <f>$G101/EXP(E101)</f>
        <v>2.8108220814391764E-122</v>
      </c>
      <c r="N101" s="5">
        <f>$H101/EXP(F101)</f>
        <v>2.8108220814391764E-122</v>
      </c>
      <c r="O101" s="3">
        <f>$G101/(1+0.15)^($E101/52)</f>
        <v>4513248.1878647553</v>
      </c>
      <c r="P101" s="3">
        <f>$H101/(1+0.15)^($F101/52)</f>
        <v>4513248.1878647553</v>
      </c>
    </row>
    <row r="102" spans="1:16" x14ac:dyDescent="0.25">
      <c r="A102">
        <v>100</v>
      </c>
      <c r="B102" t="s">
        <v>40</v>
      </c>
      <c r="C102" s="4">
        <v>142.00000766940974</v>
      </c>
      <c r="D102">
        <v>142</v>
      </c>
      <c r="E102" s="4">
        <v>228</v>
      </c>
      <c r="F102">
        <v>228</v>
      </c>
      <c r="I102" s="5"/>
      <c r="J102" s="5"/>
    </row>
    <row r="103" spans="1:16" x14ac:dyDescent="0.25">
      <c r="A103">
        <v>101</v>
      </c>
      <c r="B103" t="s">
        <v>174</v>
      </c>
      <c r="C103" s="4">
        <v>182.00000876450002</v>
      </c>
      <c r="D103">
        <v>182</v>
      </c>
      <c r="E103" s="4">
        <v>268</v>
      </c>
      <c r="F103">
        <v>268</v>
      </c>
      <c r="I103" s="5"/>
      <c r="J103" s="5"/>
    </row>
    <row r="104" spans="1:16" x14ac:dyDescent="0.25">
      <c r="A104">
        <v>102</v>
      </c>
      <c r="B104" t="s">
        <v>175</v>
      </c>
      <c r="C104" s="4">
        <v>184.00000876681213</v>
      </c>
      <c r="D104">
        <v>184</v>
      </c>
      <c r="E104" s="4">
        <v>270</v>
      </c>
      <c r="F104">
        <v>270</v>
      </c>
      <c r="G104" s="1">
        <f>9*10^7</f>
        <v>90000000</v>
      </c>
      <c r="H104" s="1">
        <f>9*10^7</f>
        <v>90000000</v>
      </c>
      <c r="I104" s="5">
        <f>$G104/EXP(C104)</f>
        <v>1.1067614708852477E-72</v>
      </c>
      <c r="J104" s="5">
        <f>$H104/EXP(D104)</f>
        <v>1.1067711736976665E-72</v>
      </c>
      <c r="K104" s="3">
        <f>$G104/(1+0.15)^(C104/52)</f>
        <v>54886498.490340911</v>
      </c>
      <c r="L104" s="3">
        <f>$G104/(1+0.15)^(D104/52)</f>
        <v>54886499.783621669</v>
      </c>
      <c r="M104" s="5">
        <f>$G104/EXP(E104)</f>
        <v>4.9514499735664114E-110</v>
      </c>
      <c r="N104" s="5">
        <f>$H104/EXP(F104)</f>
        <v>4.9514499735664114E-110</v>
      </c>
      <c r="O104" s="3">
        <f>$G104/(1+0.15)^($E104/52)</f>
        <v>43559275.332245693</v>
      </c>
      <c r="P104" s="3">
        <f>$H104/(1+0.15)^($F104/52)</f>
        <v>43559275.332245693</v>
      </c>
    </row>
    <row r="105" spans="1:16" x14ac:dyDescent="0.25">
      <c r="A105">
        <v>103</v>
      </c>
      <c r="B105" t="s">
        <v>104</v>
      </c>
      <c r="C105" s="4">
        <v>214.00000911645537</v>
      </c>
      <c r="D105">
        <v>214</v>
      </c>
      <c r="E105" s="4">
        <v>300</v>
      </c>
      <c r="F105">
        <v>300</v>
      </c>
      <c r="I105" s="5"/>
      <c r="J105" s="5"/>
    </row>
    <row r="106" spans="1:16" x14ac:dyDescent="0.25">
      <c r="A106">
        <v>104</v>
      </c>
      <c r="B106" t="s">
        <v>198</v>
      </c>
      <c r="C106" s="4">
        <v>0.20000000000000029</v>
      </c>
      <c r="D106">
        <v>26</v>
      </c>
      <c r="E106" s="4">
        <v>19.999999999999904</v>
      </c>
      <c r="F106">
        <v>28</v>
      </c>
      <c r="I106" s="5"/>
      <c r="J106" s="5"/>
    </row>
    <row r="107" spans="1:16" x14ac:dyDescent="0.25">
      <c r="A107">
        <v>105</v>
      </c>
      <c r="B107" t="s">
        <v>199</v>
      </c>
      <c r="C107" s="4">
        <v>20.200000000000014</v>
      </c>
      <c r="D107">
        <v>78</v>
      </c>
      <c r="E107" s="4">
        <v>39.999999999999908</v>
      </c>
      <c r="F107">
        <v>80</v>
      </c>
      <c r="I107" s="5"/>
      <c r="J107" s="5"/>
    </row>
    <row r="108" spans="1:16" x14ac:dyDescent="0.25">
      <c r="A108">
        <v>106</v>
      </c>
      <c r="B108" t="s">
        <v>113</v>
      </c>
      <c r="C108" s="4">
        <v>34.199999877611795</v>
      </c>
      <c r="D108">
        <v>96</v>
      </c>
      <c r="E108" s="4">
        <v>53.999999999999908</v>
      </c>
      <c r="F108">
        <v>106</v>
      </c>
      <c r="I108" s="5"/>
      <c r="J108" s="5"/>
    </row>
    <row r="109" spans="1:16" x14ac:dyDescent="0.25">
      <c r="A109">
        <v>107</v>
      </c>
      <c r="B109" t="s">
        <v>200</v>
      </c>
      <c r="C109" s="4">
        <v>30.200000000000014</v>
      </c>
      <c r="D109">
        <v>104</v>
      </c>
      <c r="E109" s="4">
        <v>53.999999999999936</v>
      </c>
      <c r="F109">
        <v>106</v>
      </c>
      <c r="I109" s="5"/>
      <c r="J109" s="5"/>
    </row>
    <row r="110" spans="1:16" x14ac:dyDescent="0.25">
      <c r="A110">
        <v>108</v>
      </c>
      <c r="B110" t="s">
        <v>201</v>
      </c>
      <c r="C110" s="4">
        <v>56.20000000000001</v>
      </c>
      <c r="D110">
        <v>130</v>
      </c>
      <c r="E110" s="4">
        <v>79.999999999999943</v>
      </c>
      <c r="F110">
        <v>132</v>
      </c>
      <c r="I110" s="5"/>
      <c r="J110" s="5"/>
    </row>
    <row r="111" spans="1:16" x14ac:dyDescent="0.25">
      <c r="A111">
        <v>109</v>
      </c>
      <c r="B111" t="s">
        <v>202</v>
      </c>
      <c r="C111" s="4">
        <v>30.200000000000003</v>
      </c>
      <c r="D111">
        <v>104</v>
      </c>
      <c r="E111" s="4">
        <v>53.999999999999915</v>
      </c>
      <c r="F111">
        <v>106</v>
      </c>
      <c r="I111" s="5"/>
      <c r="J111" s="5"/>
    </row>
    <row r="112" spans="1:16" x14ac:dyDescent="0.25">
      <c r="A112">
        <v>110</v>
      </c>
      <c r="B112" t="s">
        <v>203</v>
      </c>
      <c r="C112" s="4">
        <v>60.19999970714251</v>
      </c>
      <c r="D112">
        <v>130</v>
      </c>
      <c r="E112" s="4">
        <v>79.999999999999915</v>
      </c>
      <c r="F112">
        <v>132</v>
      </c>
      <c r="I112" s="5"/>
      <c r="J112" s="5"/>
    </row>
    <row r="113" spans="1:16" x14ac:dyDescent="0.25">
      <c r="A113">
        <v>111</v>
      </c>
      <c r="B113" t="s">
        <v>204</v>
      </c>
      <c r="C113" s="4">
        <v>216.1999981859208</v>
      </c>
      <c r="D113">
        <v>234</v>
      </c>
      <c r="E113" s="4">
        <v>235.99999999999994</v>
      </c>
      <c r="F113">
        <v>236</v>
      </c>
      <c r="G113" s="1">
        <f>2*10^8</f>
        <v>200000000</v>
      </c>
      <c r="H113" s="1">
        <f>4*10^7</f>
        <v>40000000</v>
      </c>
      <c r="I113" s="5">
        <f>$G113/EXP(C113)</f>
        <v>2.5501386648882546E-86</v>
      </c>
      <c r="J113" s="5">
        <f>$H113/EXP(D113)</f>
        <v>9.4874877022232047E-95</v>
      </c>
      <c r="K113" s="3">
        <f>$G113/(1+0.15)^(C113/52)</f>
        <v>111858001.00236839</v>
      </c>
      <c r="L113" s="3">
        <f>$G113/(1+0.15)^(D113/52)</f>
        <v>106632530.12850173</v>
      </c>
      <c r="M113" s="5">
        <f>$G113/EXP(E113)</f>
        <v>6.419959176921651E-95</v>
      </c>
      <c r="N113" s="5">
        <f>$H113/EXP(F113)</f>
        <v>1.2839918353842572E-95</v>
      </c>
      <c r="O113" s="3">
        <f>$G113/(1+0.15)^($E113/52)</f>
        <v>106060869.14709504</v>
      </c>
      <c r="P113" s="3">
        <f>$H113/(1+0.15)^($F113/52)</f>
        <v>21212173.829419006</v>
      </c>
    </row>
    <row r="114" spans="1:16" x14ac:dyDescent="0.25">
      <c r="A114">
        <v>112</v>
      </c>
      <c r="B114" t="s">
        <v>205</v>
      </c>
      <c r="C114" s="4">
        <v>40.20000000000001</v>
      </c>
      <c r="D114">
        <v>104</v>
      </c>
      <c r="E114" s="4">
        <v>166.00000000000003</v>
      </c>
      <c r="F114">
        <v>164</v>
      </c>
      <c r="G114" s="1"/>
      <c r="H114" s="1"/>
      <c r="I114" s="5"/>
      <c r="J114" s="5"/>
    </row>
    <row r="115" spans="1:16" x14ac:dyDescent="0.25">
      <c r="A115">
        <v>113</v>
      </c>
      <c r="B115" t="s">
        <v>206</v>
      </c>
      <c r="C115" s="4">
        <v>50.19999986370987</v>
      </c>
      <c r="D115">
        <v>114</v>
      </c>
      <c r="E115" s="4">
        <v>176</v>
      </c>
      <c r="F115">
        <v>174</v>
      </c>
      <c r="G115" s="1"/>
      <c r="H115" s="1"/>
      <c r="I115" s="5"/>
      <c r="J115" s="5"/>
    </row>
    <row r="116" spans="1:16" x14ac:dyDescent="0.25">
      <c r="A116">
        <v>114</v>
      </c>
      <c r="B116" t="s">
        <v>40</v>
      </c>
      <c r="C116" s="4">
        <v>58.199999863709934</v>
      </c>
      <c r="D116">
        <v>124</v>
      </c>
      <c r="E116" s="4">
        <v>183.99999999999997</v>
      </c>
      <c r="F116">
        <v>184</v>
      </c>
      <c r="G116" s="1"/>
      <c r="H116" s="1"/>
      <c r="I116" s="5"/>
      <c r="J116" s="5"/>
    </row>
    <row r="117" spans="1:16" x14ac:dyDescent="0.25">
      <c r="A117">
        <v>115</v>
      </c>
      <c r="B117" t="s">
        <v>36</v>
      </c>
      <c r="C117" s="4">
        <v>110.20000588874186</v>
      </c>
      <c r="D117">
        <v>176</v>
      </c>
      <c r="E117" s="4">
        <v>235.99999999999997</v>
      </c>
      <c r="F117">
        <v>236</v>
      </c>
      <c r="G117" s="1"/>
      <c r="H117" s="1"/>
      <c r="I117" s="5"/>
      <c r="J117" s="5"/>
    </row>
    <row r="118" spans="1:16" x14ac:dyDescent="0.25">
      <c r="A118">
        <v>116</v>
      </c>
      <c r="B118" t="s">
        <v>37</v>
      </c>
      <c r="C118" s="4">
        <v>268.19999807034839</v>
      </c>
      <c r="D118">
        <v>286</v>
      </c>
      <c r="E118" s="4">
        <v>287.99999999999994</v>
      </c>
      <c r="F118">
        <v>288</v>
      </c>
      <c r="G118" s="1">
        <f>7*10^7</f>
        <v>70000000</v>
      </c>
      <c r="H118" s="1">
        <f>15*10^7</f>
        <v>150000000</v>
      </c>
      <c r="I118" s="5">
        <f>$G118/EXP(C118)</f>
        <v>2.3298010228585799E-109</v>
      </c>
      <c r="J118" s="5">
        <f>$H118/EXP(D118)</f>
        <v>9.2868714648161171E-117</v>
      </c>
      <c r="K118" s="3">
        <f>$G118/(1+0.15)^(C118/52)</f>
        <v>34043739.446078338</v>
      </c>
      <c r="L118" s="3">
        <f>$G118/(1+0.15)^(D118/52)</f>
        <v>32453378.734761398</v>
      </c>
      <c r="M118" s="5">
        <f>$G118/EXP(E118)</f>
        <v>5.8652597736738916E-118</v>
      </c>
      <c r="N118" s="5">
        <f>$H118/EXP(F118)</f>
        <v>1.2568413800729052E-117</v>
      </c>
      <c r="O118" s="3">
        <f>$G118/(1+0.15)^($E118/52)</f>
        <v>32279394.957811534</v>
      </c>
      <c r="P118" s="3">
        <f>$H118/(1+0.15)^($F118/52)</f>
        <v>69170132.052453279</v>
      </c>
    </row>
    <row r="119" spans="1:16" x14ac:dyDescent="0.25">
      <c r="A119">
        <v>117</v>
      </c>
      <c r="B119" t="s">
        <v>207</v>
      </c>
      <c r="C119" s="4">
        <v>46.199998930692637</v>
      </c>
      <c r="D119">
        <v>104</v>
      </c>
      <c r="E119" s="4">
        <v>235.99999999999991</v>
      </c>
      <c r="F119">
        <v>236</v>
      </c>
      <c r="G119" s="1"/>
      <c r="H119" s="1"/>
      <c r="I119" s="5"/>
      <c r="J119" s="5"/>
    </row>
    <row r="120" spans="1:16" x14ac:dyDescent="0.25">
      <c r="A120">
        <v>118</v>
      </c>
      <c r="B120" t="s">
        <v>34</v>
      </c>
      <c r="C120" s="4">
        <v>72.199999132830186</v>
      </c>
      <c r="D120">
        <v>130</v>
      </c>
      <c r="E120" s="4">
        <v>261.99999999999994</v>
      </c>
      <c r="F120">
        <v>262</v>
      </c>
      <c r="G120" s="1"/>
      <c r="H120" s="1"/>
      <c r="I120" s="5"/>
      <c r="J120" s="5"/>
    </row>
    <row r="121" spans="1:16" x14ac:dyDescent="0.25">
      <c r="A121">
        <v>119</v>
      </c>
      <c r="B121" t="s">
        <v>43</v>
      </c>
      <c r="C121" s="4">
        <v>98.200000286041686</v>
      </c>
      <c r="D121">
        <v>156</v>
      </c>
      <c r="E121" s="4">
        <v>287.99999999999994</v>
      </c>
      <c r="F121">
        <v>288</v>
      </c>
      <c r="G121" s="1">
        <f>2*10^7</f>
        <v>20000000</v>
      </c>
      <c r="H121" s="1">
        <f>2*10^7</f>
        <v>20000000</v>
      </c>
      <c r="I121" s="5">
        <f>$G121/EXP(C121)</f>
        <v>4.5010283516696722E-36</v>
      </c>
      <c r="J121" s="5">
        <f>$H121/EXP(D121)</f>
        <v>3.557056952254261E-61</v>
      </c>
      <c r="K121" s="3">
        <f>$G121/(1+0.15)^(C121/52)</f>
        <v>15360468.369629087</v>
      </c>
      <c r="L121" s="3">
        <f>$G121/(1+0.15)^(D121/52)</f>
        <v>13150324.648639766</v>
      </c>
      <c r="M121" s="5">
        <f>$G121/EXP(E121)</f>
        <v>1.675788506763969E-118</v>
      </c>
      <c r="N121" s="5">
        <f>$H121/EXP(F121)</f>
        <v>1.6757885067638736E-118</v>
      </c>
      <c r="O121" s="3">
        <f>$G121/(1+0.15)^($E121/52)</f>
        <v>9222684.2736604381</v>
      </c>
      <c r="P121" s="3">
        <f>$H121/(1+0.15)^($F121/52)</f>
        <v>9222684.2736604381</v>
      </c>
    </row>
    <row r="122" spans="1:16" x14ac:dyDescent="0.25">
      <c r="A122">
        <v>120</v>
      </c>
      <c r="B122" t="s">
        <v>39</v>
      </c>
      <c r="C122" s="4">
        <v>60.2</v>
      </c>
      <c r="D122">
        <v>130</v>
      </c>
      <c r="E122" s="4">
        <v>235.99999999999994</v>
      </c>
      <c r="F122">
        <v>210</v>
      </c>
      <c r="G122" s="1"/>
      <c r="H122" s="1"/>
      <c r="I122" s="5"/>
      <c r="J122" s="5"/>
    </row>
    <row r="123" spans="1:16" x14ac:dyDescent="0.25">
      <c r="A123">
        <v>121</v>
      </c>
      <c r="B123" t="s">
        <v>208</v>
      </c>
      <c r="C123" s="4">
        <v>72.199999869113185</v>
      </c>
      <c r="D123">
        <v>156</v>
      </c>
      <c r="E123" s="4">
        <v>247.99999999999994</v>
      </c>
      <c r="F123">
        <v>236</v>
      </c>
      <c r="G123" s="1"/>
      <c r="H123" s="1"/>
      <c r="I123" s="5"/>
      <c r="J123" s="5"/>
    </row>
    <row r="124" spans="1:16" x14ac:dyDescent="0.25">
      <c r="A124">
        <v>122</v>
      </c>
      <c r="B124" t="s">
        <v>209</v>
      </c>
      <c r="C124" s="4">
        <v>112.19999871397577</v>
      </c>
      <c r="D124">
        <v>208</v>
      </c>
      <c r="E124" s="4">
        <v>287.99999999999994</v>
      </c>
      <c r="F124">
        <v>288</v>
      </c>
      <c r="G124" s="1">
        <f>15*10^6</f>
        <v>15000000</v>
      </c>
      <c r="H124" s="1">
        <f>15*10^6</f>
        <v>15000000</v>
      </c>
      <c r="I124" s="5">
        <f>$G124/EXP(C124)</f>
        <v>2.8070551678068187E-42</v>
      </c>
      <c r="J124" s="5">
        <f>$H124/EXP(D124)</f>
        <v>6.9636834840639709E-84</v>
      </c>
      <c r="K124" s="3">
        <f>$G124/(1+0.15)^(C124/52)</f>
        <v>11094915.458675742</v>
      </c>
      <c r="L124" s="3">
        <f>$G124/(1+0.15)^(D124/52)</f>
        <v>8576298.6838955004</v>
      </c>
      <c r="M124" s="5">
        <f>$G124/EXP(E124)</f>
        <v>1.2568413800729768E-118</v>
      </c>
      <c r="N124" s="5">
        <f>$H124/EXP(F124)</f>
        <v>1.2568413800729053E-118</v>
      </c>
      <c r="O124" s="3">
        <f>$G124/(1+0.15)^($E124/52)</f>
        <v>6917013.2052453291</v>
      </c>
      <c r="P124" s="3">
        <f>$H124/(1+0.15)^($F124/52)</f>
        <v>6917013.2052453291</v>
      </c>
    </row>
    <row r="125" spans="1:16" x14ac:dyDescent="0.25">
      <c r="A125">
        <v>123</v>
      </c>
      <c r="B125" t="s">
        <v>41</v>
      </c>
      <c r="C125" s="4">
        <v>280.19999807034839</v>
      </c>
      <c r="D125">
        <v>298</v>
      </c>
      <c r="E125" s="4">
        <v>299.99999999999994</v>
      </c>
      <c r="F125">
        <v>300</v>
      </c>
      <c r="G125" s="1"/>
      <c r="H125" s="1"/>
      <c r="I125" s="5"/>
      <c r="J125" s="5"/>
    </row>
    <row r="126" spans="1:16" x14ac:dyDescent="0.25">
      <c r="A126">
        <v>124</v>
      </c>
      <c r="B126" t="s">
        <v>210</v>
      </c>
      <c r="C126" s="4">
        <v>15.000000000000004</v>
      </c>
      <c r="D126">
        <v>15</v>
      </c>
      <c r="E126" s="4">
        <v>146.00000000000003</v>
      </c>
      <c r="F126">
        <v>146</v>
      </c>
      <c r="G126" s="1"/>
      <c r="H126" s="1"/>
      <c r="I126" s="5"/>
      <c r="J126" s="5"/>
    </row>
    <row r="127" spans="1:16" x14ac:dyDescent="0.25">
      <c r="A127">
        <v>125</v>
      </c>
      <c r="B127" t="s">
        <v>39</v>
      </c>
      <c r="C127" s="4">
        <v>54.999999397084004</v>
      </c>
      <c r="D127">
        <v>55</v>
      </c>
      <c r="E127" s="4">
        <v>186</v>
      </c>
      <c r="F127">
        <v>186</v>
      </c>
      <c r="G127" s="1"/>
      <c r="H127" s="1"/>
      <c r="I127" s="5"/>
      <c r="J127" s="5"/>
    </row>
    <row r="128" spans="1:16" x14ac:dyDescent="0.25">
      <c r="A128">
        <v>126</v>
      </c>
      <c r="B128" t="s">
        <v>34</v>
      </c>
      <c r="C128" s="4">
        <v>69.999999397084011</v>
      </c>
      <c r="D128">
        <v>70</v>
      </c>
      <c r="E128" s="4">
        <v>212.00000000000003</v>
      </c>
      <c r="F128">
        <v>212</v>
      </c>
      <c r="G128" s="1"/>
      <c r="H128" s="1"/>
      <c r="I128" s="5"/>
      <c r="J128" s="5"/>
    </row>
    <row r="129" spans="1:16" x14ac:dyDescent="0.25">
      <c r="A129">
        <v>127</v>
      </c>
      <c r="B129" t="s">
        <v>211</v>
      </c>
      <c r="C129" s="4">
        <v>80.999993047293813</v>
      </c>
      <c r="D129">
        <v>81</v>
      </c>
      <c r="E129" s="4">
        <v>212</v>
      </c>
      <c r="F129">
        <v>212</v>
      </c>
      <c r="G129" s="1"/>
      <c r="H129" s="1"/>
      <c r="I129" s="5"/>
      <c r="J129" s="5"/>
    </row>
    <row r="130" spans="1:16" x14ac:dyDescent="0.25">
      <c r="A130">
        <v>128</v>
      </c>
      <c r="B130" t="s">
        <v>176</v>
      </c>
      <c r="C130" s="4">
        <v>70.999999397084025</v>
      </c>
      <c r="D130">
        <v>71</v>
      </c>
      <c r="E130" s="4">
        <v>224</v>
      </c>
      <c r="F130">
        <v>224</v>
      </c>
      <c r="G130" s="1"/>
      <c r="H130" s="1"/>
      <c r="I130" s="5"/>
      <c r="J130" s="5"/>
    </row>
    <row r="131" spans="1:16" x14ac:dyDescent="0.25">
      <c r="A131">
        <v>129</v>
      </c>
      <c r="B131" t="s">
        <v>177</v>
      </c>
      <c r="C131" s="4">
        <v>132.99999399383933</v>
      </c>
      <c r="D131">
        <v>133</v>
      </c>
      <c r="E131" s="4">
        <v>264</v>
      </c>
      <c r="F131">
        <v>264</v>
      </c>
      <c r="G131" s="1">
        <f>2*10^7</f>
        <v>20000000</v>
      </c>
      <c r="H131" s="1">
        <f>2*10^7</f>
        <v>20000000</v>
      </c>
      <c r="I131" s="5">
        <f>$G131/EXP(C131)</f>
        <v>3.4663029037927595E-51</v>
      </c>
      <c r="J131" s="5">
        <f>$H131/EXP(D131)</f>
        <v>3.4662820846830946E-51</v>
      </c>
      <c r="K131" s="3">
        <f>$G131/(1+0.15)^(C131/52)</f>
        <v>13988901.213969471</v>
      </c>
      <c r="L131" s="3">
        <f>$G131/(1+0.15)^(D131/52)</f>
        <v>13988900.988147534</v>
      </c>
      <c r="M131" s="5">
        <f>$G131/EXP(E131)</f>
        <v>4.4390166419456277E-108</v>
      </c>
      <c r="N131" s="5">
        <f>$H131/EXP(F131)</f>
        <v>4.4390166419456277E-108</v>
      </c>
      <c r="O131" s="3">
        <f>$G131/(1+0.15)^($E131/52)</f>
        <v>9837205.1675628293</v>
      </c>
      <c r="P131" s="3">
        <f>$H131/(1+0.15)^($F131/52)</f>
        <v>9837205.1675628293</v>
      </c>
    </row>
    <row r="132" spans="1:16" x14ac:dyDescent="0.25">
      <c r="A132">
        <v>130</v>
      </c>
      <c r="B132" t="s">
        <v>36</v>
      </c>
      <c r="C132" s="4">
        <v>110.99999857926974</v>
      </c>
      <c r="D132">
        <v>111</v>
      </c>
      <c r="E132" s="4">
        <v>264</v>
      </c>
      <c r="F132">
        <v>264</v>
      </c>
      <c r="G132" s="1"/>
      <c r="H132" s="1"/>
      <c r="I132" s="5"/>
      <c r="J132" s="5"/>
    </row>
    <row r="133" spans="1:16" x14ac:dyDescent="0.25">
      <c r="A133">
        <v>131</v>
      </c>
      <c r="B133" t="s">
        <v>37</v>
      </c>
      <c r="C133" s="4">
        <v>158.99999434252413</v>
      </c>
      <c r="D133">
        <v>159</v>
      </c>
      <c r="E133" s="4">
        <v>290</v>
      </c>
      <c r="F133">
        <v>290</v>
      </c>
      <c r="G133" s="1">
        <f>2*10^7</f>
        <v>20000000</v>
      </c>
      <c r="H133" s="1">
        <f>2*10^7</f>
        <v>20000000</v>
      </c>
      <c r="I133" s="5">
        <f>$G133/EXP(C133)</f>
        <v>1.7709643958626763E-62</v>
      </c>
      <c r="J133" s="5">
        <f>$H133/EXP(D133)</f>
        <v>1.7709543767026864E-62</v>
      </c>
      <c r="K133" s="3">
        <f>$G133/(1+0.15)^(C133/52)</f>
        <v>13044717.631800171</v>
      </c>
      <c r="L133" s="3">
        <f>$G133/(1+0.15)^(D133/52)</f>
        <v>13044717.433445252</v>
      </c>
      <c r="M133" s="5">
        <f>$G133/EXP(E133)</f>
        <v>2.2679331220754913E-119</v>
      </c>
      <c r="N133" s="5">
        <f>$H133/EXP(F133)</f>
        <v>2.2679331220754913E-119</v>
      </c>
      <c r="O133" s="3">
        <f>$G133/(1+0.15)^($E133/52)</f>
        <v>9173241.1183987986</v>
      </c>
      <c r="P133" s="3">
        <f>$H133/(1+0.15)^($F133/52)</f>
        <v>9173241.1183987986</v>
      </c>
    </row>
    <row r="134" spans="1:16" x14ac:dyDescent="0.25">
      <c r="A134">
        <v>132</v>
      </c>
      <c r="B134" t="s">
        <v>39</v>
      </c>
      <c r="C134" s="4">
        <v>26</v>
      </c>
      <c r="D134">
        <v>26</v>
      </c>
      <c r="E134" s="4">
        <v>238.00000000000009</v>
      </c>
      <c r="F134">
        <v>238</v>
      </c>
      <c r="G134" s="1"/>
      <c r="H134" s="1"/>
      <c r="I134" s="5"/>
      <c r="J134" s="5"/>
    </row>
    <row r="135" spans="1:16" x14ac:dyDescent="0.25">
      <c r="A135">
        <v>133</v>
      </c>
      <c r="B135" t="s">
        <v>34</v>
      </c>
      <c r="C135" s="4">
        <v>52</v>
      </c>
      <c r="D135">
        <v>52</v>
      </c>
      <c r="E135" s="4">
        <v>264.00000000000006</v>
      </c>
      <c r="F135">
        <v>264</v>
      </c>
      <c r="G135" s="1"/>
      <c r="H135" s="1"/>
      <c r="I135" s="5"/>
      <c r="J135" s="5"/>
    </row>
    <row r="136" spans="1:16" x14ac:dyDescent="0.25">
      <c r="A136">
        <v>134</v>
      </c>
      <c r="B136" t="s">
        <v>177</v>
      </c>
      <c r="C136" s="4">
        <v>78</v>
      </c>
      <c r="D136">
        <v>78</v>
      </c>
      <c r="E136" s="4">
        <v>290</v>
      </c>
      <c r="F136">
        <v>290</v>
      </c>
      <c r="G136" s="1"/>
      <c r="H136" s="1"/>
      <c r="I136" s="5"/>
      <c r="J136" s="5"/>
    </row>
    <row r="137" spans="1:16" x14ac:dyDescent="0.25">
      <c r="A137">
        <v>135</v>
      </c>
      <c r="B137" t="s">
        <v>41</v>
      </c>
      <c r="C137" s="4">
        <v>168.99999434252442</v>
      </c>
      <c r="D137">
        <v>169</v>
      </c>
      <c r="E137" s="4">
        <v>300</v>
      </c>
      <c r="F137">
        <v>300</v>
      </c>
      <c r="G137" s="1"/>
      <c r="H137" s="1"/>
      <c r="I137" s="5"/>
      <c r="J137" s="5"/>
    </row>
    <row r="138" spans="1:16" x14ac:dyDescent="0.25">
      <c r="A138">
        <v>136</v>
      </c>
      <c r="B138" t="s">
        <v>212</v>
      </c>
      <c r="C138" s="4">
        <v>332.199998033155</v>
      </c>
      <c r="D138">
        <v>350</v>
      </c>
      <c r="E138" s="4">
        <v>352</v>
      </c>
      <c r="F138">
        <v>352</v>
      </c>
      <c r="I138" s="5"/>
      <c r="J138" s="5"/>
    </row>
    <row r="139" spans="1:16" x14ac:dyDescent="0.25">
      <c r="C139" s="4"/>
      <c r="E139" s="4"/>
      <c r="K139">
        <f>SUM(K3:K138)</f>
        <v>689768928.52394783</v>
      </c>
      <c r="L139">
        <f>SUM(L3:L138)</f>
        <v>678224337.81088519</v>
      </c>
      <c r="O139" s="12">
        <f>SUM(O3:O138)</f>
        <v>517488922.22439939</v>
      </c>
      <c r="P139" s="12">
        <f>SUM(P3:P138)</f>
        <v>469530964.00136513</v>
      </c>
    </row>
    <row r="140" spans="1:16" x14ac:dyDescent="0.25">
      <c r="C140" s="4"/>
      <c r="E140" s="4"/>
    </row>
    <row r="142" spans="1:16" ht="15.75" thickBot="1" x14ac:dyDescent="0.3"/>
    <row r="143" spans="1:16" ht="15.75" x14ac:dyDescent="0.25">
      <c r="A143" s="6" t="s">
        <v>232</v>
      </c>
      <c r="B143" s="7"/>
      <c r="C143" s="7"/>
      <c r="D143" s="7"/>
      <c r="E143" s="10">
        <f>O139</f>
        <v>517488922.22439939</v>
      </c>
    </row>
    <row r="144" spans="1:16" ht="16.5" thickBot="1" x14ac:dyDescent="0.3">
      <c r="A144" s="8" t="s">
        <v>233</v>
      </c>
      <c r="B144" s="9"/>
      <c r="C144" s="9"/>
      <c r="D144" s="9"/>
      <c r="E144" s="11">
        <f>P139</f>
        <v>469530964.00136513</v>
      </c>
    </row>
    <row r="147" spans="1:1" x14ac:dyDescent="0.25">
      <c r="A147" t="s">
        <v>234</v>
      </c>
    </row>
  </sheetData>
  <mergeCells count="2">
    <mergeCell ref="A143:D143"/>
    <mergeCell ref="A144:D1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8B7C-4F3E-4C8B-916B-274D5FD06AF1}">
  <dimension ref="A1:CC114"/>
  <sheetViews>
    <sheetView topLeftCell="A31" zoomScaleNormal="100" workbookViewId="0">
      <selection activeCell="A44" sqref="A44:B52"/>
    </sheetView>
  </sheetViews>
  <sheetFormatPr defaultRowHeight="15" x14ac:dyDescent="0.25"/>
  <cols>
    <col min="2" max="4" width="9.140625" customWidth="1"/>
    <col min="5" max="6" width="9.28515625" bestFit="1" customWidth="1"/>
    <col min="7" max="7" width="15.42578125" bestFit="1" customWidth="1"/>
    <col min="8" max="11" width="9.28515625" bestFit="1" customWidth="1"/>
    <col min="12" max="12" width="14.42578125" bestFit="1" customWidth="1"/>
    <col min="13" max="13" width="12.7109375" bestFit="1" customWidth="1"/>
    <col min="14" max="17" width="9.28515625" bestFit="1" customWidth="1"/>
    <col min="18" max="18" width="12.7109375" bestFit="1" customWidth="1"/>
    <col min="19" max="23" width="9.28515625" bestFit="1" customWidth="1"/>
    <col min="24" max="24" width="14.42578125" bestFit="1" customWidth="1"/>
    <col min="25" max="28" width="9.28515625" bestFit="1" customWidth="1"/>
    <col min="29" max="29" width="14.42578125" bestFit="1" customWidth="1"/>
    <col min="30" max="30" width="9.28515625" bestFit="1" customWidth="1"/>
    <col min="31" max="31" width="15.42578125" bestFit="1" customWidth="1"/>
    <col min="32" max="37" width="9.28515625" bestFit="1" customWidth="1"/>
    <col min="38" max="38" width="12.7109375" bestFit="1" customWidth="1"/>
    <col min="39" max="39" width="9.28515625" bestFit="1" customWidth="1"/>
    <col min="40" max="40" width="11.5703125" bestFit="1" customWidth="1"/>
    <col min="41" max="42" width="9.28515625" bestFit="1" customWidth="1"/>
    <col min="43" max="43" width="12.140625" bestFit="1" customWidth="1"/>
    <col min="44" max="45" width="9.28515625" bestFit="1" customWidth="1"/>
    <col min="46" max="46" width="12.5703125" bestFit="1" customWidth="1"/>
    <col min="47" max="47" width="9.28515625" bestFit="1" customWidth="1"/>
    <col min="48" max="48" width="11.5703125" bestFit="1" customWidth="1"/>
    <col min="49" max="57" width="9.28515625" bestFit="1" customWidth="1"/>
    <col min="58" max="58" width="14.28515625" bestFit="1" customWidth="1"/>
    <col min="59" max="62" width="9.28515625" bestFit="1" customWidth="1"/>
    <col min="63" max="63" width="12.5703125" bestFit="1" customWidth="1"/>
    <col min="64" max="77" width="9.28515625" bestFit="1" customWidth="1"/>
    <col min="78" max="78" width="12.5703125" bestFit="1" customWidth="1"/>
    <col min="79" max="79" width="9.28515625" bestFit="1" customWidth="1"/>
    <col min="80" max="80" width="9.28515625" customWidth="1"/>
    <col min="81" max="81" width="22.28515625" bestFit="1" customWidth="1"/>
  </cols>
  <sheetData>
    <row r="1" spans="1:81" x14ac:dyDescent="0.25">
      <c r="C1" t="s">
        <v>27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216</v>
      </c>
      <c r="CC1" t="s">
        <v>95</v>
      </c>
    </row>
    <row r="2" spans="1:81" x14ac:dyDescent="0.25">
      <c r="B2" t="s">
        <v>0</v>
      </c>
      <c r="C2">
        <v>0</v>
      </c>
      <c r="D2">
        <v>1</v>
      </c>
      <c r="E2">
        <v>1</v>
      </c>
      <c r="F2">
        <v>7</v>
      </c>
      <c r="G2">
        <v>137</v>
      </c>
      <c r="H2">
        <v>1</v>
      </c>
      <c r="I2">
        <v>12</v>
      </c>
      <c r="J2">
        <v>28</v>
      </c>
      <c r="K2">
        <v>78</v>
      </c>
      <c r="L2">
        <v>177</v>
      </c>
      <c r="M2">
        <v>4</v>
      </c>
      <c r="N2">
        <v>14</v>
      </c>
      <c r="O2">
        <v>22</v>
      </c>
      <c r="P2">
        <v>30</v>
      </c>
      <c r="Q2">
        <v>70</v>
      </c>
      <c r="R2">
        <v>82</v>
      </c>
      <c r="S2">
        <v>134</v>
      </c>
      <c r="T2">
        <v>10</v>
      </c>
      <c r="U2">
        <v>20</v>
      </c>
      <c r="V2">
        <v>30</v>
      </c>
      <c r="W2">
        <v>75</v>
      </c>
      <c r="X2">
        <v>101</v>
      </c>
      <c r="Y2">
        <v>116</v>
      </c>
      <c r="Z2">
        <v>26</v>
      </c>
      <c r="AA2">
        <v>52</v>
      </c>
      <c r="AB2">
        <v>78</v>
      </c>
      <c r="AC2">
        <v>187</v>
      </c>
      <c r="AD2">
        <v>26</v>
      </c>
      <c r="AE2">
        <v>96</v>
      </c>
      <c r="AF2">
        <v>148</v>
      </c>
      <c r="AG2">
        <v>152</v>
      </c>
      <c r="AH2">
        <v>30</v>
      </c>
      <c r="AI2">
        <v>56</v>
      </c>
      <c r="AJ2">
        <v>56</v>
      </c>
      <c r="AK2">
        <v>42</v>
      </c>
      <c r="AL2">
        <v>82</v>
      </c>
      <c r="AM2">
        <v>92</v>
      </c>
      <c r="AN2">
        <v>84</v>
      </c>
      <c r="AO2">
        <v>154</v>
      </c>
      <c r="AP2">
        <v>4</v>
      </c>
      <c r="AQ2">
        <v>14</v>
      </c>
      <c r="AR2">
        <v>5</v>
      </c>
      <c r="AS2">
        <v>13</v>
      </c>
      <c r="AT2">
        <v>21</v>
      </c>
      <c r="AU2">
        <v>51</v>
      </c>
      <c r="AV2">
        <v>66</v>
      </c>
      <c r="AW2">
        <v>70</v>
      </c>
      <c r="AX2">
        <v>34</v>
      </c>
      <c r="AY2">
        <v>49</v>
      </c>
      <c r="AZ2">
        <v>54</v>
      </c>
      <c r="BA2">
        <v>80</v>
      </c>
      <c r="BB2">
        <v>59</v>
      </c>
      <c r="BC2">
        <v>77</v>
      </c>
      <c r="BD2">
        <v>54</v>
      </c>
      <c r="BE2">
        <v>55</v>
      </c>
      <c r="BF2">
        <v>155</v>
      </c>
      <c r="BG2">
        <v>53</v>
      </c>
      <c r="BH2">
        <v>63</v>
      </c>
      <c r="BI2">
        <v>71</v>
      </c>
      <c r="BJ2">
        <v>101</v>
      </c>
      <c r="BK2">
        <v>175</v>
      </c>
      <c r="BL2">
        <v>183</v>
      </c>
      <c r="BM2">
        <v>42</v>
      </c>
      <c r="BN2">
        <v>57</v>
      </c>
      <c r="BO2">
        <v>62</v>
      </c>
      <c r="BP2">
        <v>88</v>
      </c>
      <c r="BQ2">
        <v>67</v>
      </c>
      <c r="BR2">
        <v>85</v>
      </c>
      <c r="BS2">
        <v>62</v>
      </c>
      <c r="BT2">
        <v>63</v>
      </c>
      <c r="BU2">
        <v>140</v>
      </c>
      <c r="BV2">
        <v>61</v>
      </c>
      <c r="BW2">
        <v>71</v>
      </c>
      <c r="BX2">
        <v>79</v>
      </c>
      <c r="BY2">
        <v>109</v>
      </c>
      <c r="BZ2">
        <v>150</v>
      </c>
      <c r="CA2">
        <v>154</v>
      </c>
      <c r="CB2">
        <v>154</v>
      </c>
      <c r="CC2">
        <f>SUM(C2:CB2)</f>
        <v>5462</v>
      </c>
    </row>
    <row r="3" spans="1:81" x14ac:dyDescent="0.25">
      <c r="C3" s="1">
        <v>0</v>
      </c>
      <c r="D3" s="1">
        <v>0</v>
      </c>
      <c r="E3" s="1">
        <v>0</v>
      </c>
      <c r="F3" s="1">
        <v>0</v>
      </c>
      <c r="G3" s="1">
        <v>196900000</v>
      </c>
      <c r="H3" s="1">
        <v>0</v>
      </c>
      <c r="I3" s="1">
        <v>0</v>
      </c>
      <c r="J3" s="1">
        <v>0</v>
      </c>
      <c r="K3" s="1">
        <v>0</v>
      </c>
      <c r="L3" s="1">
        <f>7*10^7</f>
        <v>70000000</v>
      </c>
      <c r="M3" s="1">
        <f>3*10^6</f>
        <v>3000000</v>
      </c>
      <c r="N3" s="1">
        <v>0</v>
      </c>
      <c r="O3" s="1">
        <v>0</v>
      </c>
      <c r="P3" s="1">
        <v>0</v>
      </c>
      <c r="Q3" s="1">
        <v>0</v>
      </c>
      <c r="R3" s="1">
        <f>7*10^6</f>
        <v>7000000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10^7</f>
        <v>10000000</v>
      </c>
      <c r="Y3" s="1">
        <v>0</v>
      </c>
      <c r="Z3" s="1">
        <v>0</v>
      </c>
      <c r="AA3" s="1">
        <v>0</v>
      </c>
      <c r="AB3" s="1">
        <v>0</v>
      </c>
      <c r="AC3" s="1">
        <f>15*10^6</f>
        <v>15000000</v>
      </c>
      <c r="AD3" s="1">
        <v>0</v>
      </c>
      <c r="AE3" s="1">
        <f>17*10^7</f>
        <v>170000000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f>1*10^6</f>
        <v>1000000</v>
      </c>
      <c r="AM3" s="1">
        <v>0</v>
      </c>
      <c r="AN3" s="1">
        <f>5*10^5</f>
        <v>500000</v>
      </c>
      <c r="AO3" s="1">
        <v>0</v>
      </c>
      <c r="AP3" s="1">
        <v>0</v>
      </c>
      <c r="AQ3" s="1">
        <f>4*10^5</f>
        <v>400000</v>
      </c>
      <c r="AR3" s="1">
        <v>0</v>
      </c>
      <c r="AS3" s="1">
        <v>0</v>
      </c>
      <c r="AT3" s="1">
        <f>15*10^5</f>
        <v>1500000</v>
      </c>
      <c r="AU3" s="1">
        <v>0</v>
      </c>
      <c r="AV3" s="1">
        <f>6*10^5</f>
        <v>600000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f>16*10^6</f>
        <v>16000000</v>
      </c>
      <c r="BG3" s="1">
        <v>0</v>
      </c>
      <c r="BH3" s="1">
        <v>0</v>
      </c>
      <c r="BI3" s="1">
        <v>0</v>
      </c>
      <c r="BJ3" s="1">
        <v>0</v>
      </c>
      <c r="BK3" s="1">
        <f>8*10^6</f>
        <v>8000000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f>5*10^6</f>
        <v>5000000</v>
      </c>
      <c r="CA3" s="1">
        <v>0</v>
      </c>
      <c r="CB3" s="1"/>
    </row>
    <row r="4" spans="1:81" x14ac:dyDescent="0.25">
      <c r="C4">
        <f>C3/EXP(C2)</f>
        <v>0</v>
      </c>
      <c r="D4">
        <f>D3/EXP(D2)</f>
        <v>0</v>
      </c>
      <c r="E4">
        <f t="shared" ref="E4:BP4" si="0">E3/EXP(E2)</f>
        <v>0</v>
      </c>
      <c r="F4">
        <f t="shared" si="0"/>
        <v>0</v>
      </c>
      <c r="G4">
        <f t="shared" si="0"/>
        <v>6.2503119799826329E-52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9.440059750097232E-70</v>
      </c>
      <c r="M4">
        <f t="shared" si="0"/>
        <v>54946.916666202545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1.7098205164183693E-29</v>
      </c>
      <c r="S4" s="3">
        <f>S3/EXP(S2)</f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1.3685394711738531E-37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9.1838153487444571E-75</v>
      </c>
      <c r="AD4">
        <f t="shared" si="0"/>
        <v>0</v>
      </c>
      <c r="AE4">
        <f t="shared" si="0"/>
        <v>3.4528575266491786E-34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2.4426007377405276E-30</v>
      </c>
      <c r="AM4">
        <f t="shared" si="0"/>
        <v>0</v>
      </c>
      <c r="AN4">
        <f t="shared" si="0"/>
        <v>1.652850313380367E-31</v>
      </c>
      <c r="AO4">
        <f t="shared" si="0"/>
        <v>0</v>
      </c>
      <c r="AP4">
        <f t="shared" si="0"/>
        <v>0</v>
      </c>
      <c r="AQ4" s="3">
        <f>AQ3/EXP(AQ2)</f>
        <v>0.33261148764142717</v>
      </c>
      <c r="AR4">
        <f t="shared" si="0"/>
        <v>0</v>
      </c>
      <c r="AS4">
        <f t="shared" si="0"/>
        <v>0</v>
      </c>
      <c r="AT4">
        <f t="shared" si="0"/>
        <v>1.1373840641867861E-3</v>
      </c>
      <c r="AU4">
        <f t="shared" si="0"/>
        <v>0</v>
      </c>
      <c r="AV4">
        <f t="shared" si="0"/>
        <v>1.3023132067821836E-23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7.7352666208853376E-61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7.971786408082938E-70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ref="BQ4:CA4" si="1">BQ3/EXP(BQ2)</f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3.5875479865822053E-59</v>
      </c>
      <c r="CA4">
        <f t="shared" si="1"/>
        <v>0</v>
      </c>
    </row>
    <row r="7" spans="1:81" x14ac:dyDescent="0.25">
      <c r="A7">
        <v>1</v>
      </c>
      <c r="B7" t="s">
        <v>28</v>
      </c>
      <c r="C7">
        <v>-1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ref="AD7:AD39" si="2">SUMPRODUCT(C7:AC7,$C$2:$AC$2)</f>
        <v>1</v>
      </c>
      <c r="AE7" t="s">
        <v>29</v>
      </c>
      <c r="AF7">
        <v>1</v>
      </c>
    </row>
    <row r="8" spans="1:81" x14ac:dyDescent="0.25">
      <c r="A8">
        <v>2</v>
      </c>
      <c r="B8" t="s">
        <v>30</v>
      </c>
      <c r="C8">
        <v>-1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2"/>
        <v>1</v>
      </c>
      <c r="AE8" t="s">
        <v>29</v>
      </c>
      <c r="AF8">
        <v>1</v>
      </c>
    </row>
    <row r="9" spans="1:81" x14ac:dyDescent="0.25">
      <c r="A9">
        <v>3</v>
      </c>
      <c r="B9" t="s">
        <v>31</v>
      </c>
      <c r="C9">
        <v>-1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2"/>
        <v>7</v>
      </c>
      <c r="AE9" t="s">
        <v>29</v>
      </c>
      <c r="AF9">
        <v>7</v>
      </c>
    </row>
    <row r="10" spans="1:81" x14ac:dyDescent="0.25">
      <c r="A10">
        <v>4</v>
      </c>
      <c r="B10" t="s">
        <v>32</v>
      </c>
      <c r="C10">
        <v>0</v>
      </c>
      <c r="D10">
        <v>-1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2"/>
        <v>136</v>
      </c>
      <c r="AE10" t="s">
        <v>29</v>
      </c>
      <c r="AF10">
        <v>130</v>
      </c>
    </row>
    <row r="11" spans="1:81" x14ac:dyDescent="0.25">
      <c r="C11">
        <v>0</v>
      </c>
      <c r="D11">
        <v>0</v>
      </c>
      <c r="E11">
        <v>-1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2"/>
        <v>136</v>
      </c>
      <c r="AE11" t="s">
        <v>29</v>
      </c>
      <c r="AF11">
        <v>130</v>
      </c>
    </row>
    <row r="12" spans="1:81" x14ac:dyDescent="0.25">
      <c r="C12">
        <v>0</v>
      </c>
      <c r="D12">
        <v>0</v>
      </c>
      <c r="E12">
        <v>0</v>
      </c>
      <c r="F12">
        <v>-1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2"/>
        <v>130</v>
      </c>
      <c r="AE12" t="s">
        <v>29</v>
      </c>
      <c r="AF12">
        <v>130</v>
      </c>
    </row>
    <row r="13" spans="1:81" x14ac:dyDescent="0.25">
      <c r="A13">
        <v>5</v>
      </c>
      <c r="B13" t="s">
        <v>33</v>
      </c>
      <c r="C13">
        <v>-1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2"/>
        <v>1</v>
      </c>
      <c r="AE13" t="s">
        <v>29</v>
      </c>
      <c r="AF13">
        <v>1</v>
      </c>
    </row>
    <row r="14" spans="1:81" x14ac:dyDescent="0.25">
      <c r="A14">
        <v>6</v>
      </c>
      <c r="B14" t="s">
        <v>34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-1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2"/>
        <v>8</v>
      </c>
      <c r="AE14" t="s">
        <v>29</v>
      </c>
      <c r="AF14">
        <v>8</v>
      </c>
    </row>
    <row r="15" spans="1:81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-1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2"/>
        <v>11</v>
      </c>
      <c r="AE15" t="s">
        <v>29</v>
      </c>
      <c r="AF15">
        <v>8</v>
      </c>
    </row>
    <row r="16" spans="1:81" x14ac:dyDescent="0.25">
      <c r="A16">
        <v>7</v>
      </c>
      <c r="B16" t="s">
        <v>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2"/>
        <v>16</v>
      </c>
      <c r="AE16" t="s">
        <v>29</v>
      </c>
      <c r="AF16">
        <v>16</v>
      </c>
    </row>
    <row r="17" spans="1:32" x14ac:dyDescent="0.25">
      <c r="A17">
        <v>8</v>
      </c>
      <c r="B17" t="s">
        <v>36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2"/>
        <v>50</v>
      </c>
      <c r="AE17" t="s">
        <v>29</v>
      </c>
      <c r="AF17">
        <v>50</v>
      </c>
    </row>
    <row r="18" spans="1:32" x14ac:dyDescent="0.25">
      <c r="A18">
        <v>9</v>
      </c>
      <c r="B18" t="s">
        <v>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2"/>
        <v>99</v>
      </c>
      <c r="AE18" t="s">
        <v>29</v>
      </c>
      <c r="AF18">
        <v>40</v>
      </c>
    </row>
    <row r="19" spans="1:32" x14ac:dyDescent="0.25">
      <c r="C19">
        <v>0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2"/>
        <v>40</v>
      </c>
      <c r="AE19" t="s">
        <v>29</v>
      </c>
      <c r="AF19">
        <v>40</v>
      </c>
    </row>
    <row r="20" spans="1:32" x14ac:dyDescent="0.25">
      <c r="A20">
        <v>10</v>
      </c>
      <c r="B20" t="s">
        <v>38</v>
      </c>
      <c r="C20">
        <v>-1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2"/>
        <v>4</v>
      </c>
      <c r="AE20" t="s">
        <v>29</v>
      </c>
      <c r="AF20">
        <v>4</v>
      </c>
    </row>
    <row r="21" spans="1:32" x14ac:dyDescent="0.25">
      <c r="A21">
        <v>11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2"/>
        <v>10</v>
      </c>
      <c r="AE21" t="s">
        <v>29</v>
      </c>
      <c r="AF21">
        <v>10</v>
      </c>
    </row>
    <row r="22" spans="1:32" x14ac:dyDescent="0.25">
      <c r="A22">
        <v>12</v>
      </c>
      <c r="B22" t="s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2"/>
        <v>8</v>
      </c>
      <c r="AE22" t="s">
        <v>29</v>
      </c>
      <c r="AF22">
        <v>8</v>
      </c>
    </row>
    <row r="23" spans="1:32" x14ac:dyDescent="0.25">
      <c r="A23">
        <v>13</v>
      </c>
      <c r="B23" t="s">
        <v>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2"/>
        <v>8</v>
      </c>
      <c r="AE23" t="s">
        <v>29</v>
      </c>
      <c r="AF23">
        <v>8</v>
      </c>
    </row>
    <row r="24" spans="1:32" x14ac:dyDescent="0.25">
      <c r="A24">
        <v>14</v>
      </c>
      <c r="B24" t="s">
        <v>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2"/>
        <v>40</v>
      </c>
      <c r="AE24" t="s">
        <v>29</v>
      </c>
      <c r="AF24">
        <v>40</v>
      </c>
    </row>
    <row r="25" spans="1:32" x14ac:dyDescent="0.25">
      <c r="A25">
        <v>15</v>
      </c>
      <c r="B25" t="s">
        <v>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2"/>
        <v>12</v>
      </c>
      <c r="AE25" t="s">
        <v>29</v>
      </c>
      <c r="AF25">
        <v>12</v>
      </c>
    </row>
    <row r="26" spans="1:32" x14ac:dyDescent="0.25">
      <c r="A26">
        <v>16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2"/>
        <v>52</v>
      </c>
      <c r="AE26" t="s">
        <v>29</v>
      </c>
      <c r="AF26">
        <v>52</v>
      </c>
    </row>
    <row r="27" spans="1:32" x14ac:dyDescent="0.25">
      <c r="A27">
        <v>17</v>
      </c>
      <c r="B27" t="s">
        <v>39</v>
      </c>
      <c r="C27">
        <v>-1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2"/>
        <v>10</v>
      </c>
      <c r="AE27" t="s">
        <v>29</v>
      </c>
      <c r="AF27">
        <v>10</v>
      </c>
    </row>
    <row r="28" spans="1:32" x14ac:dyDescent="0.25">
      <c r="A28">
        <v>18</v>
      </c>
      <c r="B28" t="s">
        <v>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2"/>
        <v>10</v>
      </c>
      <c r="AE28" t="s">
        <v>29</v>
      </c>
      <c r="AF28">
        <v>10</v>
      </c>
    </row>
    <row r="29" spans="1:32" x14ac:dyDescent="0.25">
      <c r="A29">
        <v>19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2"/>
        <v>10</v>
      </c>
      <c r="AE29" t="s">
        <v>29</v>
      </c>
      <c r="AF29">
        <v>10</v>
      </c>
    </row>
    <row r="30" spans="1:32" x14ac:dyDescent="0.25">
      <c r="A30">
        <v>20</v>
      </c>
      <c r="B30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-1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2"/>
        <v>45</v>
      </c>
      <c r="AE30" t="s">
        <v>29</v>
      </c>
      <c r="AF30">
        <v>45</v>
      </c>
    </row>
    <row r="31" spans="1:32" x14ac:dyDescent="0.25">
      <c r="A31">
        <v>21</v>
      </c>
      <c r="B31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-1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2"/>
        <v>26</v>
      </c>
      <c r="AE31" t="s">
        <v>29</v>
      </c>
      <c r="AF31">
        <v>26</v>
      </c>
    </row>
    <row r="32" spans="1:32" x14ac:dyDescent="0.25">
      <c r="A32">
        <v>22</v>
      </c>
      <c r="B32" t="s">
        <v>41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-1</v>
      </c>
      <c r="Y32">
        <v>1</v>
      </c>
      <c r="Z32">
        <v>0</v>
      </c>
      <c r="AA32">
        <v>0</v>
      </c>
      <c r="AB32">
        <v>0</v>
      </c>
      <c r="AC32">
        <v>0</v>
      </c>
      <c r="AD32">
        <f t="shared" si="2"/>
        <v>15</v>
      </c>
      <c r="AE32" t="s">
        <v>29</v>
      </c>
      <c r="AF32">
        <v>15</v>
      </c>
    </row>
    <row r="33" spans="1:57" x14ac:dyDescent="0.25">
      <c r="A33">
        <v>23</v>
      </c>
      <c r="B33" t="s">
        <v>39</v>
      </c>
      <c r="C33">
        <v>-1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f t="shared" si="2"/>
        <v>26</v>
      </c>
      <c r="AE33" t="s">
        <v>29</v>
      </c>
      <c r="AF33">
        <v>26</v>
      </c>
    </row>
    <row r="34" spans="1:57" x14ac:dyDescent="0.25">
      <c r="A34">
        <v>24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1</v>
      </c>
      <c r="AB34">
        <v>0</v>
      </c>
      <c r="AC34">
        <v>0</v>
      </c>
      <c r="AD34">
        <f t="shared" si="2"/>
        <v>26</v>
      </c>
      <c r="AE34" t="s">
        <v>29</v>
      </c>
      <c r="AF34">
        <v>26</v>
      </c>
    </row>
    <row r="35" spans="1:57" x14ac:dyDescent="0.25">
      <c r="A35">
        <v>25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1</v>
      </c>
      <c r="AC35">
        <v>0</v>
      </c>
      <c r="AD35">
        <f t="shared" si="2"/>
        <v>26</v>
      </c>
      <c r="AE35" t="s">
        <v>29</v>
      </c>
      <c r="AF35">
        <v>26</v>
      </c>
    </row>
    <row r="36" spans="1:57" x14ac:dyDescent="0.25">
      <c r="A36">
        <v>26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-1</v>
      </c>
      <c r="AC36">
        <v>1</v>
      </c>
      <c r="AD36">
        <f t="shared" si="2"/>
        <v>109</v>
      </c>
      <c r="AE36" t="s">
        <v>29</v>
      </c>
      <c r="AF36">
        <v>10</v>
      </c>
    </row>
    <row r="37" spans="1:57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-1</v>
      </c>
      <c r="Z37">
        <v>0</v>
      </c>
      <c r="AA37">
        <v>0</v>
      </c>
      <c r="AB37">
        <v>0</v>
      </c>
      <c r="AC37">
        <v>1</v>
      </c>
      <c r="AD37">
        <f t="shared" si="2"/>
        <v>71</v>
      </c>
      <c r="AE37" t="s">
        <v>29</v>
      </c>
      <c r="AF37">
        <v>10</v>
      </c>
    </row>
    <row r="38" spans="1:57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f t="shared" si="2"/>
        <v>10</v>
      </c>
      <c r="AE38" t="s">
        <v>29</v>
      </c>
      <c r="AF38">
        <v>10</v>
      </c>
    </row>
    <row r="39" spans="1:57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f t="shared" si="2"/>
        <v>105</v>
      </c>
      <c r="AE39" t="s">
        <v>29</v>
      </c>
      <c r="AF39">
        <v>10</v>
      </c>
    </row>
    <row r="41" spans="1:57" x14ac:dyDescent="0.25">
      <c r="D41" t="s">
        <v>44</v>
      </c>
      <c r="E41" t="s">
        <v>45</v>
      </c>
      <c r="F41" t="s">
        <v>46</v>
      </c>
      <c r="G41" t="s">
        <v>47</v>
      </c>
      <c r="H41" t="s">
        <v>48</v>
      </c>
      <c r="I41" t="s">
        <v>49</v>
      </c>
      <c r="J41" t="s">
        <v>50</v>
      </c>
      <c r="K41" t="s">
        <v>51</v>
      </c>
      <c r="L41" t="s">
        <v>52</v>
      </c>
      <c r="M41" t="s">
        <v>53</v>
      </c>
      <c r="N41" t="s">
        <v>54</v>
      </c>
      <c r="O41" t="s">
        <v>55</v>
      </c>
      <c r="P41" t="s">
        <v>56</v>
      </c>
      <c r="Q41" t="s">
        <v>57</v>
      </c>
      <c r="R41" t="s">
        <v>58</v>
      </c>
      <c r="S41" t="s">
        <v>59</v>
      </c>
      <c r="T41" t="s">
        <v>60</v>
      </c>
      <c r="U41" t="s">
        <v>61</v>
      </c>
      <c r="V41" t="s">
        <v>62</v>
      </c>
      <c r="W41" t="s">
        <v>63</v>
      </c>
      <c r="X41" t="s">
        <v>64</v>
      </c>
      <c r="Y41" t="s">
        <v>65</v>
      </c>
      <c r="Z41" t="s">
        <v>66</v>
      </c>
      <c r="AA41" t="s">
        <v>67</v>
      </c>
      <c r="AB41" t="s">
        <v>68</v>
      </c>
      <c r="AC41" t="s">
        <v>69</v>
      </c>
      <c r="AD41" t="s">
        <v>70</v>
      </c>
      <c r="AE41" t="s">
        <v>71</v>
      </c>
      <c r="AF41" t="s">
        <v>72</v>
      </c>
      <c r="AG41" t="s">
        <v>73</v>
      </c>
      <c r="AH41" t="s">
        <v>74</v>
      </c>
      <c r="AI41" t="s">
        <v>75</v>
      </c>
      <c r="AJ41" t="s">
        <v>76</v>
      </c>
      <c r="AK41" t="s">
        <v>77</v>
      </c>
      <c r="AL41" t="s">
        <v>78</v>
      </c>
      <c r="AM41" t="s">
        <v>79</v>
      </c>
      <c r="AN41" t="s">
        <v>80</v>
      </c>
      <c r="AO41" t="s">
        <v>81</v>
      </c>
      <c r="AP41" t="s">
        <v>82</v>
      </c>
      <c r="AQ41" t="s">
        <v>83</v>
      </c>
      <c r="AR41" t="s">
        <v>84</v>
      </c>
      <c r="AS41" t="s">
        <v>85</v>
      </c>
      <c r="AT41" t="s">
        <v>86</v>
      </c>
      <c r="AU41" t="s">
        <v>87</v>
      </c>
      <c r="AV41" t="s">
        <v>88</v>
      </c>
      <c r="AW41" t="s">
        <v>89</v>
      </c>
      <c r="AX41" t="s">
        <v>90</v>
      </c>
      <c r="AY41" t="s">
        <v>91</v>
      </c>
      <c r="AZ41" t="s">
        <v>92</v>
      </c>
      <c r="BA41" t="s">
        <v>93</v>
      </c>
      <c r="BB41" t="s">
        <v>216</v>
      </c>
      <c r="BC41" t="s">
        <v>95</v>
      </c>
    </row>
    <row r="42" spans="1:57" x14ac:dyDescent="0.25">
      <c r="C42">
        <v>0</v>
      </c>
      <c r="D42">
        <f t="shared" ref="D42:AI42" si="3">AD2</f>
        <v>26</v>
      </c>
      <c r="E42">
        <f t="shared" si="3"/>
        <v>96</v>
      </c>
      <c r="F42">
        <f t="shared" si="3"/>
        <v>148</v>
      </c>
      <c r="G42">
        <f t="shared" si="3"/>
        <v>152</v>
      </c>
      <c r="H42">
        <f t="shared" si="3"/>
        <v>30</v>
      </c>
      <c r="I42">
        <f t="shared" si="3"/>
        <v>56</v>
      </c>
      <c r="J42">
        <f t="shared" si="3"/>
        <v>56</v>
      </c>
      <c r="K42">
        <f t="shared" si="3"/>
        <v>42</v>
      </c>
      <c r="L42">
        <f t="shared" si="3"/>
        <v>82</v>
      </c>
      <c r="M42">
        <f t="shared" si="3"/>
        <v>92</v>
      </c>
      <c r="N42">
        <f t="shared" si="3"/>
        <v>84</v>
      </c>
      <c r="O42">
        <f t="shared" si="3"/>
        <v>154</v>
      </c>
      <c r="P42">
        <f t="shared" si="3"/>
        <v>4</v>
      </c>
      <c r="Q42">
        <f t="shared" si="3"/>
        <v>14</v>
      </c>
      <c r="R42">
        <f t="shared" si="3"/>
        <v>5</v>
      </c>
      <c r="S42">
        <f t="shared" si="3"/>
        <v>13</v>
      </c>
      <c r="T42">
        <f t="shared" si="3"/>
        <v>21</v>
      </c>
      <c r="U42">
        <f t="shared" si="3"/>
        <v>51</v>
      </c>
      <c r="V42">
        <f t="shared" si="3"/>
        <v>66</v>
      </c>
      <c r="W42">
        <f t="shared" si="3"/>
        <v>70</v>
      </c>
      <c r="X42">
        <f t="shared" si="3"/>
        <v>34</v>
      </c>
      <c r="Y42">
        <f t="shared" si="3"/>
        <v>49</v>
      </c>
      <c r="Z42">
        <f t="shared" si="3"/>
        <v>54</v>
      </c>
      <c r="AA42">
        <f t="shared" si="3"/>
        <v>80</v>
      </c>
      <c r="AB42">
        <f t="shared" si="3"/>
        <v>59</v>
      </c>
      <c r="AC42">
        <f t="shared" si="3"/>
        <v>77</v>
      </c>
      <c r="AD42">
        <f t="shared" si="3"/>
        <v>54</v>
      </c>
      <c r="AE42">
        <f t="shared" si="3"/>
        <v>55</v>
      </c>
      <c r="AF42">
        <f t="shared" si="3"/>
        <v>155</v>
      </c>
      <c r="AG42">
        <f t="shared" si="3"/>
        <v>53</v>
      </c>
      <c r="AH42">
        <f t="shared" si="3"/>
        <v>63</v>
      </c>
      <c r="AI42">
        <f t="shared" si="3"/>
        <v>71</v>
      </c>
      <c r="AJ42">
        <f t="shared" ref="AJ42:BA42" si="4">BJ2</f>
        <v>101</v>
      </c>
      <c r="AK42">
        <f t="shared" si="4"/>
        <v>175</v>
      </c>
      <c r="AL42">
        <f t="shared" si="4"/>
        <v>183</v>
      </c>
      <c r="AM42">
        <f t="shared" si="4"/>
        <v>42</v>
      </c>
      <c r="AN42">
        <f t="shared" si="4"/>
        <v>57</v>
      </c>
      <c r="AO42">
        <f t="shared" si="4"/>
        <v>62</v>
      </c>
      <c r="AP42">
        <f t="shared" si="4"/>
        <v>88</v>
      </c>
      <c r="AQ42">
        <f t="shared" si="4"/>
        <v>67</v>
      </c>
      <c r="AR42">
        <f t="shared" si="4"/>
        <v>85</v>
      </c>
      <c r="AS42">
        <f t="shared" si="4"/>
        <v>62</v>
      </c>
      <c r="AT42">
        <f t="shared" si="4"/>
        <v>63</v>
      </c>
      <c r="AU42">
        <f t="shared" si="4"/>
        <v>140</v>
      </c>
      <c r="AV42">
        <f t="shared" si="4"/>
        <v>61</v>
      </c>
      <c r="AW42">
        <f t="shared" si="4"/>
        <v>71</v>
      </c>
      <c r="AX42">
        <f t="shared" si="4"/>
        <v>79</v>
      </c>
      <c r="AY42">
        <f t="shared" si="4"/>
        <v>109</v>
      </c>
      <c r="AZ42">
        <f t="shared" si="4"/>
        <v>150</v>
      </c>
      <c r="BA42">
        <f t="shared" si="4"/>
        <v>154</v>
      </c>
      <c r="BB42">
        <f>CC2</f>
        <v>5462</v>
      </c>
    </row>
    <row r="44" spans="1:57" x14ac:dyDescent="0.25">
      <c r="A44">
        <v>27</v>
      </c>
      <c r="B44" t="s">
        <v>94</v>
      </c>
      <c r="C44">
        <v>-1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f>SUMPRODUCT($AD$2:$CB$2,D44:BB44)</f>
        <v>26</v>
      </c>
      <c r="BD44" t="s">
        <v>29</v>
      </c>
      <c r="BE44">
        <v>26</v>
      </c>
    </row>
    <row r="45" spans="1:57" x14ac:dyDescent="0.25">
      <c r="A45">
        <v>28</v>
      </c>
      <c r="B45" t="s">
        <v>96</v>
      </c>
      <c r="C45">
        <v>0</v>
      </c>
      <c r="D45">
        <v>-1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f t="shared" ref="BC45:BC106" si="5">SUMPRODUCT($AD$2:$CB$2,D45:BB45)</f>
        <v>70</v>
      </c>
      <c r="BD45" t="s">
        <v>29</v>
      </c>
      <c r="BE45">
        <v>70</v>
      </c>
    </row>
    <row r="46" spans="1:57" x14ac:dyDescent="0.25">
      <c r="A46">
        <v>29</v>
      </c>
      <c r="B46" t="s">
        <v>97</v>
      </c>
      <c r="C46">
        <v>0</v>
      </c>
      <c r="D46">
        <v>0</v>
      </c>
      <c r="E46">
        <v>-1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f t="shared" si="5"/>
        <v>52</v>
      </c>
      <c r="BD46" t="s">
        <v>29</v>
      </c>
      <c r="BE46">
        <v>52</v>
      </c>
    </row>
    <row r="47" spans="1:57" x14ac:dyDescent="0.25">
      <c r="A47">
        <v>30</v>
      </c>
      <c r="B47" t="s">
        <v>41</v>
      </c>
      <c r="C47">
        <v>0</v>
      </c>
      <c r="D47">
        <v>0</v>
      </c>
      <c r="E47">
        <v>0</v>
      </c>
      <c r="F47">
        <v>-1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f t="shared" si="5"/>
        <v>4</v>
      </c>
      <c r="BD47" t="s">
        <v>29</v>
      </c>
      <c r="BE47">
        <v>4</v>
      </c>
    </row>
    <row r="48" spans="1:57" x14ac:dyDescent="0.25">
      <c r="A48">
        <v>31</v>
      </c>
      <c r="B48" t="s">
        <v>39</v>
      </c>
      <c r="C48">
        <v>0</v>
      </c>
      <c r="D48">
        <v>-1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f t="shared" si="5"/>
        <v>4</v>
      </c>
      <c r="BD48" t="s">
        <v>29</v>
      </c>
      <c r="BE48">
        <v>4</v>
      </c>
    </row>
    <row r="49" spans="1:57" x14ac:dyDescent="0.25">
      <c r="A49">
        <v>32</v>
      </c>
      <c r="B49" t="s">
        <v>98</v>
      </c>
      <c r="C49">
        <v>0</v>
      </c>
      <c r="D49">
        <v>0</v>
      </c>
      <c r="E49">
        <v>0</v>
      </c>
      <c r="F49">
        <v>0</v>
      </c>
      <c r="G49">
        <v>0</v>
      </c>
      <c r="H49">
        <v>-1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f t="shared" si="5"/>
        <v>26</v>
      </c>
      <c r="BD49" t="s">
        <v>29</v>
      </c>
      <c r="BE49">
        <v>26</v>
      </c>
    </row>
    <row r="50" spans="1:57" x14ac:dyDescent="0.25">
      <c r="A50">
        <v>33</v>
      </c>
      <c r="B50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-1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f t="shared" si="5"/>
        <v>26</v>
      </c>
      <c r="BD50" t="s">
        <v>29</v>
      </c>
      <c r="BE50">
        <v>26</v>
      </c>
    </row>
    <row r="51" spans="1:57" x14ac:dyDescent="0.25">
      <c r="A51">
        <v>34</v>
      </c>
      <c r="B51" t="s">
        <v>100</v>
      </c>
      <c r="C51">
        <v>0</v>
      </c>
      <c r="D51">
        <v>0</v>
      </c>
      <c r="E51">
        <v>0</v>
      </c>
      <c r="F51">
        <v>0</v>
      </c>
      <c r="G51">
        <v>0</v>
      </c>
      <c r="H51">
        <v>-1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f t="shared" si="5"/>
        <v>12</v>
      </c>
      <c r="BD51" t="s">
        <v>29</v>
      </c>
      <c r="BE51">
        <v>12</v>
      </c>
    </row>
    <row r="52" spans="1:57" x14ac:dyDescent="0.25">
      <c r="A52">
        <v>35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f t="shared" si="5"/>
        <v>40</v>
      </c>
      <c r="BD52" t="s">
        <v>29</v>
      </c>
      <c r="BE52">
        <v>26</v>
      </c>
    </row>
    <row r="53" spans="1:57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-1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f t="shared" si="5"/>
        <v>26</v>
      </c>
      <c r="BD53" t="s">
        <v>29</v>
      </c>
      <c r="BE53">
        <v>26</v>
      </c>
    </row>
    <row r="54" spans="1:57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f t="shared" si="5"/>
        <v>26</v>
      </c>
      <c r="BD54" t="s">
        <v>29</v>
      </c>
      <c r="BE54">
        <v>26</v>
      </c>
    </row>
    <row r="55" spans="1:57" x14ac:dyDescent="0.25">
      <c r="A55">
        <v>36</v>
      </c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f t="shared" si="5"/>
        <v>10</v>
      </c>
      <c r="BD55" t="s">
        <v>29</v>
      </c>
      <c r="BE55">
        <v>10</v>
      </c>
    </row>
    <row r="56" spans="1:57" x14ac:dyDescent="0.25">
      <c r="A56">
        <v>37</v>
      </c>
      <c r="B56" t="s">
        <v>103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f t="shared" si="5"/>
        <v>2</v>
      </c>
      <c r="BD56" t="s">
        <v>29</v>
      </c>
      <c r="BE56">
        <v>2</v>
      </c>
    </row>
    <row r="57" spans="1:57" x14ac:dyDescent="0.25">
      <c r="A57">
        <v>38</v>
      </c>
      <c r="B57" t="s">
        <v>104</v>
      </c>
      <c r="C57">
        <v>0</v>
      </c>
      <c r="D57">
        <v>0</v>
      </c>
      <c r="E57">
        <v>0</v>
      </c>
      <c r="F57">
        <v>0</v>
      </c>
      <c r="G57">
        <v>-1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f t="shared" si="5"/>
        <v>2</v>
      </c>
      <c r="BD57" t="s">
        <v>29</v>
      </c>
      <c r="BE57">
        <v>2</v>
      </c>
    </row>
    <row r="58" spans="1:57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f t="shared" si="5"/>
        <v>62</v>
      </c>
      <c r="BD58" t="s">
        <v>29</v>
      </c>
      <c r="BE58">
        <v>2</v>
      </c>
    </row>
    <row r="59" spans="1:57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f t="shared" si="5"/>
        <v>70</v>
      </c>
      <c r="BD59" t="s">
        <v>29</v>
      </c>
      <c r="BE59">
        <v>2</v>
      </c>
    </row>
    <row r="60" spans="1:57" x14ac:dyDescent="0.25">
      <c r="A60">
        <v>39</v>
      </c>
      <c r="B60" t="s">
        <v>105</v>
      </c>
      <c r="C60">
        <v>-1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f t="shared" si="5"/>
        <v>4</v>
      </c>
      <c r="BD60" t="s">
        <v>29</v>
      </c>
      <c r="BE60">
        <v>4</v>
      </c>
    </row>
    <row r="61" spans="1:57" x14ac:dyDescent="0.25">
      <c r="A61">
        <v>40</v>
      </c>
      <c r="B61" t="s">
        <v>106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f t="shared" si="5"/>
        <v>10</v>
      </c>
      <c r="BD61" t="s">
        <v>29</v>
      </c>
      <c r="BE61">
        <v>10</v>
      </c>
    </row>
    <row r="62" spans="1:57" x14ac:dyDescent="0.25">
      <c r="A62">
        <v>41</v>
      </c>
      <c r="B62" t="s">
        <v>39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-1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f t="shared" si="5"/>
        <v>1</v>
      </c>
      <c r="BD62" t="s">
        <v>29</v>
      </c>
      <c r="BE62">
        <v>1</v>
      </c>
    </row>
    <row r="63" spans="1:57" x14ac:dyDescent="0.25">
      <c r="A63">
        <v>42</v>
      </c>
      <c r="B63" t="s">
        <v>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f t="shared" si="5"/>
        <v>8</v>
      </c>
      <c r="BD63" t="s">
        <v>29</v>
      </c>
      <c r="BE63">
        <v>8</v>
      </c>
    </row>
    <row r="64" spans="1:57" x14ac:dyDescent="0.25">
      <c r="A64">
        <v>43</v>
      </c>
      <c r="B64" t="s">
        <v>40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f t="shared" si="5"/>
        <v>8</v>
      </c>
      <c r="BD64" t="s">
        <v>29</v>
      </c>
      <c r="BE64">
        <v>8</v>
      </c>
    </row>
    <row r="65" spans="1:57" x14ac:dyDescent="0.25">
      <c r="A65">
        <v>44</v>
      </c>
      <c r="B65" t="s">
        <v>107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f t="shared" si="5"/>
        <v>30</v>
      </c>
      <c r="BD65" t="s">
        <v>29</v>
      </c>
      <c r="BE65">
        <v>30</v>
      </c>
    </row>
    <row r="66" spans="1:57" x14ac:dyDescent="0.25">
      <c r="A66">
        <v>45</v>
      </c>
      <c r="B66" t="s">
        <v>102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f t="shared" si="5"/>
        <v>15</v>
      </c>
      <c r="BD66" t="s">
        <v>29</v>
      </c>
      <c r="BE66">
        <v>15</v>
      </c>
    </row>
    <row r="67" spans="1:57" x14ac:dyDescent="0.25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f t="shared" si="5"/>
        <v>52</v>
      </c>
      <c r="BD67" t="s">
        <v>29</v>
      </c>
      <c r="BE67">
        <v>15</v>
      </c>
    </row>
    <row r="68" spans="1:57" x14ac:dyDescent="0.25">
      <c r="A68">
        <v>46</v>
      </c>
      <c r="B68" t="s">
        <v>108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f t="shared" si="5"/>
        <v>4</v>
      </c>
      <c r="BD68" t="s">
        <v>29</v>
      </c>
      <c r="BE68">
        <v>4</v>
      </c>
    </row>
    <row r="69" spans="1:57" x14ac:dyDescent="0.25">
      <c r="A69">
        <v>77</v>
      </c>
      <c r="B69" t="s">
        <v>109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f t="shared" si="5"/>
        <v>0</v>
      </c>
      <c r="BD69" t="s">
        <v>29</v>
      </c>
      <c r="BE69">
        <v>0</v>
      </c>
    </row>
    <row r="70" spans="1:57" x14ac:dyDescent="0.25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f t="shared" si="5"/>
        <v>84</v>
      </c>
      <c r="BD70" t="s">
        <v>29</v>
      </c>
      <c r="BE70">
        <v>0</v>
      </c>
    </row>
    <row r="71" spans="1:57" x14ac:dyDescent="0.25">
      <c r="A71">
        <v>47</v>
      </c>
      <c r="B71" t="s">
        <v>110</v>
      </c>
      <c r="C71">
        <v>0</v>
      </c>
      <c r="D71">
        <v>-1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f t="shared" si="5"/>
        <v>8</v>
      </c>
      <c r="BD71" t="s">
        <v>29</v>
      </c>
      <c r="BE71">
        <v>8</v>
      </c>
    </row>
    <row r="72" spans="1:57" x14ac:dyDescent="0.25">
      <c r="A72">
        <v>48</v>
      </c>
      <c r="B72" t="s">
        <v>39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f t="shared" si="5"/>
        <v>15</v>
      </c>
      <c r="BD72" t="s">
        <v>29</v>
      </c>
      <c r="BE72">
        <v>15</v>
      </c>
    </row>
    <row r="73" spans="1:57" x14ac:dyDescent="0.25">
      <c r="A73">
        <v>49</v>
      </c>
      <c r="B73" t="s">
        <v>111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f t="shared" si="5"/>
        <v>5</v>
      </c>
      <c r="BD73" t="s">
        <v>29</v>
      </c>
      <c r="BE73">
        <v>5</v>
      </c>
    </row>
    <row r="74" spans="1:57" x14ac:dyDescent="0.25">
      <c r="A74">
        <v>50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-1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f t="shared" si="5"/>
        <v>26</v>
      </c>
      <c r="BD74" t="s">
        <v>29</v>
      </c>
      <c r="BE74">
        <v>26</v>
      </c>
    </row>
    <row r="75" spans="1:57" x14ac:dyDescent="0.25">
      <c r="A75">
        <v>51</v>
      </c>
      <c r="B75" t="s">
        <v>34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f t="shared" si="5"/>
        <v>10</v>
      </c>
      <c r="BD75" t="s">
        <v>29</v>
      </c>
      <c r="BE75">
        <v>10</v>
      </c>
    </row>
    <row r="76" spans="1:57" x14ac:dyDescent="0.25">
      <c r="A76">
        <v>52</v>
      </c>
      <c r="B76" t="s">
        <v>113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-1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f t="shared" si="5"/>
        <v>18</v>
      </c>
      <c r="BD76" t="s">
        <v>29</v>
      </c>
      <c r="BE76">
        <v>18</v>
      </c>
    </row>
    <row r="77" spans="1:57" x14ac:dyDescent="0.25">
      <c r="A77">
        <v>53</v>
      </c>
      <c r="B77" t="s">
        <v>114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f t="shared" si="5"/>
        <v>5</v>
      </c>
      <c r="BD77" t="s">
        <v>29</v>
      </c>
      <c r="BE77">
        <v>5</v>
      </c>
    </row>
    <row r="78" spans="1:57" x14ac:dyDescent="0.25">
      <c r="A78">
        <v>54</v>
      </c>
      <c r="B78" t="s">
        <v>115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f t="shared" si="5"/>
        <v>1</v>
      </c>
      <c r="BD78" t="s">
        <v>29</v>
      </c>
      <c r="BE78">
        <v>1</v>
      </c>
    </row>
    <row r="79" spans="1:57" x14ac:dyDescent="0.25">
      <c r="A79">
        <v>55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-1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f t="shared" si="5"/>
        <v>100</v>
      </c>
      <c r="BD79" t="s">
        <v>29</v>
      </c>
      <c r="BE79">
        <v>75</v>
      </c>
    </row>
    <row r="80" spans="1:57" x14ac:dyDescent="0.25"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-1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f t="shared" si="5"/>
        <v>78</v>
      </c>
      <c r="BD80" t="s">
        <v>29</v>
      </c>
      <c r="BE80">
        <v>75</v>
      </c>
    </row>
    <row r="81" spans="1:57" x14ac:dyDescent="0.25"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f t="shared" si="5"/>
        <v>75</v>
      </c>
      <c r="BD81" t="s">
        <v>29</v>
      </c>
      <c r="BE81">
        <v>75</v>
      </c>
    </row>
    <row r="82" spans="1:57" x14ac:dyDescent="0.25">
      <c r="A82">
        <v>56</v>
      </c>
      <c r="B82" t="s">
        <v>39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f t="shared" si="5"/>
        <v>4</v>
      </c>
      <c r="BD82" t="s">
        <v>29</v>
      </c>
      <c r="BE82">
        <v>4</v>
      </c>
    </row>
    <row r="83" spans="1:57" x14ac:dyDescent="0.25">
      <c r="A83">
        <v>57</v>
      </c>
      <c r="B83" t="s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-1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f t="shared" si="5"/>
        <v>10</v>
      </c>
      <c r="BD83" t="s">
        <v>29</v>
      </c>
      <c r="BE83">
        <v>10</v>
      </c>
    </row>
    <row r="84" spans="1:57" x14ac:dyDescent="0.25">
      <c r="A84">
        <v>58</v>
      </c>
      <c r="B84" t="s">
        <v>40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-1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f t="shared" si="5"/>
        <v>8</v>
      </c>
      <c r="BD84" t="s">
        <v>29</v>
      </c>
      <c r="BE84">
        <v>8</v>
      </c>
    </row>
    <row r="85" spans="1:57" x14ac:dyDescent="0.25">
      <c r="A85">
        <v>59</v>
      </c>
      <c r="B85" t="s">
        <v>36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-1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f t="shared" si="5"/>
        <v>30</v>
      </c>
      <c r="BD85" t="s">
        <v>29</v>
      </c>
      <c r="BE85">
        <v>30</v>
      </c>
    </row>
    <row r="86" spans="1:57" x14ac:dyDescent="0.25">
      <c r="A86">
        <v>60</v>
      </c>
      <c r="B86" t="s">
        <v>116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-1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f t="shared" si="5"/>
        <v>74</v>
      </c>
      <c r="BD86" t="s">
        <v>29</v>
      </c>
      <c r="BE86">
        <v>20</v>
      </c>
    </row>
    <row r="87" spans="1:57" x14ac:dyDescent="0.25"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-1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f t="shared" si="5"/>
        <v>20</v>
      </c>
      <c r="BD87" t="s">
        <v>29</v>
      </c>
      <c r="BE87">
        <v>20</v>
      </c>
    </row>
    <row r="88" spans="1:57" x14ac:dyDescent="0.25">
      <c r="A88">
        <v>61</v>
      </c>
      <c r="B88" t="s">
        <v>41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-1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f t="shared" si="5"/>
        <v>8</v>
      </c>
      <c r="BD88" t="s">
        <v>29</v>
      </c>
      <c r="BE88">
        <v>8</v>
      </c>
    </row>
    <row r="89" spans="1:57" x14ac:dyDescent="0.25">
      <c r="A89">
        <v>62</v>
      </c>
      <c r="B89" t="s">
        <v>110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f t="shared" si="5"/>
        <v>8</v>
      </c>
      <c r="BD89" t="s">
        <v>29</v>
      </c>
      <c r="BE89">
        <v>8</v>
      </c>
    </row>
    <row r="90" spans="1:57" x14ac:dyDescent="0.25">
      <c r="A90">
        <v>63</v>
      </c>
      <c r="B90" t="s">
        <v>39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f t="shared" si="5"/>
        <v>15</v>
      </c>
      <c r="BD90" t="s">
        <v>29</v>
      </c>
      <c r="BE90">
        <v>15</v>
      </c>
    </row>
    <row r="91" spans="1:57" x14ac:dyDescent="0.25">
      <c r="A91">
        <v>64</v>
      </c>
      <c r="B91" t="s">
        <v>117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f t="shared" si="5"/>
        <v>5</v>
      </c>
      <c r="BD91" t="s">
        <v>29</v>
      </c>
      <c r="BE91">
        <v>5</v>
      </c>
    </row>
    <row r="92" spans="1:57" x14ac:dyDescent="0.25">
      <c r="A92">
        <v>65</v>
      </c>
      <c r="B92" t="s">
        <v>118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-1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f t="shared" si="5"/>
        <v>26</v>
      </c>
      <c r="BD92" t="s">
        <v>29</v>
      </c>
      <c r="BE92">
        <v>26</v>
      </c>
    </row>
    <row r="93" spans="1:57" x14ac:dyDescent="0.25">
      <c r="A93">
        <v>66</v>
      </c>
      <c r="B93" t="s">
        <v>34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f t="shared" si="5"/>
        <v>10</v>
      </c>
      <c r="BD93" t="s">
        <v>29</v>
      </c>
      <c r="BE93">
        <v>10</v>
      </c>
    </row>
    <row r="94" spans="1:57" x14ac:dyDescent="0.25">
      <c r="A94">
        <v>67</v>
      </c>
      <c r="B94" t="s">
        <v>113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-1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f t="shared" si="5"/>
        <v>18</v>
      </c>
      <c r="BD94" t="s">
        <v>29</v>
      </c>
      <c r="BE94">
        <v>18</v>
      </c>
    </row>
    <row r="95" spans="1:57" x14ac:dyDescent="0.25">
      <c r="A95">
        <v>68</v>
      </c>
      <c r="B95" t="s">
        <v>114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-1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f t="shared" si="5"/>
        <v>5</v>
      </c>
      <c r="BD95" t="s">
        <v>29</v>
      </c>
      <c r="BE95">
        <v>5</v>
      </c>
    </row>
    <row r="96" spans="1:57" x14ac:dyDescent="0.25">
      <c r="A96">
        <v>69</v>
      </c>
      <c r="B96" t="s">
        <v>119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-1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f t="shared" si="5"/>
        <v>1</v>
      </c>
      <c r="BD96" t="s">
        <v>29</v>
      </c>
      <c r="BE96">
        <v>1</v>
      </c>
    </row>
    <row r="97" spans="1:57" x14ac:dyDescent="0.25">
      <c r="A97">
        <v>70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f t="shared" si="5"/>
        <v>77</v>
      </c>
      <c r="BD97" t="s">
        <v>29</v>
      </c>
      <c r="BE97">
        <v>52</v>
      </c>
    </row>
    <row r="98" spans="1:57" x14ac:dyDescent="0.25"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-1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f t="shared" si="5"/>
        <v>55</v>
      </c>
      <c r="BD98" t="s">
        <v>29</v>
      </c>
      <c r="BE98">
        <v>52</v>
      </c>
    </row>
    <row r="99" spans="1:57" x14ac:dyDescent="0.25"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f t="shared" si="5"/>
        <v>52</v>
      </c>
      <c r="BD99" t="s">
        <v>29</v>
      </c>
      <c r="BE99">
        <v>52</v>
      </c>
    </row>
    <row r="100" spans="1:57" x14ac:dyDescent="0.25">
      <c r="A100">
        <v>71</v>
      </c>
      <c r="B100" t="s">
        <v>39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-1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f t="shared" si="5"/>
        <v>4</v>
      </c>
      <c r="BD100" t="s">
        <v>29</v>
      </c>
      <c r="BE100">
        <v>4</v>
      </c>
    </row>
    <row r="101" spans="1:57" x14ac:dyDescent="0.25">
      <c r="A101">
        <v>72</v>
      </c>
      <c r="B101" t="s">
        <v>34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-1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f t="shared" si="5"/>
        <v>10</v>
      </c>
      <c r="BD101" t="s">
        <v>29</v>
      </c>
      <c r="BE101">
        <v>10</v>
      </c>
    </row>
    <row r="102" spans="1:57" x14ac:dyDescent="0.25">
      <c r="A102">
        <v>73</v>
      </c>
      <c r="B102" t="s">
        <v>40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f t="shared" si="5"/>
        <v>8</v>
      </c>
      <c r="BD102" t="s">
        <v>29</v>
      </c>
      <c r="BE102">
        <v>8</v>
      </c>
    </row>
    <row r="103" spans="1:57" x14ac:dyDescent="0.25">
      <c r="A103">
        <v>74</v>
      </c>
      <c r="B103" t="s">
        <v>36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-1</v>
      </c>
      <c r="AY103">
        <v>1</v>
      </c>
      <c r="AZ103">
        <v>0</v>
      </c>
      <c r="BA103">
        <v>0</v>
      </c>
      <c r="BB103">
        <v>0</v>
      </c>
      <c r="BC103">
        <f t="shared" si="5"/>
        <v>30</v>
      </c>
      <c r="BD103" t="s">
        <v>29</v>
      </c>
      <c r="BE103">
        <v>30</v>
      </c>
    </row>
    <row r="104" spans="1:57" x14ac:dyDescent="0.25">
      <c r="A104">
        <v>75</v>
      </c>
      <c r="B104" t="s">
        <v>116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-1</v>
      </c>
      <c r="AZ104">
        <v>1</v>
      </c>
      <c r="BA104">
        <v>0</v>
      </c>
      <c r="BB104">
        <v>0</v>
      </c>
      <c r="BC104">
        <f t="shared" si="5"/>
        <v>41</v>
      </c>
      <c r="BD104" t="s">
        <v>29</v>
      </c>
      <c r="BE104">
        <v>10</v>
      </c>
    </row>
    <row r="105" spans="1:57" x14ac:dyDescent="0.25"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-1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f t="shared" si="5"/>
        <v>10</v>
      </c>
      <c r="BD105" t="s">
        <v>29</v>
      </c>
      <c r="BE105">
        <v>10</v>
      </c>
    </row>
    <row r="106" spans="1:57" x14ac:dyDescent="0.25">
      <c r="A106">
        <v>76</v>
      </c>
      <c r="B106" t="s">
        <v>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-1</v>
      </c>
      <c r="BA106">
        <v>1</v>
      </c>
      <c r="BB106">
        <v>0</v>
      </c>
      <c r="BC106">
        <f t="shared" si="5"/>
        <v>4</v>
      </c>
      <c r="BD106" t="s">
        <v>29</v>
      </c>
      <c r="BE106">
        <v>4</v>
      </c>
    </row>
    <row r="109" spans="1:57" x14ac:dyDescent="0.25">
      <c r="B109" t="s">
        <v>213</v>
      </c>
      <c r="E109" t="s">
        <v>215</v>
      </c>
    </row>
    <row r="110" spans="1:57" x14ac:dyDescent="0.25">
      <c r="B110" t="s">
        <v>26</v>
      </c>
      <c r="C110">
        <f>AC2</f>
        <v>187</v>
      </c>
      <c r="D110" t="s">
        <v>214</v>
      </c>
      <c r="E110">
        <f>LFT_Activity1.2!BI2</f>
        <v>300</v>
      </c>
    </row>
    <row r="111" spans="1:57" x14ac:dyDescent="0.25">
      <c r="B111" t="s">
        <v>78</v>
      </c>
      <c r="C111">
        <f>BL2</f>
        <v>183</v>
      </c>
      <c r="D111" t="s">
        <v>214</v>
      </c>
      <c r="E111">
        <f>LFT_Activity1.2!BI2</f>
        <v>300</v>
      </c>
    </row>
    <row r="112" spans="1:57" x14ac:dyDescent="0.25">
      <c r="B112" t="s">
        <v>93</v>
      </c>
      <c r="C112">
        <f>CA2</f>
        <v>154</v>
      </c>
      <c r="D112" t="s">
        <v>214</v>
      </c>
      <c r="E112">
        <f>LFT_Activity1.2!BI2</f>
        <v>300</v>
      </c>
    </row>
    <row r="113" spans="2:5" x14ac:dyDescent="0.25">
      <c r="B113" t="s">
        <v>55</v>
      </c>
      <c r="C113">
        <f>AO2</f>
        <v>154</v>
      </c>
      <c r="D113" t="s">
        <v>214</v>
      </c>
      <c r="E113">
        <f>LFT_Activity1.2!BJ2</f>
        <v>352</v>
      </c>
    </row>
    <row r="114" spans="2:5" x14ac:dyDescent="0.25">
      <c r="B114" t="s">
        <v>63</v>
      </c>
      <c r="C114">
        <f>AW2</f>
        <v>70</v>
      </c>
      <c r="D114" t="s">
        <v>214</v>
      </c>
      <c r="E114">
        <f>LFT_Activity1.2!BJ2</f>
        <v>352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9B9D-3832-4669-B101-7E8A7BA98F49}">
  <dimension ref="A1:BL93"/>
  <sheetViews>
    <sheetView topLeftCell="X1" zoomScaleNormal="100" workbookViewId="0">
      <selection activeCell="AH5" sqref="AH5"/>
    </sheetView>
  </sheetViews>
  <sheetFormatPr defaultRowHeight="15" x14ac:dyDescent="0.25"/>
  <cols>
    <col min="3" max="4" width="9.28515625" bestFit="1" customWidth="1"/>
    <col min="5" max="6" width="9.5703125" bestFit="1" customWidth="1"/>
    <col min="7" max="7" width="12.5703125" bestFit="1" customWidth="1"/>
    <col min="8" max="8" width="15.42578125" bestFit="1" customWidth="1"/>
    <col min="9" max="14" width="9.5703125" bestFit="1" customWidth="1"/>
    <col min="15" max="15" width="15.42578125" bestFit="1" customWidth="1"/>
    <col min="16" max="17" width="9.5703125" bestFit="1" customWidth="1"/>
    <col min="18" max="18" width="15.42578125" bestFit="1" customWidth="1"/>
    <col min="19" max="24" width="10.5703125" bestFit="1" customWidth="1"/>
    <col min="25" max="25" width="15.42578125" bestFit="1" customWidth="1"/>
    <col min="26" max="27" width="10.5703125" bestFit="1" customWidth="1"/>
    <col min="28" max="28" width="15.42578125" bestFit="1" customWidth="1"/>
    <col min="29" max="29" width="10.5703125" bestFit="1" customWidth="1"/>
    <col min="30" max="30" width="9.28515625" bestFit="1" customWidth="1"/>
    <col min="31" max="36" width="9.5703125" bestFit="1" customWidth="1"/>
    <col min="37" max="37" width="11" bestFit="1" customWidth="1"/>
    <col min="38" max="40" width="9.5703125" bestFit="1" customWidth="1"/>
    <col min="41" max="41" width="10.5703125" bestFit="1" customWidth="1"/>
    <col min="42" max="42" width="15.42578125" bestFit="1" customWidth="1"/>
    <col min="43" max="44" width="9.5703125" bestFit="1" customWidth="1"/>
    <col min="45" max="45" width="15.42578125" bestFit="1" customWidth="1"/>
    <col min="46" max="47" width="9.5703125" bestFit="1" customWidth="1"/>
    <col min="48" max="48" width="15.42578125" bestFit="1" customWidth="1"/>
    <col min="49" max="49" width="10.5703125" bestFit="1" customWidth="1"/>
    <col min="50" max="54" width="9.5703125" bestFit="1" customWidth="1"/>
    <col min="55" max="55" width="11" bestFit="1" customWidth="1"/>
    <col min="56" max="56" width="10.5703125" bestFit="1" customWidth="1"/>
    <col min="57" max="57" width="15.42578125" bestFit="1" customWidth="1"/>
    <col min="58" max="60" width="9.5703125" bestFit="1" customWidth="1"/>
    <col min="61" max="62" width="10.5703125" bestFit="1" customWidth="1"/>
    <col min="63" max="63" width="9.28515625" bestFit="1" customWidth="1"/>
    <col min="64" max="64" width="13.140625" bestFit="1" customWidth="1"/>
  </cols>
  <sheetData>
    <row r="1" spans="1:64" x14ac:dyDescent="0.25">
      <c r="C1" t="s">
        <v>27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178</v>
      </c>
      <c r="AE1" t="s">
        <v>179</v>
      </c>
      <c r="AF1" t="s">
        <v>181</v>
      </c>
      <c r="AG1" t="s">
        <v>180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</row>
    <row r="2" spans="1:64" ht="14.25" customHeight="1" x14ac:dyDescent="0.25">
      <c r="C2" s="4">
        <v>0</v>
      </c>
      <c r="D2" s="4">
        <v>4.0000000092489598</v>
      </c>
      <c r="E2" s="4">
        <v>13.999999851858057</v>
      </c>
      <c r="F2" s="4">
        <v>21.999999851858057</v>
      </c>
      <c r="G2" s="4">
        <v>40.000000562052605</v>
      </c>
      <c r="H2" s="4">
        <v>31.99999985185806</v>
      </c>
      <c r="I2" s="4">
        <v>92.000002520294686</v>
      </c>
      <c r="J2" s="4">
        <v>14.000000009248957</v>
      </c>
      <c r="K2" s="4">
        <v>14.000000009248954</v>
      </c>
      <c r="L2" s="4">
        <v>20.00000000924895</v>
      </c>
      <c r="M2" s="4">
        <v>28.000000009248971</v>
      </c>
      <c r="N2" s="4">
        <v>54.000000009248971</v>
      </c>
      <c r="O2" s="4">
        <v>118.00000751128104</v>
      </c>
      <c r="P2" s="4">
        <v>22.000000009248975</v>
      </c>
      <c r="Q2" s="4">
        <v>62.00000000924895</v>
      </c>
      <c r="R2" s="4">
        <v>64.000000009248964</v>
      </c>
      <c r="S2" s="4">
        <v>120.00000751359339</v>
      </c>
      <c r="T2" s="4">
        <v>128.00000755058932</v>
      </c>
      <c r="U2" s="4">
        <v>128.00000755116736</v>
      </c>
      <c r="V2" s="4">
        <v>132.00000756041635</v>
      </c>
      <c r="W2" s="4">
        <v>142.00000756041641</v>
      </c>
      <c r="X2" s="4">
        <v>168.00000759091046</v>
      </c>
      <c r="Y2" s="4">
        <v>210.00000911645535</v>
      </c>
      <c r="Z2" s="4">
        <v>142.00000766940974</v>
      </c>
      <c r="AA2" s="4">
        <v>182.00000876450002</v>
      </c>
      <c r="AB2" s="4">
        <v>184.00000876681213</v>
      </c>
      <c r="AC2" s="4">
        <v>214.00000911645537</v>
      </c>
      <c r="AD2" s="4">
        <v>0.20000000000000029</v>
      </c>
      <c r="AE2" s="4">
        <v>20.200000000000014</v>
      </c>
      <c r="AF2" s="4">
        <v>34.199999877611795</v>
      </c>
      <c r="AG2" s="4">
        <v>30.200000000000014</v>
      </c>
      <c r="AH2" s="4">
        <v>56.20000000000001</v>
      </c>
      <c r="AI2" s="4">
        <v>30.200000000000003</v>
      </c>
      <c r="AJ2" s="4">
        <v>60.19999970714251</v>
      </c>
      <c r="AK2" s="4">
        <v>216.1999981859208</v>
      </c>
      <c r="AL2" s="4">
        <v>40.20000000000001</v>
      </c>
      <c r="AM2" s="4">
        <v>50.19999986370987</v>
      </c>
      <c r="AN2" s="4">
        <v>58.199999863709934</v>
      </c>
      <c r="AO2" s="4">
        <v>110.20000588874186</v>
      </c>
      <c r="AP2" s="4">
        <v>268.19999807034839</v>
      </c>
      <c r="AQ2" s="4">
        <v>46.199998930692637</v>
      </c>
      <c r="AR2" s="4">
        <v>72.199999132830186</v>
      </c>
      <c r="AS2" s="4">
        <v>98.200000286041686</v>
      </c>
      <c r="AT2" s="4">
        <v>60.2</v>
      </c>
      <c r="AU2" s="4">
        <v>72.199999869113185</v>
      </c>
      <c r="AV2" s="4">
        <v>112.19999871397577</v>
      </c>
      <c r="AW2" s="4">
        <v>280.19999807034839</v>
      </c>
      <c r="AX2" s="4">
        <v>15.000000000000004</v>
      </c>
      <c r="AY2" s="4">
        <v>54.999999397084004</v>
      </c>
      <c r="AZ2" s="4">
        <v>69.999999397084011</v>
      </c>
      <c r="BA2" s="4">
        <v>80.999993047293813</v>
      </c>
      <c r="BB2" s="4">
        <v>70.999999397084025</v>
      </c>
      <c r="BC2" s="4">
        <v>132.99999399383933</v>
      </c>
      <c r="BD2" s="4">
        <v>110.99999857926974</v>
      </c>
      <c r="BE2" s="4">
        <v>158.99999434252413</v>
      </c>
      <c r="BF2" s="4">
        <v>26</v>
      </c>
      <c r="BG2" s="4">
        <v>52</v>
      </c>
      <c r="BH2" s="4">
        <v>78</v>
      </c>
      <c r="BI2" s="4">
        <v>168.99999434252442</v>
      </c>
      <c r="BJ2" s="4">
        <v>332.199998033155</v>
      </c>
      <c r="BK2" s="4">
        <v>0</v>
      </c>
      <c r="BL2" s="4">
        <f>SUM(D2:BK2)</f>
        <v>5418.2000659832138</v>
      </c>
    </row>
    <row r="3" spans="1:64" x14ac:dyDescent="0.25">
      <c r="G3" s="2"/>
      <c r="H3" s="2"/>
      <c r="O3" s="1"/>
      <c r="R3" s="1"/>
      <c r="Y3" s="1"/>
      <c r="AB3" s="1"/>
      <c r="AP3" s="1"/>
      <c r="AS3" s="1"/>
      <c r="AV3" s="1"/>
      <c r="BE3" s="1"/>
    </row>
    <row r="7" spans="1:64" x14ac:dyDescent="0.25">
      <c r="A7">
        <v>78</v>
      </c>
      <c r="B7" t="s">
        <v>110</v>
      </c>
      <c r="C7">
        <v>-1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4">
        <f>SUMPRODUCT($C$2:$AC$2,C7:AC7)</f>
        <v>4.0000000092489598</v>
      </c>
      <c r="AE7" t="s">
        <v>29</v>
      </c>
      <c r="AF7">
        <v>4</v>
      </c>
    </row>
    <row r="8" spans="1:64" x14ac:dyDescent="0.25">
      <c r="A8">
        <v>79</v>
      </c>
      <c r="B8" t="s">
        <v>39</v>
      </c>
      <c r="C8">
        <v>0</v>
      </c>
      <c r="D8">
        <v>-1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4">
        <f t="shared" ref="AD8:AD37" si="0">SUMPRODUCT($C$2:$AC$2,C8:AC8)</f>
        <v>9.9999998426090961</v>
      </c>
      <c r="AE8" t="s">
        <v>29</v>
      </c>
      <c r="AF8">
        <v>10</v>
      </c>
    </row>
    <row r="9" spans="1:64" x14ac:dyDescent="0.25">
      <c r="A9">
        <v>80</v>
      </c>
      <c r="B9" t="s">
        <v>34</v>
      </c>
      <c r="C9">
        <v>0</v>
      </c>
      <c r="D9">
        <v>0</v>
      </c>
      <c r="E9">
        <v>-1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4">
        <f t="shared" si="0"/>
        <v>8</v>
      </c>
      <c r="AE9" t="s">
        <v>29</v>
      </c>
      <c r="AF9">
        <v>8</v>
      </c>
    </row>
    <row r="10" spans="1:64" x14ac:dyDescent="0.25">
      <c r="A10">
        <v>81</v>
      </c>
      <c r="B10" t="s">
        <v>161</v>
      </c>
      <c r="C10">
        <v>0</v>
      </c>
      <c r="D10">
        <v>0</v>
      </c>
      <c r="E10">
        <v>-1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4">
        <f t="shared" si="0"/>
        <v>26.000000710194549</v>
      </c>
      <c r="AE10" t="s">
        <v>29</v>
      </c>
      <c r="AF10">
        <v>26</v>
      </c>
    </row>
    <row r="11" spans="1:64" x14ac:dyDescent="0.25">
      <c r="A11">
        <v>82</v>
      </c>
      <c r="B11" t="s">
        <v>113</v>
      </c>
      <c r="C11">
        <v>0</v>
      </c>
      <c r="D11">
        <v>0</v>
      </c>
      <c r="E11">
        <v>0</v>
      </c>
      <c r="F11">
        <v>-1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4">
        <f t="shared" si="0"/>
        <v>10.000000000000004</v>
      </c>
      <c r="AE11" t="s">
        <v>29</v>
      </c>
      <c r="AF11">
        <v>10</v>
      </c>
    </row>
    <row r="12" spans="1:64" x14ac:dyDescent="0.25">
      <c r="A12">
        <v>83</v>
      </c>
      <c r="B12" t="s">
        <v>162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4">
        <f t="shared" si="0"/>
        <v>60.000002668436622</v>
      </c>
      <c r="AE12" t="s">
        <v>29</v>
      </c>
      <c r="AF12">
        <v>52</v>
      </c>
    </row>
    <row r="13" spans="1:64" x14ac:dyDescent="0.25">
      <c r="C13">
        <v>0</v>
      </c>
      <c r="D13">
        <v>0</v>
      </c>
      <c r="E13">
        <v>0</v>
      </c>
      <c r="F13">
        <v>0</v>
      </c>
      <c r="G13">
        <v>-1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4">
        <f t="shared" si="0"/>
        <v>52.00000195824208</v>
      </c>
      <c r="AE13" t="s">
        <v>29</v>
      </c>
      <c r="AF13">
        <v>52</v>
      </c>
    </row>
    <row r="14" spans="1:64" x14ac:dyDescent="0.25">
      <c r="A14">
        <v>84</v>
      </c>
      <c r="B14" t="s">
        <v>163</v>
      </c>
      <c r="C14">
        <v>0</v>
      </c>
      <c r="D14">
        <v>-1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4">
        <f t="shared" si="0"/>
        <v>9.9999999999999964</v>
      </c>
      <c r="AE14" t="s">
        <v>29</v>
      </c>
      <c r="AF14">
        <v>10</v>
      </c>
    </row>
    <row r="15" spans="1:64" x14ac:dyDescent="0.25">
      <c r="A15">
        <v>85</v>
      </c>
      <c r="B15" t="s">
        <v>164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4">
        <f t="shared" si="0"/>
        <v>-3.5527136788005009E-15</v>
      </c>
      <c r="AE15" t="s">
        <v>29</v>
      </c>
      <c r="AF15">
        <v>0</v>
      </c>
    </row>
    <row r="16" spans="1:64" x14ac:dyDescent="0.25">
      <c r="A16">
        <v>86</v>
      </c>
      <c r="B16" t="s">
        <v>165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4">
        <f t="shared" si="0"/>
        <v>5.9999999999999964</v>
      </c>
      <c r="AE16" t="s">
        <v>29</v>
      </c>
      <c r="AF16">
        <v>6</v>
      </c>
    </row>
    <row r="17" spans="1:32" x14ac:dyDescent="0.25">
      <c r="A17">
        <v>87</v>
      </c>
      <c r="B17" t="s">
        <v>40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4">
        <f t="shared" si="0"/>
        <v>8.0000000000000213</v>
      </c>
      <c r="AE17" t="s">
        <v>29</v>
      </c>
      <c r="AF17">
        <v>8</v>
      </c>
    </row>
    <row r="18" spans="1:32" x14ac:dyDescent="0.25">
      <c r="A18">
        <v>88</v>
      </c>
      <c r="B18" t="s">
        <v>166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4">
        <f t="shared" si="0"/>
        <v>26</v>
      </c>
      <c r="AE18" t="s">
        <v>29</v>
      </c>
      <c r="AF18">
        <v>26</v>
      </c>
    </row>
    <row r="19" spans="1:32" x14ac:dyDescent="0.25">
      <c r="A19">
        <v>89</v>
      </c>
      <c r="B19" t="s">
        <v>167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4">
        <f t="shared" si="0"/>
        <v>64.000007502032076</v>
      </c>
      <c r="AE19" t="s">
        <v>29</v>
      </c>
      <c r="AF19">
        <v>26</v>
      </c>
    </row>
    <row r="20" spans="1:32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4">
        <f t="shared" si="0"/>
        <v>26.000004990986355</v>
      </c>
      <c r="AE20" t="s">
        <v>29</v>
      </c>
      <c r="AF20">
        <v>26</v>
      </c>
    </row>
    <row r="21" spans="1:3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-1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4">
        <f t="shared" si="0"/>
        <v>54.000007502032076</v>
      </c>
      <c r="AE21" t="s">
        <v>29</v>
      </c>
      <c r="AF21">
        <v>26</v>
      </c>
    </row>
    <row r="22" spans="1:32" x14ac:dyDescent="0.25">
      <c r="A22">
        <v>90</v>
      </c>
      <c r="B22" t="s">
        <v>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4">
        <f t="shared" si="0"/>
        <v>8.0000000000000213</v>
      </c>
      <c r="AE22" t="s">
        <v>29</v>
      </c>
      <c r="AF22">
        <v>8</v>
      </c>
    </row>
    <row r="23" spans="1:32" x14ac:dyDescent="0.25">
      <c r="A23">
        <v>91</v>
      </c>
      <c r="B23" t="s">
        <v>168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4">
        <f t="shared" si="0"/>
        <v>39.999999999999972</v>
      </c>
      <c r="AE23" t="s">
        <v>29</v>
      </c>
      <c r="AF23">
        <v>40</v>
      </c>
    </row>
    <row r="24" spans="1:32" x14ac:dyDescent="0.25">
      <c r="A24">
        <v>92</v>
      </c>
      <c r="B24" t="s">
        <v>169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4">
        <f t="shared" si="0"/>
        <v>2.0000000000000142</v>
      </c>
      <c r="AE24" t="s">
        <v>29</v>
      </c>
      <c r="AF24">
        <v>2</v>
      </c>
    </row>
    <row r="25" spans="1:32" x14ac:dyDescent="0.25">
      <c r="A25">
        <v>93</v>
      </c>
      <c r="B25" t="s">
        <v>170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4">
        <f t="shared" si="0"/>
        <v>2.0000000023123476</v>
      </c>
      <c r="AE25" t="s">
        <v>29</v>
      </c>
      <c r="AF25">
        <v>2</v>
      </c>
    </row>
    <row r="26" spans="1:32" x14ac:dyDescent="0.25">
      <c r="A26">
        <v>94</v>
      </c>
      <c r="B26" t="s">
        <v>171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4">
        <f t="shared" si="0"/>
        <v>8.0000000369959281</v>
      </c>
      <c r="AE26" t="s">
        <v>29</v>
      </c>
      <c r="AF26">
        <v>8</v>
      </c>
    </row>
    <row r="27" spans="1:32" x14ac:dyDescent="0.25">
      <c r="A27">
        <v>95</v>
      </c>
      <c r="B27" t="s">
        <v>172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-1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4">
        <f t="shared" si="0"/>
        <v>5.780407263955567E-10</v>
      </c>
      <c r="AE27" t="s">
        <v>29</v>
      </c>
      <c r="AF27">
        <v>0</v>
      </c>
    </row>
    <row r="28" spans="1:32" x14ac:dyDescent="0.25">
      <c r="A28">
        <v>96</v>
      </c>
      <c r="B28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4">
        <f t="shared" si="0"/>
        <v>4.0000000092489927</v>
      </c>
      <c r="AE28" t="s">
        <v>29</v>
      </c>
      <c r="AF28">
        <v>4</v>
      </c>
    </row>
    <row r="29" spans="1:32" x14ac:dyDescent="0.25">
      <c r="A29">
        <v>97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4">
        <f t="shared" si="0"/>
        <v>10.000000000000057</v>
      </c>
      <c r="AE29" t="s">
        <v>29</v>
      </c>
      <c r="AF29">
        <v>10</v>
      </c>
    </row>
    <row r="30" spans="1:32" x14ac:dyDescent="0.25">
      <c r="A30">
        <v>98</v>
      </c>
      <c r="B30" t="s">
        <v>173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-1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 s="4">
        <f t="shared" si="0"/>
        <v>26.00000003049405</v>
      </c>
      <c r="AE30" t="s">
        <v>29</v>
      </c>
      <c r="AF30">
        <v>26</v>
      </c>
    </row>
    <row r="31" spans="1:32" x14ac:dyDescent="0.25">
      <c r="A31">
        <v>99</v>
      </c>
      <c r="B31" t="s">
        <v>102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-1</v>
      </c>
      <c r="Y31">
        <v>1</v>
      </c>
      <c r="Z31">
        <v>0</v>
      </c>
      <c r="AA31">
        <v>0</v>
      </c>
      <c r="AB31">
        <v>0</v>
      </c>
      <c r="AC31">
        <v>0</v>
      </c>
      <c r="AD31" s="4">
        <f t="shared" si="0"/>
        <v>42.000001525544889</v>
      </c>
      <c r="AE31" t="s">
        <v>29</v>
      </c>
      <c r="AF31">
        <v>26</v>
      </c>
    </row>
    <row r="32" spans="1:32" x14ac:dyDescent="0.2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-1</v>
      </c>
      <c r="AC32">
        <v>0</v>
      </c>
      <c r="AD32" s="4">
        <f t="shared" si="0"/>
        <v>26.000000349643216</v>
      </c>
      <c r="AE32" t="s">
        <v>29</v>
      </c>
      <c r="AF32">
        <v>26</v>
      </c>
    </row>
    <row r="33" spans="1:32" x14ac:dyDescent="0.25">
      <c r="A33">
        <v>100</v>
      </c>
      <c r="B33" t="s">
        <v>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-1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 s="4">
        <f t="shared" si="0"/>
        <v>10.00000010899339</v>
      </c>
      <c r="AE33" t="s">
        <v>29</v>
      </c>
      <c r="AF33">
        <v>10</v>
      </c>
    </row>
    <row r="34" spans="1:32" x14ac:dyDescent="0.25">
      <c r="A34">
        <v>101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1</v>
      </c>
      <c r="AB34">
        <v>0</v>
      </c>
      <c r="AC34">
        <v>0</v>
      </c>
      <c r="AD34" s="4">
        <f t="shared" si="0"/>
        <v>40.000001095090283</v>
      </c>
      <c r="AE34" t="s">
        <v>29</v>
      </c>
      <c r="AF34">
        <v>40</v>
      </c>
    </row>
    <row r="35" spans="1:32" x14ac:dyDescent="0.25">
      <c r="A35">
        <v>102</v>
      </c>
      <c r="B35" t="s">
        <v>175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1</v>
      </c>
      <c r="AC35">
        <v>0</v>
      </c>
      <c r="AD35" s="4">
        <f t="shared" si="0"/>
        <v>2.0000000023121061</v>
      </c>
      <c r="AE35" t="s">
        <v>29</v>
      </c>
      <c r="AF35">
        <v>2</v>
      </c>
    </row>
    <row r="36" spans="1:32" x14ac:dyDescent="0.25">
      <c r="A36">
        <v>103</v>
      </c>
      <c r="B36" t="s">
        <v>104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-1</v>
      </c>
      <c r="AC36">
        <v>1</v>
      </c>
      <c r="AD36" s="4">
        <f t="shared" si="0"/>
        <v>30.000000349643244</v>
      </c>
      <c r="AE36" t="s">
        <v>29</v>
      </c>
      <c r="AF36">
        <v>4</v>
      </c>
    </row>
    <row r="37" spans="1:32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-1</v>
      </c>
      <c r="Z37">
        <v>0</v>
      </c>
      <c r="AA37">
        <v>0</v>
      </c>
      <c r="AB37">
        <v>0</v>
      </c>
      <c r="AC37">
        <v>1</v>
      </c>
      <c r="AD37" s="4">
        <f t="shared" si="0"/>
        <v>4.0000000000000284</v>
      </c>
      <c r="AE37" t="s">
        <v>29</v>
      </c>
      <c r="AF37">
        <v>4</v>
      </c>
    </row>
    <row r="40" spans="1:32" x14ac:dyDescent="0.25">
      <c r="C40" t="s">
        <v>27</v>
      </c>
      <c r="D40" t="s">
        <v>178</v>
      </c>
      <c r="E40" t="s">
        <v>179</v>
      </c>
      <c r="F40" t="s">
        <v>181</v>
      </c>
      <c r="G40" t="s">
        <v>180</v>
      </c>
      <c r="H40" t="s">
        <v>182</v>
      </c>
      <c r="I40" t="s">
        <v>183</v>
      </c>
      <c r="J40" t="s">
        <v>184</v>
      </c>
      <c r="K40" t="s">
        <v>185</v>
      </c>
      <c r="L40" t="s">
        <v>186</v>
      </c>
      <c r="M40" t="s">
        <v>187</v>
      </c>
      <c r="N40" t="s">
        <v>188</v>
      </c>
      <c r="O40" t="s">
        <v>189</v>
      </c>
      <c r="P40" t="s">
        <v>190</v>
      </c>
      <c r="Q40" t="s">
        <v>191</v>
      </c>
      <c r="R40" t="s">
        <v>192</v>
      </c>
      <c r="S40" t="s">
        <v>193</v>
      </c>
      <c r="T40" t="s">
        <v>194</v>
      </c>
      <c r="U40" t="s">
        <v>195</v>
      </c>
      <c r="V40" t="s">
        <v>196</v>
      </c>
      <c r="W40" t="s">
        <v>197</v>
      </c>
    </row>
    <row r="41" spans="1:32" x14ac:dyDescent="0.25">
      <c r="C41">
        <v>0</v>
      </c>
      <c r="D41">
        <f>AD2</f>
        <v>0.20000000000000029</v>
      </c>
      <c r="E41">
        <f t="shared" ref="E41:W41" si="1">AE2</f>
        <v>20.200000000000014</v>
      </c>
      <c r="F41">
        <f>AF2</f>
        <v>34.199999877611795</v>
      </c>
      <c r="G41">
        <f t="shared" si="1"/>
        <v>30.200000000000014</v>
      </c>
      <c r="H41">
        <f t="shared" si="1"/>
        <v>56.20000000000001</v>
      </c>
      <c r="I41">
        <f t="shared" si="1"/>
        <v>30.200000000000003</v>
      </c>
      <c r="J41">
        <f t="shared" si="1"/>
        <v>60.19999970714251</v>
      </c>
      <c r="K41">
        <f t="shared" si="1"/>
        <v>216.1999981859208</v>
      </c>
      <c r="L41">
        <f t="shared" si="1"/>
        <v>40.20000000000001</v>
      </c>
      <c r="M41">
        <f t="shared" si="1"/>
        <v>50.19999986370987</v>
      </c>
      <c r="N41">
        <f t="shared" si="1"/>
        <v>58.199999863709934</v>
      </c>
      <c r="O41">
        <f t="shared" si="1"/>
        <v>110.20000588874186</v>
      </c>
      <c r="P41">
        <f t="shared" si="1"/>
        <v>268.19999807034839</v>
      </c>
      <c r="Q41">
        <f t="shared" si="1"/>
        <v>46.199998930692637</v>
      </c>
      <c r="R41">
        <f t="shared" si="1"/>
        <v>72.199999132830186</v>
      </c>
      <c r="S41">
        <f t="shared" si="1"/>
        <v>98.200000286041686</v>
      </c>
      <c r="T41">
        <f t="shared" si="1"/>
        <v>60.2</v>
      </c>
      <c r="U41">
        <f t="shared" si="1"/>
        <v>72.199999869113185</v>
      </c>
      <c r="V41">
        <f t="shared" si="1"/>
        <v>112.19999871397577</v>
      </c>
      <c r="W41">
        <f t="shared" si="1"/>
        <v>280.19999807034839</v>
      </c>
    </row>
    <row r="43" spans="1:32" x14ac:dyDescent="0.25">
      <c r="A43">
        <v>104</v>
      </c>
      <c r="B43" t="s">
        <v>198</v>
      </c>
      <c r="C43">
        <v>-1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4">
        <f t="shared" ref="X43:X67" si="2">SUMPRODUCT(C$41:W$41,C43:W43)</f>
        <v>0.20000000000000029</v>
      </c>
      <c r="Y43" t="s">
        <v>29</v>
      </c>
      <c r="Z43">
        <v>0.2</v>
      </c>
    </row>
    <row r="44" spans="1:32" x14ac:dyDescent="0.25">
      <c r="A44">
        <v>105</v>
      </c>
      <c r="B44" t="s">
        <v>199</v>
      </c>
      <c r="C44">
        <v>0</v>
      </c>
      <c r="D44">
        <v>-1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4">
        <f t="shared" si="2"/>
        <v>20.000000000000014</v>
      </c>
      <c r="Y44" t="s">
        <v>29</v>
      </c>
      <c r="Z44">
        <v>20</v>
      </c>
    </row>
    <row r="45" spans="1:32" x14ac:dyDescent="0.25">
      <c r="A45">
        <v>106</v>
      </c>
      <c r="B45" t="s">
        <v>113</v>
      </c>
      <c r="C45">
        <v>0</v>
      </c>
      <c r="D45">
        <v>0</v>
      </c>
      <c r="E45">
        <v>-1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4">
        <f t="shared" si="2"/>
        <v>13.999999877611781</v>
      </c>
      <c r="Y45" t="s">
        <v>29</v>
      </c>
      <c r="Z45">
        <v>14</v>
      </c>
    </row>
    <row r="46" spans="1:32" x14ac:dyDescent="0.25">
      <c r="A46">
        <v>107</v>
      </c>
      <c r="B46" t="s">
        <v>200</v>
      </c>
      <c r="C46">
        <v>0</v>
      </c>
      <c r="D46">
        <v>0</v>
      </c>
      <c r="E46">
        <v>-1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4">
        <f t="shared" si="2"/>
        <v>10</v>
      </c>
      <c r="Y46" t="s">
        <v>29</v>
      </c>
      <c r="Z46">
        <v>10</v>
      </c>
    </row>
    <row r="47" spans="1:32" x14ac:dyDescent="0.25">
      <c r="A47">
        <v>108</v>
      </c>
      <c r="B47" t="s">
        <v>201</v>
      </c>
      <c r="C47">
        <v>0</v>
      </c>
      <c r="D47">
        <v>0</v>
      </c>
      <c r="E47">
        <v>0</v>
      </c>
      <c r="F47">
        <v>0</v>
      </c>
      <c r="G47">
        <v>-1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4">
        <f t="shared" si="2"/>
        <v>25.999999999999996</v>
      </c>
      <c r="Y47" t="s">
        <v>29</v>
      </c>
      <c r="Z47">
        <v>26</v>
      </c>
    </row>
    <row r="48" spans="1:32" x14ac:dyDescent="0.25">
      <c r="A48">
        <v>109</v>
      </c>
      <c r="B48" t="s">
        <v>202</v>
      </c>
      <c r="C48">
        <v>0</v>
      </c>
      <c r="D48">
        <v>0</v>
      </c>
      <c r="E48">
        <v>-1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4">
        <f t="shared" si="2"/>
        <v>9.9999999999999893</v>
      </c>
      <c r="Y48" t="s">
        <v>29</v>
      </c>
      <c r="Z48">
        <v>10</v>
      </c>
    </row>
    <row r="49" spans="1:26" x14ac:dyDescent="0.25">
      <c r="A49">
        <v>110</v>
      </c>
      <c r="B49" t="s">
        <v>203</v>
      </c>
      <c r="C49">
        <v>0</v>
      </c>
      <c r="D49">
        <v>0</v>
      </c>
      <c r="E49">
        <v>0</v>
      </c>
      <c r="F49">
        <v>-1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4">
        <f t="shared" si="2"/>
        <v>25.999999829530715</v>
      </c>
      <c r="Y49" t="s">
        <v>29</v>
      </c>
      <c r="Z49">
        <v>26</v>
      </c>
    </row>
    <row r="50" spans="1:26" x14ac:dyDescent="0.25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-1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4">
        <f t="shared" si="2"/>
        <v>29.999999707142507</v>
      </c>
      <c r="Y50" t="s">
        <v>29</v>
      </c>
      <c r="Z50">
        <v>26</v>
      </c>
    </row>
    <row r="51" spans="1:26" x14ac:dyDescent="0.25">
      <c r="A51">
        <v>111</v>
      </c>
      <c r="B51" t="s">
        <v>204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4">
        <f t="shared" si="2"/>
        <v>155.99999847877831</v>
      </c>
      <c r="Y51" t="s">
        <v>29</v>
      </c>
      <c r="Z51">
        <v>156</v>
      </c>
    </row>
    <row r="52" spans="1:26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-1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4">
        <f t="shared" si="2"/>
        <v>159.99999818592079</v>
      </c>
      <c r="Y52" t="s">
        <v>29</v>
      </c>
      <c r="Z52">
        <v>156</v>
      </c>
    </row>
    <row r="53" spans="1:26" x14ac:dyDescent="0.25">
      <c r="A53">
        <v>112</v>
      </c>
      <c r="B53" t="s">
        <v>205</v>
      </c>
      <c r="C53">
        <v>0</v>
      </c>
      <c r="D53">
        <v>0</v>
      </c>
      <c r="E53">
        <v>-1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4">
        <f t="shared" si="2"/>
        <v>19.999999999999996</v>
      </c>
      <c r="Y53" t="s">
        <v>29</v>
      </c>
      <c r="Z53">
        <v>20</v>
      </c>
    </row>
    <row r="54" spans="1:26" x14ac:dyDescent="0.25">
      <c r="A54">
        <v>113</v>
      </c>
      <c r="B54" t="s">
        <v>206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4">
        <f t="shared" si="2"/>
        <v>9.9999998637098599</v>
      </c>
      <c r="Y54" t="s">
        <v>29</v>
      </c>
      <c r="Z54">
        <v>10</v>
      </c>
    </row>
    <row r="55" spans="1:26" x14ac:dyDescent="0.25">
      <c r="A55">
        <v>114</v>
      </c>
      <c r="B55" t="s">
        <v>40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-1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4">
        <f t="shared" si="2"/>
        <v>8.0000000000000639</v>
      </c>
      <c r="Y55" t="s">
        <v>29</v>
      </c>
      <c r="Z55">
        <v>8</v>
      </c>
    </row>
    <row r="56" spans="1:26" x14ac:dyDescent="0.25">
      <c r="A56">
        <v>115</v>
      </c>
      <c r="B56" t="s">
        <v>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4">
        <f t="shared" si="2"/>
        <v>52.000006025031922</v>
      </c>
      <c r="Y56" t="s">
        <v>29</v>
      </c>
      <c r="Z56">
        <v>52</v>
      </c>
    </row>
    <row r="57" spans="1:26" x14ac:dyDescent="0.25">
      <c r="A57">
        <v>116</v>
      </c>
      <c r="B57" t="s">
        <v>37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4">
        <f t="shared" si="2"/>
        <v>157.99999218160653</v>
      </c>
      <c r="Y57" t="s">
        <v>29</v>
      </c>
      <c r="Z57">
        <v>52</v>
      </c>
    </row>
    <row r="58" spans="1:26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-1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4">
        <f t="shared" si="2"/>
        <v>51.999999884427581</v>
      </c>
      <c r="Y58" t="s">
        <v>29</v>
      </c>
      <c r="Z58">
        <v>52</v>
      </c>
    </row>
    <row r="59" spans="1:26" x14ac:dyDescent="0.25">
      <c r="A59">
        <v>117</v>
      </c>
      <c r="B59" t="s">
        <v>207</v>
      </c>
      <c r="C59">
        <v>0</v>
      </c>
      <c r="D59">
        <v>0</v>
      </c>
      <c r="E59">
        <v>-1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4">
        <f t="shared" si="2"/>
        <v>25.999998930692623</v>
      </c>
      <c r="Y59" t="s">
        <v>29</v>
      </c>
      <c r="Z59">
        <v>26</v>
      </c>
    </row>
    <row r="60" spans="1:26" x14ac:dyDescent="0.25">
      <c r="A60">
        <v>118</v>
      </c>
      <c r="B60" t="s">
        <v>34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 s="4">
        <f t="shared" si="2"/>
        <v>26.000000202137549</v>
      </c>
      <c r="Y60" t="s">
        <v>29</v>
      </c>
      <c r="Z60">
        <v>26</v>
      </c>
    </row>
    <row r="61" spans="1:26" x14ac:dyDescent="0.25">
      <c r="A61">
        <v>119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-1</v>
      </c>
      <c r="S61">
        <v>1</v>
      </c>
      <c r="T61">
        <v>0</v>
      </c>
      <c r="U61">
        <v>0</v>
      </c>
      <c r="V61">
        <v>0</v>
      </c>
      <c r="W61">
        <v>0</v>
      </c>
      <c r="X61" s="4">
        <f t="shared" si="2"/>
        <v>26.0000011532115</v>
      </c>
      <c r="Y61" t="s">
        <v>29</v>
      </c>
      <c r="Z61">
        <v>26</v>
      </c>
    </row>
    <row r="62" spans="1:26" x14ac:dyDescent="0.25">
      <c r="A62">
        <v>120</v>
      </c>
      <c r="B62" t="s">
        <v>39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 s="4">
        <f t="shared" si="2"/>
        <v>19.999999999999993</v>
      </c>
      <c r="Y62" t="s">
        <v>29</v>
      </c>
      <c r="Z62">
        <v>20</v>
      </c>
    </row>
    <row r="63" spans="1:26" x14ac:dyDescent="0.25">
      <c r="A63">
        <v>121</v>
      </c>
      <c r="B63" t="s">
        <v>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-1</v>
      </c>
      <c r="U63">
        <v>1</v>
      </c>
      <c r="V63">
        <v>0</v>
      </c>
      <c r="W63">
        <v>0</v>
      </c>
      <c r="X63" s="4">
        <f t="shared" si="2"/>
        <v>11.999999869113182</v>
      </c>
      <c r="Y63" t="s">
        <v>29</v>
      </c>
      <c r="Z63">
        <v>12</v>
      </c>
    </row>
    <row r="64" spans="1:26" x14ac:dyDescent="0.25">
      <c r="A64">
        <v>122</v>
      </c>
      <c r="B64" t="s">
        <v>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-1</v>
      </c>
      <c r="V64">
        <v>1</v>
      </c>
      <c r="W64">
        <v>0</v>
      </c>
      <c r="X64" s="4">
        <f t="shared" si="2"/>
        <v>39.999998844862588</v>
      </c>
      <c r="Y64" t="s">
        <v>29</v>
      </c>
      <c r="Z64">
        <v>40</v>
      </c>
    </row>
    <row r="65" spans="1:26" x14ac:dyDescent="0.25">
      <c r="A65">
        <v>123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-1</v>
      </c>
      <c r="W65">
        <v>1</v>
      </c>
      <c r="X65" s="4">
        <f t="shared" si="2"/>
        <v>167.9999993563726</v>
      </c>
      <c r="Y65" t="s">
        <v>29</v>
      </c>
      <c r="Z65">
        <v>12</v>
      </c>
    </row>
    <row r="66" spans="1:26" x14ac:dyDescent="0.25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v>1</v>
      </c>
      <c r="X66" s="4">
        <f t="shared" si="2"/>
        <v>181.99999778430669</v>
      </c>
      <c r="Y66" t="s">
        <v>29</v>
      </c>
      <c r="Z66">
        <v>12</v>
      </c>
    </row>
    <row r="67" spans="1:26" x14ac:dyDescent="0.25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 s="4">
        <f t="shared" si="2"/>
        <v>12</v>
      </c>
      <c r="Y67" t="s">
        <v>29</v>
      </c>
      <c r="Z67">
        <v>12</v>
      </c>
    </row>
    <row r="69" spans="1:26" x14ac:dyDescent="0.25">
      <c r="C69" t="s">
        <v>27</v>
      </c>
      <c r="D69" t="s">
        <v>146</v>
      </c>
      <c r="E69" t="s">
        <v>147</v>
      </c>
      <c r="F69" t="s">
        <v>148</v>
      </c>
      <c r="G69" t="s">
        <v>149</v>
      </c>
      <c r="H69" t="s">
        <v>150</v>
      </c>
      <c r="I69" t="s">
        <v>151</v>
      </c>
      <c r="J69" t="s">
        <v>152</v>
      </c>
      <c r="K69" t="s">
        <v>153</v>
      </c>
      <c r="L69" t="s">
        <v>154</v>
      </c>
      <c r="M69" t="s">
        <v>155</v>
      </c>
      <c r="N69" t="s">
        <v>156</v>
      </c>
      <c r="O69" t="s">
        <v>157</v>
      </c>
      <c r="P69" t="s">
        <v>158</v>
      </c>
      <c r="Q69" t="s">
        <v>159</v>
      </c>
    </row>
    <row r="70" spans="1:26" x14ac:dyDescent="0.25">
      <c r="D70">
        <f>AX2</f>
        <v>15.000000000000004</v>
      </c>
      <c r="E70">
        <f t="shared" ref="E70:Q70" si="3">AY2</f>
        <v>54.999999397084004</v>
      </c>
      <c r="F70">
        <f t="shared" si="3"/>
        <v>69.999999397084011</v>
      </c>
      <c r="G70">
        <f t="shared" si="3"/>
        <v>80.999993047293813</v>
      </c>
      <c r="H70">
        <f t="shared" si="3"/>
        <v>70.999999397084025</v>
      </c>
      <c r="I70">
        <f t="shared" si="3"/>
        <v>132.99999399383933</v>
      </c>
      <c r="J70">
        <f t="shared" si="3"/>
        <v>110.99999857926974</v>
      </c>
      <c r="K70">
        <f t="shared" si="3"/>
        <v>158.99999434252413</v>
      </c>
      <c r="L70">
        <f t="shared" si="3"/>
        <v>26</v>
      </c>
      <c r="M70">
        <f t="shared" si="3"/>
        <v>52</v>
      </c>
      <c r="N70">
        <f t="shared" si="3"/>
        <v>78</v>
      </c>
      <c r="O70">
        <f t="shared" si="3"/>
        <v>168.99999434252442</v>
      </c>
      <c r="P70">
        <f t="shared" si="3"/>
        <v>332.199998033155</v>
      </c>
      <c r="Q70">
        <f t="shared" si="3"/>
        <v>0</v>
      </c>
    </row>
    <row r="71" spans="1:26" x14ac:dyDescent="0.25">
      <c r="A71">
        <v>124</v>
      </c>
      <c r="B71" t="s">
        <v>210</v>
      </c>
      <c r="C71">
        <v>-1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4">
        <f t="shared" ref="R71:R86" si="4">SUMPRODUCT(C$70:Q$70,C71:Q71)</f>
        <v>15.000000000000004</v>
      </c>
      <c r="S71" t="s">
        <v>29</v>
      </c>
      <c r="T71">
        <v>15</v>
      </c>
    </row>
    <row r="72" spans="1:26" x14ac:dyDescent="0.25">
      <c r="A72">
        <v>125</v>
      </c>
      <c r="B72" t="s">
        <v>39</v>
      </c>
      <c r="C72">
        <v>0</v>
      </c>
      <c r="D72">
        <v>-1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4">
        <f t="shared" si="4"/>
        <v>39.999999397083997</v>
      </c>
      <c r="S72" t="s">
        <v>29</v>
      </c>
      <c r="T72">
        <v>40</v>
      </c>
    </row>
    <row r="73" spans="1:26" x14ac:dyDescent="0.25">
      <c r="A73">
        <v>126</v>
      </c>
      <c r="B73" t="s">
        <v>34</v>
      </c>
      <c r="C73">
        <v>0</v>
      </c>
      <c r="D73">
        <v>0</v>
      </c>
      <c r="E73">
        <v>-1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4">
        <f t="shared" si="4"/>
        <v>15.000000000000007</v>
      </c>
      <c r="S73" t="s">
        <v>29</v>
      </c>
      <c r="T73">
        <v>15</v>
      </c>
    </row>
    <row r="74" spans="1:26" x14ac:dyDescent="0.25">
      <c r="A74">
        <v>127</v>
      </c>
      <c r="B74" t="s">
        <v>211</v>
      </c>
      <c r="C74">
        <v>0</v>
      </c>
      <c r="D74">
        <v>0</v>
      </c>
      <c r="E74">
        <v>-1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4">
        <f t="shared" si="4"/>
        <v>25.999993650209809</v>
      </c>
      <c r="S74" t="s">
        <v>29</v>
      </c>
      <c r="T74">
        <v>26</v>
      </c>
    </row>
    <row r="75" spans="1:26" x14ac:dyDescent="0.25">
      <c r="A75">
        <v>128</v>
      </c>
      <c r="B75" t="s">
        <v>176</v>
      </c>
      <c r="C75">
        <v>0</v>
      </c>
      <c r="D75">
        <v>0</v>
      </c>
      <c r="E75">
        <v>-1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4">
        <f t="shared" si="4"/>
        <v>16.000000000000021</v>
      </c>
      <c r="S75" t="s">
        <v>29</v>
      </c>
      <c r="T75">
        <v>16</v>
      </c>
    </row>
    <row r="76" spans="1:26" x14ac:dyDescent="0.25">
      <c r="A76">
        <v>129</v>
      </c>
      <c r="B76" t="s">
        <v>177</v>
      </c>
      <c r="C76">
        <v>0</v>
      </c>
      <c r="D76">
        <v>0</v>
      </c>
      <c r="E76">
        <v>0</v>
      </c>
      <c r="F76">
        <v>-1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4">
        <f t="shared" si="4"/>
        <v>62.999994596755315</v>
      </c>
      <c r="S76" t="s">
        <v>29</v>
      </c>
      <c r="T76">
        <v>52</v>
      </c>
    </row>
    <row r="77" spans="1:26" x14ac:dyDescent="0.25">
      <c r="C77">
        <v>0</v>
      </c>
      <c r="D77">
        <v>0</v>
      </c>
      <c r="E77">
        <v>0</v>
      </c>
      <c r="F77">
        <v>0</v>
      </c>
      <c r="G77">
        <v>-1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4">
        <f t="shared" si="4"/>
        <v>52.000000946545512</v>
      </c>
      <c r="S77" t="s">
        <v>29</v>
      </c>
      <c r="T77">
        <v>52</v>
      </c>
    </row>
    <row r="78" spans="1:26" x14ac:dyDescent="0.25">
      <c r="A78">
        <v>130</v>
      </c>
      <c r="B78" t="s">
        <v>36</v>
      </c>
      <c r="C78">
        <v>0</v>
      </c>
      <c r="D78">
        <v>0</v>
      </c>
      <c r="E78">
        <v>0</v>
      </c>
      <c r="F78">
        <v>0</v>
      </c>
      <c r="G78">
        <v>0</v>
      </c>
      <c r="H78">
        <v>-1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4">
        <f t="shared" si="4"/>
        <v>39.999999182185718</v>
      </c>
      <c r="S78" t="s">
        <v>29</v>
      </c>
      <c r="T78">
        <v>40</v>
      </c>
    </row>
    <row r="79" spans="1:26" x14ac:dyDescent="0.25">
      <c r="A79">
        <v>131</v>
      </c>
      <c r="B79" t="s">
        <v>37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-1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4">
        <f t="shared" si="4"/>
        <v>26.000000348684807</v>
      </c>
      <c r="S79" t="s">
        <v>29</v>
      </c>
      <c r="T79">
        <v>26</v>
      </c>
    </row>
    <row r="80" spans="1:26" x14ac:dyDescent="0.25"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-1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4">
        <f t="shared" si="4"/>
        <v>47.99999576325439</v>
      </c>
      <c r="S80" t="s">
        <v>29</v>
      </c>
      <c r="T80">
        <v>26</v>
      </c>
    </row>
    <row r="81" spans="1:20" x14ac:dyDescent="0.25">
      <c r="A81">
        <v>132</v>
      </c>
      <c r="B81" t="s">
        <v>39</v>
      </c>
      <c r="C81">
        <v>-1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 s="4">
        <f t="shared" si="4"/>
        <v>26</v>
      </c>
      <c r="S81" t="s">
        <v>29</v>
      </c>
      <c r="T81">
        <v>26</v>
      </c>
    </row>
    <row r="82" spans="1:20" x14ac:dyDescent="0.25">
      <c r="A82">
        <v>133</v>
      </c>
      <c r="B82" t="s">
        <v>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-1</v>
      </c>
      <c r="M82">
        <v>1</v>
      </c>
      <c r="N82">
        <v>0</v>
      </c>
      <c r="O82">
        <v>0</v>
      </c>
      <c r="P82">
        <v>0</v>
      </c>
      <c r="Q82">
        <v>0</v>
      </c>
      <c r="R82" s="4">
        <f t="shared" si="4"/>
        <v>26</v>
      </c>
      <c r="S82" t="s">
        <v>29</v>
      </c>
      <c r="T82">
        <v>26</v>
      </c>
    </row>
    <row r="83" spans="1:20" x14ac:dyDescent="0.25">
      <c r="A83">
        <v>134</v>
      </c>
      <c r="B83" t="s">
        <v>177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-1</v>
      </c>
      <c r="N83">
        <v>1</v>
      </c>
      <c r="O83">
        <v>0</v>
      </c>
      <c r="P83">
        <v>0</v>
      </c>
      <c r="Q83">
        <v>0</v>
      </c>
      <c r="R83" s="4">
        <f t="shared" si="4"/>
        <v>26</v>
      </c>
      <c r="S83" t="s">
        <v>29</v>
      </c>
      <c r="T83">
        <v>26</v>
      </c>
    </row>
    <row r="84" spans="1:20" x14ac:dyDescent="0.25">
      <c r="A84">
        <v>135</v>
      </c>
      <c r="B84" t="s">
        <v>41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-1</v>
      </c>
      <c r="O84">
        <v>1</v>
      </c>
      <c r="P84">
        <v>0</v>
      </c>
      <c r="Q84">
        <v>0</v>
      </c>
      <c r="R84" s="4">
        <f t="shared" si="4"/>
        <v>90.999994342524417</v>
      </c>
      <c r="S84" t="s">
        <v>29</v>
      </c>
      <c r="T84">
        <v>10</v>
      </c>
    </row>
    <row r="85" spans="1:20" x14ac:dyDescent="0.25"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 s="4">
        <f t="shared" si="4"/>
        <v>10.000000000000284</v>
      </c>
      <c r="S85" t="s">
        <v>29</v>
      </c>
      <c r="T85">
        <v>10</v>
      </c>
    </row>
    <row r="86" spans="1:20" x14ac:dyDescent="0.25">
      <c r="A86">
        <v>136</v>
      </c>
      <c r="B86" t="s">
        <v>212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-1</v>
      </c>
      <c r="P86">
        <v>1</v>
      </c>
      <c r="Q86">
        <v>0</v>
      </c>
      <c r="R86" s="4">
        <f t="shared" si="4"/>
        <v>163.20000369063058</v>
      </c>
      <c r="S86" t="s">
        <v>29</v>
      </c>
      <c r="T86">
        <v>52</v>
      </c>
    </row>
    <row r="90" spans="1:20" x14ac:dyDescent="0.25">
      <c r="A90">
        <v>136</v>
      </c>
      <c r="B90" t="s">
        <v>41</v>
      </c>
      <c r="C90" t="s">
        <v>145</v>
      </c>
      <c r="D90" t="s">
        <v>197</v>
      </c>
      <c r="E90" t="s">
        <v>158</v>
      </c>
    </row>
    <row r="91" spans="1:20" x14ac:dyDescent="0.25">
      <c r="C91">
        <f>AC2</f>
        <v>214.00000911645537</v>
      </c>
      <c r="D91">
        <f>AW2</f>
        <v>280.19999807034839</v>
      </c>
      <c r="E91">
        <f>BJ2</f>
        <v>332.199998033155</v>
      </c>
    </row>
    <row r="92" spans="1:20" x14ac:dyDescent="0.25">
      <c r="C92">
        <v>-1</v>
      </c>
      <c r="D92">
        <v>0</v>
      </c>
      <c r="E92">
        <v>1</v>
      </c>
      <c r="F92">
        <f>SUMPRODUCT(C91:E91,C92:E92)</f>
        <v>118.19998891669962</v>
      </c>
      <c r="G92" t="s">
        <v>29</v>
      </c>
      <c r="H92">
        <v>52</v>
      </c>
    </row>
    <row r="93" spans="1:20" x14ac:dyDescent="0.25">
      <c r="C93">
        <v>0</v>
      </c>
      <c r="D93">
        <v>-1</v>
      </c>
      <c r="E93">
        <v>1</v>
      </c>
      <c r="F93">
        <f>SUMPRODUCT(C91:E91,C93:E93)</f>
        <v>51.999999962806612</v>
      </c>
      <c r="G93" t="s">
        <v>29</v>
      </c>
      <c r="H93">
        <v>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74B2-3131-4520-BDAD-C52687676694}">
  <dimension ref="A1:CC114"/>
  <sheetViews>
    <sheetView topLeftCell="A33" zoomScaleNormal="100" workbookViewId="0">
      <selection activeCell="AD110" sqref="AD110:AF140"/>
    </sheetView>
  </sheetViews>
  <sheetFormatPr defaultRowHeight="15" x14ac:dyDescent="0.25"/>
  <cols>
    <col min="2" max="4" width="9.140625" customWidth="1"/>
    <col min="5" max="6" width="9.28515625" bestFit="1" customWidth="1"/>
    <col min="7" max="7" width="15.42578125" bestFit="1" customWidth="1"/>
    <col min="8" max="11" width="9.28515625" bestFit="1" customWidth="1"/>
    <col min="12" max="12" width="14.42578125" bestFit="1" customWidth="1"/>
    <col min="13" max="13" width="12.7109375" bestFit="1" customWidth="1"/>
    <col min="14" max="17" width="9.28515625" bestFit="1" customWidth="1"/>
    <col min="18" max="18" width="12.7109375" bestFit="1" customWidth="1"/>
    <col min="19" max="23" width="9.28515625" bestFit="1" customWidth="1"/>
    <col min="24" max="24" width="14.42578125" bestFit="1" customWidth="1"/>
    <col min="25" max="28" width="9.28515625" bestFit="1" customWidth="1"/>
    <col min="29" max="29" width="14.42578125" bestFit="1" customWidth="1"/>
    <col min="30" max="30" width="9.28515625" bestFit="1" customWidth="1"/>
    <col min="31" max="31" width="15.42578125" bestFit="1" customWidth="1"/>
    <col min="32" max="37" width="9.28515625" bestFit="1" customWidth="1"/>
    <col min="38" max="38" width="12.7109375" bestFit="1" customWidth="1"/>
    <col min="39" max="39" width="9.28515625" bestFit="1" customWidth="1"/>
    <col min="40" max="40" width="11.5703125" bestFit="1" customWidth="1"/>
    <col min="41" max="42" width="9.28515625" bestFit="1" customWidth="1"/>
    <col min="43" max="43" width="12.140625" bestFit="1" customWidth="1"/>
    <col min="44" max="45" width="9.28515625" bestFit="1" customWidth="1"/>
    <col min="46" max="46" width="12.5703125" bestFit="1" customWidth="1"/>
    <col min="47" max="47" width="9.28515625" bestFit="1" customWidth="1"/>
    <col min="48" max="48" width="11.5703125" bestFit="1" customWidth="1"/>
    <col min="49" max="57" width="9.28515625" bestFit="1" customWidth="1"/>
    <col min="58" max="58" width="14.28515625" bestFit="1" customWidth="1"/>
    <col min="59" max="62" width="9.28515625" bestFit="1" customWidth="1"/>
    <col min="63" max="63" width="12.5703125" bestFit="1" customWidth="1"/>
    <col min="64" max="77" width="9.28515625" bestFit="1" customWidth="1"/>
    <col min="78" max="78" width="12.5703125" bestFit="1" customWidth="1"/>
    <col min="79" max="79" width="9.28515625" bestFit="1" customWidth="1"/>
    <col min="80" max="80" width="9.28515625" customWidth="1"/>
    <col min="81" max="81" width="22.28515625" bestFit="1" customWidth="1"/>
  </cols>
  <sheetData>
    <row r="1" spans="1:81" x14ac:dyDescent="0.25">
      <c r="C1" t="s">
        <v>27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216</v>
      </c>
      <c r="CC1" t="s">
        <v>95</v>
      </c>
    </row>
    <row r="2" spans="1:81" x14ac:dyDescent="0.25">
      <c r="B2" t="s">
        <v>0</v>
      </c>
      <c r="C2">
        <v>0</v>
      </c>
      <c r="D2">
        <v>1</v>
      </c>
      <c r="E2">
        <v>1</v>
      </c>
      <c r="F2">
        <v>7</v>
      </c>
      <c r="G2">
        <v>137</v>
      </c>
      <c r="H2">
        <v>1</v>
      </c>
      <c r="I2">
        <v>12</v>
      </c>
      <c r="J2">
        <v>28</v>
      </c>
      <c r="K2">
        <v>78</v>
      </c>
      <c r="L2">
        <v>177</v>
      </c>
      <c r="M2">
        <v>4</v>
      </c>
      <c r="N2">
        <v>14</v>
      </c>
      <c r="O2">
        <v>22</v>
      </c>
      <c r="P2">
        <v>30</v>
      </c>
      <c r="Q2">
        <v>70</v>
      </c>
      <c r="R2">
        <v>82</v>
      </c>
      <c r="S2">
        <v>134</v>
      </c>
      <c r="T2">
        <v>10</v>
      </c>
      <c r="U2">
        <v>20</v>
      </c>
      <c r="V2">
        <v>30</v>
      </c>
      <c r="W2">
        <v>75</v>
      </c>
      <c r="X2">
        <v>101</v>
      </c>
      <c r="Y2">
        <v>116</v>
      </c>
      <c r="Z2">
        <v>26</v>
      </c>
      <c r="AA2">
        <v>52</v>
      </c>
      <c r="AB2">
        <v>78</v>
      </c>
      <c r="AC2">
        <v>187</v>
      </c>
      <c r="AD2">
        <v>26</v>
      </c>
      <c r="AE2">
        <v>96</v>
      </c>
      <c r="AF2">
        <v>148</v>
      </c>
      <c r="AG2">
        <v>152</v>
      </c>
      <c r="AH2">
        <v>30</v>
      </c>
      <c r="AI2">
        <v>56</v>
      </c>
      <c r="AJ2">
        <v>56</v>
      </c>
      <c r="AK2">
        <v>42</v>
      </c>
      <c r="AL2">
        <v>82</v>
      </c>
      <c r="AM2">
        <v>92</v>
      </c>
      <c r="AN2">
        <v>84</v>
      </c>
      <c r="AO2">
        <v>154</v>
      </c>
      <c r="AP2">
        <v>4</v>
      </c>
      <c r="AQ2">
        <v>14</v>
      </c>
      <c r="AR2">
        <v>5</v>
      </c>
      <c r="AS2">
        <v>13</v>
      </c>
      <c r="AT2">
        <v>21</v>
      </c>
      <c r="AU2">
        <v>51</v>
      </c>
      <c r="AV2">
        <v>66</v>
      </c>
      <c r="AW2">
        <v>70</v>
      </c>
      <c r="AX2">
        <v>34</v>
      </c>
      <c r="AY2">
        <v>49</v>
      </c>
      <c r="AZ2">
        <v>54</v>
      </c>
      <c r="BA2">
        <v>80</v>
      </c>
      <c r="BB2">
        <v>59</v>
      </c>
      <c r="BC2">
        <v>77</v>
      </c>
      <c r="BD2">
        <v>54</v>
      </c>
      <c r="BE2">
        <v>55</v>
      </c>
      <c r="BF2">
        <v>155</v>
      </c>
      <c r="BG2">
        <v>53</v>
      </c>
      <c r="BH2">
        <v>63</v>
      </c>
      <c r="BI2">
        <v>71</v>
      </c>
      <c r="BJ2">
        <v>101</v>
      </c>
      <c r="BK2">
        <v>175</v>
      </c>
      <c r="BL2">
        <v>183</v>
      </c>
      <c r="BM2">
        <v>42</v>
      </c>
      <c r="BN2">
        <v>57</v>
      </c>
      <c r="BO2">
        <v>62</v>
      </c>
      <c r="BP2">
        <v>88</v>
      </c>
      <c r="BQ2">
        <v>67</v>
      </c>
      <c r="BR2">
        <v>85</v>
      </c>
      <c r="BS2">
        <v>62</v>
      </c>
      <c r="BT2">
        <v>63</v>
      </c>
      <c r="BU2">
        <v>140</v>
      </c>
      <c r="BV2">
        <v>61</v>
      </c>
      <c r="BW2">
        <v>71</v>
      </c>
      <c r="BX2">
        <v>79</v>
      </c>
      <c r="BY2">
        <v>109</v>
      </c>
      <c r="BZ2">
        <v>150</v>
      </c>
      <c r="CA2">
        <v>154</v>
      </c>
      <c r="CB2">
        <v>154</v>
      </c>
      <c r="CC2">
        <f>SUM(C2:CB2)</f>
        <v>5462</v>
      </c>
    </row>
    <row r="3" spans="1:81" x14ac:dyDescent="0.25">
      <c r="C3" s="1">
        <v>0</v>
      </c>
      <c r="D3" s="1">
        <v>0</v>
      </c>
      <c r="E3" s="1">
        <v>0</v>
      </c>
      <c r="F3" s="1">
        <v>0</v>
      </c>
      <c r="G3" s="1">
        <v>196900000</v>
      </c>
      <c r="H3" s="1">
        <v>0</v>
      </c>
      <c r="I3" s="1">
        <v>0</v>
      </c>
      <c r="J3" s="1">
        <v>0</v>
      </c>
      <c r="K3" s="1">
        <v>0</v>
      </c>
      <c r="L3" s="1">
        <f>7*10^7</f>
        <v>70000000</v>
      </c>
      <c r="M3" s="1">
        <f>3*10^6</f>
        <v>3000000</v>
      </c>
      <c r="N3" s="1">
        <v>0</v>
      </c>
      <c r="O3" s="1">
        <v>0</v>
      </c>
      <c r="P3" s="1">
        <v>0</v>
      </c>
      <c r="Q3" s="1">
        <v>0</v>
      </c>
      <c r="R3" s="1">
        <f>7*10^6</f>
        <v>7000000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10^7</f>
        <v>10000000</v>
      </c>
      <c r="Y3" s="1">
        <v>0</v>
      </c>
      <c r="Z3" s="1">
        <v>0</v>
      </c>
      <c r="AA3" s="1">
        <v>0</v>
      </c>
      <c r="AB3" s="1">
        <v>0</v>
      </c>
      <c r="AC3" s="1">
        <f>15*10^6</f>
        <v>15000000</v>
      </c>
      <c r="AD3" s="1">
        <v>0</v>
      </c>
      <c r="AE3" s="1">
        <f>17*10^7</f>
        <v>170000000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f>1*10^6</f>
        <v>1000000</v>
      </c>
      <c r="AM3" s="1">
        <v>0</v>
      </c>
      <c r="AN3" s="1">
        <f>5*10^5</f>
        <v>500000</v>
      </c>
      <c r="AO3" s="1">
        <v>0</v>
      </c>
      <c r="AP3" s="1">
        <v>0</v>
      </c>
      <c r="AQ3" s="1">
        <f>4*10^5</f>
        <v>400000</v>
      </c>
      <c r="AR3" s="1">
        <v>0</v>
      </c>
      <c r="AS3" s="1">
        <v>0</v>
      </c>
      <c r="AT3" s="1">
        <f>15*10^5</f>
        <v>1500000</v>
      </c>
      <c r="AU3" s="1">
        <v>0</v>
      </c>
      <c r="AV3" s="1">
        <f>6*10^5</f>
        <v>600000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f>16*10^6</f>
        <v>16000000</v>
      </c>
      <c r="BG3" s="1">
        <v>0</v>
      </c>
      <c r="BH3" s="1">
        <v>0</v>
      </c>
      <c r="BI3" s="1">
        <v>0</v>
      </c>
      <c r="BJ3" s="1">
        <v>0</v>
      </c>
      <c r="BK3" s="1">
        <f>8*10^6</f>
        <v>8000000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f>5*10^6</f>
        <v>5000000</v>
      </c>
      <c r="CA3" s="1">
        <v>0</v>
      </c>
      <c r="CB3" s="1"/>
    </row>
    <row r="4" spans="1:81" x14ac:dyDescent="0.25">
      <c r="C4">
        <f>C3/EXP(C2)</f>
        <v>0</v>
      </c>
      <c r="D4">
        <f>D3/EXP(D2)</f>
        <v>0</v>
      </c>
      <c r="E4">
        <f t="shared" ref="E4:BP4" si="0">E3/EXP(E2)</f>
        <v>0</v>
      </c>
      <c r="F4">
        <f t="shared" si="0"/>
        <v>0</v>
      </c>
      <c r="G4" s="5">
        <f>G3/EXP(G2)</f>
        <v>6.2503119799826329E-52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9.440059750097232E-70</v>
      </c>
      <c r="M4">
        <f t="shared" si="0"/>
        <v>54946.916666202545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1.7098205164183693E-29</v>
      </c>
      <c r="S4" s="3">
        <f>S3/EXP(S2)</f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1.3685394711738531E-37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9.1838153487444571E-75</v>
      </c>
      <c r="AD4">
        <f t="shared" si="0"/>
        <v>0</v>
      </c>
      <c r="AE4">
        <f t="shared" si="0"/>
        <v>3.4528575266491786E-34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2.4426007377405276E-30</v>
      </c>
      <c r="AM4">
        <f t="shared" si="0"/>
        <v>0</v>
      </c>
      <c r="AN4">
        <f t="shared" si="0"/>
        <v>1.652850313380367E-31</v>
      </c>
      <c r="AO4">
        <f t="shared" si="0"/>
        <v>0</v>
      </c>
      <c r="AP4">
        <f t="shared" si="0"/>
        <v>0</v>
      </c>
      <c r="AQ4" s="3">
        <f>AQ3/EXP(AQ2)</f>
        <v>0.33261148764142717</v>
      </c>
      <c r="AR4">
        <f t="shared" si="0"/>
        <v>0</v>
      </c>
      <c r="AS4">
        <f t="shared" si="0"/>
        <v>0</v>
      </c>
      <c r="AT4">
        <f t="shared" si="0"/>
        <v>1.1373840641867861E-3</v>
      </c>
      <c r="AU4">
        <f t="shared" si="0"/>
        <v>0</v>
      </c>
      <c r="AV4">
        <f t="shared" si="0"/>
        <v>1.3023132067821836E-23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7.7352666208853376E-61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7.971786408082938E-70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ref="BQ4:CA4" si="1">BQ3/EXP(BQ2)</f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3.5875479865822053E-59</v>
      </c>
      <c r="CA4">
        <f t="shared" si="1"/>
        <v>0</v>
      </c>
    </row>
    <row r="7" spans="1:81" x14ac:dyDescent="0.25">
      <c r="A7">
        <v>1</v>
      </c>
      <c r="B7" t="s">
        <v>28</v>
      </c>
      <c r="C7">
        <v>-1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ref="AD7:AD39" si="2">SUMPRODUCT(C7:AC7,$C$2:$AC$2)</f>
        <v>1</v>
      </c>
      <c r="AE7" t="s">
        <v>29</v>
      </c>
      <c r="AF7">
        <v>1</v>
      </c>
    </row>
    <row r="8" spans="1:81" x14ac:dyDescent="0.25">
      <c r="A8">
        <v>2</v>
      </c>
      <c r="B8" t="s">
        <v>30</v>
      </c>
      <c r="C8">
        <v>-1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2"/>
        <v>1</v>
      </c>
      <c r="AE8" t="s">
        <v>29</v>
      </c>
      <c r="AF8">
        <v>1</v>
      </c>
    </row>
    <row r="9" spans="1:81" x14ac:dyDescent="0.25">
      <c r="A9">
        <v>3</v>
      </c>
      <c r="B9" t="s">
        <v>31</v>
      </c>
      <c r="C9">
        <v>-1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2"/>
        <v>7</v>
      </c>
      <c r="AE9" t="s">
        <v>29</v>
      </c>
      <c r="AF9">
        <v>7</v>
      </c>
    </row>
    <row r="10" spans="1:81" x14ac:dyDescent="0.25">
      <c r="A10">
        <v>4</v>
      </c>
      <c r="B10" t="s">
        <v>32</v>
      </c>
      <c r="C10">
        <v>0</v>
      </c>
      <c r="D10">
        <v>-1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2"/>
        <v>136</v>
      </c>
      <c r="AE10" t="s">
        <v>29</v>
      </c>
      <c r="AF10">
        <v>130</v>
      </c>
    </row>
    <row r="11" spans="1:81" x14ac:dyDescent="0.25">
      <c r="C11">
        <v>0</v>
      </c>
      <c r="D11">
        <v>0</v>
      </c>
      <c r="E11">
        <v>-1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2"/>
        <v>136</v>
      </c>
      <c r="AE11" t="s">
        <v>29</v>
      </c>
      <c r="AF11">
        <v>130</v>
      </c>
    </row>
    <row r="12" spans="1:81" x14ac:dyDescent="0.25">
      <c r="C12">
        <v>0</v>
      </c>
      <c r="D12">
        <v>0</v>
      </c>
      <c r="E12">
        <v>0</v>
      </c>
      <c r="F12">
        <v>-1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2"/>
        <v>130</v>
      </c>
      <c r="AE12" t="s">
        <v>29</v>
      </c>
      <c r="AF12">
        <v>130</v>
      </c>
    </row>
    <row r="13" spans="1:81" x14ac:dyDescent="0.25">
      <c r="A13">
        <v>5</v>
      </c>
      <c r="B13" t="s">
        <v>33</v>
      </c>
      <c r="C13">
        <v>-1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2"/>
        <v>1</v>
      </c>
      <c r="AE13" t="s">
        <v>29</v>
      </c>
      <c r="AF13">
        <v>1</v>
      </c>
    </row>
    <row r="14" spans="1:81" x14ac:dyDescent="0.25">
      <c r="A14">
        <v>6</v>
      </c>
      <c r="B14" t="s">
        <v>34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-1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2"/>
        <v>8</v>
      </c>
      <c r="AE14" t="s">
        <v>29</v>
      </c>
      <c r="AF14">
        <v>8</v>
      </c>
    </row>
    <row r="15" spans="1:81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-1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2"/>
        <v>11</v>
      </c>
      <c r="AE15" t="s">
        <v>29</v>
      </c>
      <c r="AF15">
        <v>8</v>
      </c>
    </row>
    <row r="16" spans="1:81" x14ac:dyDescent="0.25">
      <c r="A16">
        <v>7</v>
      </c>
      <c r="B16" t="s">
        <v>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2"/>
        <v>16</v>
      </c>
      <c r="AE16" t="s">
        <v>29</v>
      </c>
      <c r="AF16">
        <v>16</v>
      </c>
    </row>
    <row r="17" spans="1:32" x14ac:dyDescent="0.25">
      <c r="A17">
        <v>8</v>
      </c>
      <c r="B17" t="s">
        <v>36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2"/>
        <v>50</v>
      </c>
      <c r="AE17" t="s">
        <v>29</v>
      </c>
      <c r="AF17">
        <v>50</v>
      </c>
    </row>
    <row r="18" spans="1:32" x14ac:dyDescent="0.25">
      <c r="A18">
        <v>9</v>
      </c>
      <c r="B18" t="s">
        <v>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2"/>
        <v>99</v>
      </c>
      <c r="AE18" t="s">
        <v>29</v>
      </c>
      <c r="AF18">
        <v>40</v>
      </c>
    </row>
    <row r="19" spans="1:32" x14ac:dyDescent="0.25">
      <c r="C19">
        <v>0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2"/>
        <v>40</v>
      </c>
      <c r="AE19" t="s">
        <v>29</v>
      </c>
      <c r="AF19">
        <v>40</v>
      </c>
    </row>
    <row r="20" spans="1:32" x14ac:dyDescent="0.25">
      <c r="A20">
        <v>10</v>
      </c>
      <c r="B20" t="s">
        <v>38</v>
      </c>
      <c r="C20">
        <v>-1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2"/>
        <v>4</v>
      </c>
      <c r="AE20" t="s">
        <v>29</v>
      </c>
      <c r="AF20">
        <v>4</v>
      </c>
    </row>
    <row r="21" spans="1:32" x14ac:dyDescent="0.25">
      <c r="A21">
        <v>11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2"/>
        <v>10</v>
      </c>
      <c r="AE21" t="s">
        <v>29</v>
      </c>
      <c r="AF21">
        <v>10</v>
      </c>
    </row>
    <row r="22" spans="1:32" x14ac:dyDescent="0.25">
      <c r="A22">
        <v>12</v>
      </c>
      <c r="B22" t="s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2"/>
        <v>8</v>
      </c>
      <c r="AE22" t="s">
        <v>29</v>
      </c>
      <c r="AF22">
        <v>8</v>
      </c>
    </row>
    <row r="23" spans="1:32" x14ac:dyDescent="0.25">
      <c r="A23">
        <v>13</v>
      </c>
      <c r="B23" t="s">
        <v>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2"/>
        <v>8</v>
      </c>
      <c r="AE23" t="s">
        <v>29</v>
      </c>
      <c r="AF23">
        <v>8</v>
      </c>
    </row>
    <row r="24" spans="1:32" x14ac:dyDescent="0.25">
      <c r="A24">
        <v>14</v>
      </c>
      <c r="B24" t="s">
        <v>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2"/>
        <v>40</v>
      </c>
      <c r="AE24" t="s">
        <v>29</v>
      </c>
      <c r="AF24">
        <v>40</v>
      </c>
    </row>
    <row r="25" spans="1:32" x14ac:dyDescent="0.25">
      <c r="A25">
        <v>15</v>
      </c>
      <c r="B25" t="s">
        <v>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2"/>
        <v>12</v>
      </c>
      <c r="AE25" t="s">
        <v>29</v>
      </c>
      <c r="AF25">
        <v>12</v>
      </c>
    </row>
    <row r="26" spans="1:32" x14ac:dyDescent="0.25">
      <c r="A26">
        <v>16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2"/>
        <v>52</v>
      </c>
      <c r="AE26" t="s">
        <v>29</v>
      </c>
      <c r="AF26">
        <v>52</v>
      </c>
    </row>
    <row r="27" spans="1:32" x14ac:dyDescent="0.25">
      <c r="A27">
        <v>17</v>
      </c>
      <c r="B27" t="s">
        <v>39</v>
      </c>
      <c r="C27">
        <v>-1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2"/>
        <v>10</v>
      </c>
      <c r="AE27" t="s">
        <v>29</v>
      </c>
      <c r="AF27">
        <v>10</v>
      </c>
    </row>
    <row r="28" spans="1:32" x14ac:dyDescent="0.25">
      <c r="A28">
        <v>18</v>
      </c>
      <c r="B28" t="s">
        <v>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2"/>
        <v>10</v>
      </c>
      <c r="AE28" t="s">
        <v>29</v>
      </c>
      <c r="AF28">
        <v>10</v>
      </c>
    </row>
    <row r="29" spans="1:32" x14ac:dyDescent="0.25">
      <c r="A29">
        <v>19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2"/>
        <v>10</v>
      </c>
      <c r="AE29" t="s">
        <v>29</v>
      </c>
      <c r="AF29">
        <v>10</v>
      </c>
    </row>
    <row r="30" spans="1:32" x14ac:dyDescent="0.25">
      <c r="A30">
        <v>20</v>
      </c>
      <c r="B30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-1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2"/>
        <v>45</v>
      </c>
      <c r="AE30" t="s">
        <v>29</v>
      </c>
      <c r="AF30">
        <v>45</v>
      </c>
    </row>
    <row r="31" spans="1:32" x14ac:dyDescent="0.25">
      <c r="A31">
        <v>21</v>
      </c>
      <c r="B31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-1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2"/>
        <v>26</v>
      </c>
      <c r="AE31" t="s">
        <v>29</v>
      </c>
      <c r="AF31">
        <v>26</v>
      </c>
    </row>
    <row r="32" spans="1:32" x14ac:dyDescent="0.25">
      <c r="A32">
        <v>22</v>
      </c>
      <c r="B32" t="s">
        <v>41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-1</v>
      </c>
      <c r="Y32">
        <v>1</v>
      </c>
      <c r="Z32">
        <v>0</v>
      </c>
      <c r="AA32">
        <v>0</v>
      </c>
      <c r="AB32">
        <v>0</v>
      </c>
      <c r="AC32">
        <v>0</v>
      </c>
      <c r="AD32">
        <f t="shared" si="2"/>
        <v>15</v>
      </c>
      <c r="AE32" t="s">
        <v>29</v>
      </c>
      <c r="AF32">
        <v>15</v>
      </c>
    </row>
    <row r="33" spans="1:57" x14ac:dyDescent="0.25">
      <c r="A33">
        <v>23</v>
      </c>
      <c r="B33" t="s">
        <v>39</v>
      </c>
      <c r="C33">
        <v>-1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f t="shared" si="2"/>
        <v>26</v>
      </c>
      <c r="AE33" t="s">
        <v>29</v>
      </c>
      <c r="AF33">
        <v>26</v>
      </c>
    </row>
    <row r="34" spans="1:57" x14ac:dyDescent="0.25">
      <c r="A34">
        <v>24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1</v>
      </c>
      <c r="AB34">
        <v>0</v>
      </c>
      <c r="AC34">
        <v>0</v>
      </c>
      <c r="AD34">
        <f t="shared" si="2"/>
        <v>26</v>
      </c>
      <c r="AE34" t="s">
        <v>29</v>
      </c>
      <c r="AF34">
        <v>26</v>
      </c>
    </row>
    <row r="35" spans="1:57" x14ac:dyDescent="0.25">
      <c r="A35">
        <v>25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1</v>
      </c>
      <c r="AC35">
        <v>0</v>
      </c>
      <c r="AD35">
        <f t="shared" si="2"/>
        <v>26</v>
      </c>
      <c r="AE35" t="s">
        <v>29</v>
      </c>
      <c r="AF35">
        <v>26</v>
      </c>
    </row>
    <row r="36" spans="1:57" x14ac:dyDescent="0.25">
      <c r="A36">
        <v>26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-1</v>
      </c>
      <c r="AC36">
        <v>1</v>
      </c>
      <c r="AD36">
        <f t="shared" si="2"/>
        <v>109</v>
      </c>
      <c r="AE36" t="s">
        <v>29</v>
      </c>
      <c r="AF36">
        <v>10</v>
      </c>
    </row>
    <row r="37" spans="1:57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-1</v>
      </c>
      <c r="Z37">
        <v>0</v>
      </c>
      <c r="AA37">
        <v>0</v>
      </c>
      <c r="AB37">
        <v>0</v>
      </c>
      <c r="AC37">
        <v>1</v>
      </c>
      <c r="AD37">
        <f t="shared" si="2"/>
        <v>71</v>
      </c>
      <c r="AE37" t="s">
        <v>29</v>
      </c>
      <c r="AF37">
        <v>10</v>
      </c>
    </row>
    <row r="38" spans="1:57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f t="shared" si="2"/>
        <v>10</v>
      </c>
      <c r="AE38" t="s">
        <v>29</v>
      </c>
      <c r="AF38">
        <v>10</v>
      </c>
    </row>
    <row r="39" spans="1:57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f t="shared" si="2"/>
        <v>105</v>
      </c>
      <c r="AE39" t="s">
        <v>29</v>
      </c>
      <c r="AF39">
        <v>10</v>
      </c>
    </row>
    <row r="41" spans="1:57" x14ac:dyDescent="0.25">
      <c r="D41" t="s">
        <v>44</v>
      </c>
      <c r="E41" t="s">
        <v>45</v>
      </c>
      <c r="F41" t="s">
        <v>46</v>
      </c>
      <c r="G41" t="s">
        <v>47</v>
      </c>
      <c r="H41" t="s">
        <v>48</v>
      </c>
      <c r="I41" t="s">
        <v>49</v>
      </c>
      <c r="J41" t="s">
        <v>50</v>
      </c>
      <c r="K41" t="s">
        <v>51</v>
      </c>
      <c r="L41" t="s">
        <v>52</v>
      </c>
      <c r="M41" t="s">
        <v>53</v>
      </c>
      <c r="N41" t="s">
        <v>54</v>
      </c>
      <c r="O41" t="s">
        <v>55</v>
      </c>
      <c r="P41" t="s">
        <v>56</v>
      </c>
      <c r="Q41" t="s">
        <v>57</v>
      </c>
      <c r="R41" t="s">
        <v>58</v>
      </c>
      <c r="S41" t="s">
        <v>59</v>
      </c>
      <c r="T41" t="s">
        <v>60</v>
      </c>
      <c r="U41" t="s">
        <v>61</v>
      </c>
      <c r="V41" t="s">
        <v>62</v>
      </c>
      <c r="W41" t="s">
        <v>63</v>
      </c>
      <c r="X41" t="s">
        <v>64</v>
      </c>
      <c r="Y41" t="s">
        <v>65</v>
      </c>
      <c r="Z41" t="s">
        <v>66</v>
      </c>
      <c r="AA41" t="s">
        <v>67</v>
      </c>
      <c r="AB41" t="s">
        <v>68</v>
      </c>
      <c r="AC41" t="s">
        <v>69</v>
      </c>
      <c r="AD41" t="s">
        <v>70</v>
      </c>
      <c r="AE41" t="s">
        <v>71</v>
      </c>
      <c r="AF41" t="s">
        <v>72</v>
      </c>
      <c r="AG41" t="s">
        <v>73</v>
      </c>
      <c r="AH41" t="s">
        <v>74</v>
      </c>
      <c r="AI41" t="s">
        <v>75</v>
      </c>
      <c r="AJ41" t="s">
        <v>76</v>
      </c>
      <c r="AK41" t="s">
        <v>77</v>
      </c>
      <c r="AL41" t="s">
        <v>78</v>
      </c>
      <c r="AM41" t="s">
        <v>79</v>
      </c>
      <c r="AN41" t="s">
        <v>80</v>
      </c>
      <c r="AO41" t="s">
        <v>81</v>
      </c>
      <c r="AP41" t="s">
        <v>82</v>
      </c>
      <c r="AQ41" t="s">
        <v>83</v>
      </c>
      <c r="AR41" t="s">
        <v>84</v>
      </c>
      <c r="AS41" t="s">
        <v>85</v>
      </c>
      <c r="AT41" t="s">
        <v>86</v>
      </c>
      <c r="AU41" t="s">
        <v>87</v>
      </c>
      <c r="AV41" t="s">
        <v>88</v>
      </c>
      <c r="AW41" t="s">
        <v>89</v>
      </c>
      <c r="AX41" t="s">
        <v>90</v>
      </c>
      <c r="AY41" t="s">
        <v>91</v>
      </c>
      <c r="AZ41" t="s">
        <v>92</v>
      </c>
      <c r="BA41" t="s">
        <v>93</v>
      </c>
      <c r="BB41" t="s">
        <v>216</v>
      </c>
      <c r="BC41" t="s">
        <v>95</v>
      </c>
    </row>
    <row r="42" spans="1:57" x14ac:dyDescent="0.25">
      <c r="C42">
        <v>0</v>
      </c>
      <c r="D42">
        <f t="shared" ref="D42:AI42" si="3">AD2</f>
        <v>26</v>
      </c>
      <c r="E42">
        <f t="shared" si="3"/>
        <v>96</v>
      </c>
      <c r="F42">
        <f t="shared" si="3"/>
        <v>148</v>
      </c>
      <c r="G42">
        <f t="shared" si="3"/>
        <v>152</v>
      </c>
      <c r="H42">
        <f t="shared" si="3"/>
        <v>30</v>
      </c>
      <c r="I42">
        <f t="shared" si="3"/>
        <v>56</v>
      </c>
      <c r="J42">
        <f t="shared" si="3"/>
        <v>56</v>
      </c>
      <c r="K42">
        <f t="shared" si="3"/>
        <v>42</v>
      </c>
      <c r="L42">
        <f t="shared" si="3"/>
        <v>82</v>
      </c>
      <c r="M42">
        <f t="shared" si="3"/>
        <v>92</v>
      </c>
      <c r="N42">
        <f t="shared" si="3"/>
        <v>84</v>
      </c>
      <c r="O42">
        <f t="shared" si="3"/>
        <v>154</v>
      </c>
      <c r="P42">
        <f t="shared" si="3"/>
        <v>4</v>
      </c>
      <c r="Q42">
        <f t="shared" si="3"/>
        <v>14</v>
      </c>
      <c r="R42">
        <f t="shared" si="3"/>
        <v>5</v>
      </c>
      <c r="S42">
        <f t="shared" si="3"/>
        <v>13</v>
      </c>
      <c r="T42">
        <f t="shared" si="3"/>
        <v>21</v>
      </c>
      <c r="U42">
        <f t="shared" si="3"/>
        <v>51</v>
      </c>
      <c r="V42">
        <f t="shared" si="3"/>
        <v>66</v>
      </c>
      <c r="W42">
        <f t="shared" si="3"/>
        <v>70</v>
      </c>
      <c r="X42">
        <f t="shared" si="3"/>
        <v>34</v>
      </c>
      <c r="Y42">
        <f t="shared" si="3"/>
        <v>49</v>
      </c>
      <c r="Z42">
        <f t="shared" si="3"/>
        <v>54</v>
      </c>
      <c r="AA42">
        <f t="shared" si="3"/>
        <v>80</v>
      </c>
      <c r="AB42">
        <f t="shared" si="3"/>
        <v>59</v>
      </c>
      <c r="AC42">
        <f t="shared" si="3"/>
        <v>77</v>
      </c>
      <c r="AD42">
        <f t="shared" si="3"/>
        <v>54</v>
      </c>
      <c r="AE42">
        <f t="shared" si="3"/>
        <v>55</v>
      </c>
      <c r="AF42">
        <f t="shared" si="3"/>
        <v>155</v>
      </c>
      <c r="AG42">
        <f t="shared" si="3"/>
        <v>53</v>
      </c>
      <c r="AH42">
        <f t="shared" si="3"/>
        <v>63</v>
      </c>
      <c r="AI42">
        <f t="shared" si="3"/>
        <v>71</v>
      </c>
      <c r="AJ42">
        <f t="shared" ref="AJ42:BA42" si="4">BJ2</f>
        <v>101</v>
      </c>
      <c r="AK42">
        <f t="shared" si="4"/>
        <v>175</v>
      </c>
      <c r="AL42">
        <f t="shared" si="4"/>
        <v>183</v>
      </c>
      <c r="AM42">
        <f t="shared" si="4"/>
        <v>42</v>
      </c>
      <c r="AN42">
        <f t="shared" si="4"/>
        <v>57</v>
      </c>
      <c r="AO42">
        <f t="shared" si="4"/>
        <v>62</v>
      </c>
      <c r="AP42">
        <f t="shared" si="4"/>
        <v>88</v>
      </c>
      <c r="AQ42">
        <f t="shared" si="4"/>
        <v>67</v>
      </c>
      <c r="AR42">
        <f t="shared" si="4"/>
        <v>85</v>
      </c>
      <c r="AS42">
        <f t="shared" si="4"/>
        <v>62</v>
      </c>
      <c r="AT42">
        <f t="shared" si="4"/>
        <v>63</v>
      </c>
      <c r="AU42">
        <f t="shared" si="4"/>
        <v>140</v>
      </c>
      <c r="AV42">
        <f t="shared" si="4"/>
        <v>61</v>
      </c>
      <c r="AW42">
        <f t="shared" si="4"/>
        <v>71</v>
      </c>
      <c r="AX42">
        <f t="shared" si="4"/>
        <v>79</v>
      </c>
      <c r="AY42">
        <f t="shared" si="4"/>
        <v>109</v>
      </c>
      <c r="AZ42">
        <f t="shared" si="4"/>
        <v>150</v>
      </c>
      <c r="BA42">
        <f t="shared" si="4"/>
        <v>154</v>
      </c>
      <c r="BB42">
        <f>CC2</f>
        <v>5462</v>
      </c>
    </row>
    <row r="44" spans="1:57" x14ac:dyDescent="0.25">
      <c r="A44">
        <v>27</v>
      </c>
      <c r="B44" t="s">
        <v>94</v>
      </c>
      <c r="C44">
        <v>-1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f>SUMPRODUCT($AD$2:$CB$2,D44:BB44)</f>
        <v>26</v>
      </c>
      <c r="BD44" t="s">
        <v>29</v>
      </c>
      <c r="BE44">
        <v>26</v>
      </c>
    </row>
    <row r="45" spans="1:57" x14ac:dyDescent="0.25">
      <c r="A45">
        <v>28</v>
      </c>
      <c r="B45" t="s">
        <v>96</v>
      </c>
      <c r="C45">
        <v>0</v>
      </c>
      <c r="D45">
        <v>-1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f t="shared" ref="BC45:BC106" si="5">SUMPRODUCT($AD$2:$CB$2,D45:BB45)</f>
        <v>70</v>
      </c>
      <c r="BD45" t="s">
        <v>29</v>
      </c>
      <c r="BE45">
        <v>70</v>
      </c>
    </row>
    <row r="46" spans="1:57" x14ac:dyDescent="0.25">
      <c r="A46">
        <v>29</v>
      </c>
      <c r="B46" t="s">
        <v>97</v>
      </c>
      <c r="C46">
        <v>0</v>
      </c>
      <c r="D46">
        <v>0</v>
      </c>
      <c r="E46">
        <v>-1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f t="shared" si="5"/>
        <v>52</v>
      </c>
      <c r="BD46" t="s">
        <v>29</v>
      </c>
      <c r="BE46">
        <v>52</v>
      </c>
    </row>
    <row r="47" spans="1:57" x14ac:dyDescent="0.25">
      <c r="A47">
        <v>30</v>
      </c>
      <c r="B47" t="s">
        <v>41</v>
      </c>
      <c r="C47">
        <v>0</v>
      </c>
      <c r="D47">
        <v>0</v>
      </c>
      <c r="E47">
        <v>0</v>
      </c>
      <c r="F47">
        <v>-1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f t="shared" si="5"/>
        <v>4</v>
      </c>
      <c r="BD47" t="s">
        <v>29</v>
      </c>
      <c r="BE47">
        <v>4</v>
      </c>
    </row>
    <row r="48" spans="1:57" x14ac:dyDescent="0.25">
      <c r="A48">
        <v>31</v>
      </c>
      <c r="B48" t="s">
        <v>39</v>
      </c>
      <c r="C48">
        <v>0</v>
      </c>
      <c r="D48">
        <v>-1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f t="shared" si="5"/>
        <v>4</v>
      </c>
      <c r="BD48" t="s">
        <v>29</v>
      </c>
      <c r="BE48">
        <v>4</v>
      </c>
    </row>
    <row r="49" spans="1:57" x14ac:dyDescent="0.25">
      <c r="A49">
        <v>32</v>
      </c>
      <c r="B49" t="s">
        <v>98</v>
      </c>
      <c r="C49">
        <v>0</v>
      </c>
      <c r="D49">
        <v>0</v>
      </c>
      <c r="E49">
        <v>0</v>
      </c>
      <c r="F49">
        <v>0</v>
      </c>
      <c r="G49">
        <v>0</v>
      </c>
      <c r="H49">
        <v>-1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f t="shared" si="5"/>
        <v>26</v>
      </c>
      <c r="BD49" t="s">
        <v>29</v>
      </c>
      <c r="BE49">
        <v>26</v>
      </c>
    </row>
    <row r="50" spans="1:57" x14ac:dyDescent="0.25">
      <c r="A50">
        <v>33</v>
      </c>
      <c r="B50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-1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f t="shared" si="5"/>
        <v>26</v>
      </c>
      <c r="BD50" t="s">
        <v>29</v>
      </c>
      <c r="BE50">
        <v>26</v>
      </c>
    </row>
    <row r="51" spans="1:57" x14ac:dyDescent="0.25">
      <c r="A51">
        <v>34</v>
      </c>
      <c r="B51" t="s">
        <v>100</v>
      </c>
      <c r="C51">
        <v>0</v>
      </c>
      <c r="D51">
        <v>0</v>
      </c>
      <c r="E51">
        <v>0</v>
      </c>
      <c r="F51">
        <v>0</v>
      </c>
      <c r="G51">
        <v>0</v>
      </c>
      <c r="H51">
        <v>-1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f t="shared" si="5"/>
        <v>12</v>
      </c>
      <c r="BD51" t="s">
        <v>29</v>
      </c>
      <c r="BE51">
        <v>12</v>
      </c>
    </row>
    <row r="52" spans="1:57" x14ac:dyDescent="0.25">
      <c r="A52">
        <v>35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f t="shared" si="5"/>
        <v>40</v>
      </c>
      <c r="BD52" t="s">
        <v>29</v>
      </c>
      <c r="BE52">
        <v>26</v>
      </c>
    </row>
    <row r="53" spans="1:57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-1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f t="shared" si="5"/>
        <v>26</v>
      </c>
      <c r="BD53" t="s">
        <v>29</v>
      </c>
      <c r="BE53">
        <v>26</v>
      </c>
    </row>
    <row r="54" spans="1:57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f t="shared" si="5"/>
        <v>26</v>
      </c>
      <c r="BD54" t="s">
        <v>29</v>
      </c>
      <c r="BE54">
        <v>26</v>
      </c>
    </row>
    <row r="55" spans="1:57" x14ac:dyDescent="0.25">
      <c r="A55">
        <v>36</v>
      </c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f t="shared" si="5"/>
        <v>10</v>
      </c>
      <c r="BD55" t="s">
        <v>29</v>
      </c>
      <c r="BE55">
        <v>10</v>
      </c>
    </row>
    <row r="56" spans="1:57" x14ac:dyDescent="0.25">
      <c r="A56">
        <v>37</v>
      </c>
      <c r="B56" t="s">
        <v>103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f t="shared" si="5"/>
        <v>2</v>
      </c>
      <c r="BD56" t="s">
        <v>29</v>
      </c>
      <c r="BE56">
        <v>2</v>
      </c>
    </row>
    <row r="57" spans="1:57" x14ac:dyDescent="0.25">
      <c r="A57">
        <v>38</v>
      </c>
      <c r="B57" t="s">
        <v>104</v>
      </c>
      <c r="C57">
        <v>0</v>
      </c>
      <c r="D57">
        <v>0</v>
      </c>
      <c r="E57">
        <v>0</v>
      </c>
      <c r="F57">
        <v>0</v>
      </c>
      <c r="G57">
        <v>-1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f t="shared" si="5"/>
        <v>2</v>
      </c>
      <c r="BD57" t="s">
        <v>29</v>
      </c>
      <c r="BE57">
        <v>2</v>
      </c>
    </row>
    <row r="58" spans="1:57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f t="shared" si="5"/>
        <v>62</v>
      </c>
      <c r="BD58" t="s">
        <v>29</v>
      </c>
      <c r="BE58">
        <v>2</v>
      </c>
    </row>
    <row r="59" spans="1:57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f t="shared" si="5"/>
        <v>70</v>
      </c>
      <c r="BD59" t="s">
        <v>29</v>
      </c>
      <c r="BE59">
        <v>2</v>
      </c>
    </row>
    <row r="60" spans="1:57" x14ac:dyDescent="0.25">
      <c r="A60">
        <v>39</v>
      </c>
      <c r="B60" t="s">
        <v>105</v>
      </c>
      <c r="C60">
        <v>-1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f t="shared" si="5"/>
        <v>4</v>
      </c>
      <c r="BD60" t="s">
        <v>29</v>
      </c>
      <c r="BE60">
        <v>4</v>
      </c>
    </row>
    <row r="61" spans="1:57" x14ac:dyDescent="0.25">
      <c r="A61">
        <v>40</v>
      </c>
      <c r="B61" t="s">
        <v>106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f t="shared" si="5"/>
        <v>10</v>
      </c>
      <c r="BD61" t="s">
        <v>29</v>
      </c>
      <c r="BE61">
        <v>10</v>
      </c>
    </row>
    <row r="62" spans="1:57" x14ac:dyDescent="0.25">
      <c r="A62">
        <v>41</v>
      </c>
      <c r="B62" t="s">
        <v>39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-1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f t="shared" si="5"/>
        <v>1</v>
      </c>
      <c r="BD62" t="s">
        <v>29</v>
      </c>
      <c r="BE62">
        <v>1</v>
      </c>
    </row>
    <row r="63" spans="1:57" x14ac:dyDescent="0.25">
      <c r="A63">
        <v>42</v>
      </c>
      <c r="B63" t="s">
        <v>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f t="shared" si="5"/>
        <v>8</v>
      </c>
      <c r="BD63" t="s">
        <v>29</v>
      </c>
      <c r="BE63">
        <v>8</v>
      </c>
    </row>
    <row r="64" spans="1:57" x14ac:dyDescent="0.25">
      <c r="A64">
        <v>43</v>
      </c>
      <c r="B64" t="s">
        <v>40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f t="shared" si="5"/>
        <v>8</v>
      </c>
      <c r="BD64" t="s">
        <v>29</v>
      </c>
      <c r="BE64">
        <v>8</v>
      </c>
    </row>
    <row r="65" spans="1:57" x14ac:dyDescent="0.25">
      <c r="A65">
        <v>44</v>
      </c>
      <c r="B65" t="s">
        <v>107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f t="shared" si="5"/>
        <v>30</v>
      </c>
      <c r="BD65" t="s">
        <v>29</v>
      </c>
      <c r="BE65">
        <v>30</v>
      </c>
    </row>
    <row r="66" spans="1:57" x14ac:dyDescent="0.25">
      <c r="A66">
        <v>45</v>
      </c>
      <c r="B66" t="s">
        <v>102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f t="shared" si="5"/>
        <v>15</v>
      </c>
      <c r="BD66" t="s">
        <v>29</v>
      </c>
      <c r="BE66">
        <v>15</v>
      </c>
    </row>
    <row r="67" spans="1:57" x14ac:dyDescent="0.25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f t="shared" si="5"/>
        <v>52</v>
      </c>
      <c r="BD67" t="s">
        <v>29</v>
      </c>
      <c r="BE67">
        <v>15</v>
      </c>
    </row>
    <row r="68" spans="1:57" x14ac:dyDescent="0.25">
      <c r="A68">
        <v>46</v>
      </c>
      <c r="B68" t="s">
        <v>108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f t="shared" si="5"/>
        <v>4</v>
      </c>
      <c r="BD68" t="s">
        <v>29</v>
      </c>
      <c r="BE68">
        <v>4</v>
      </c>
    </row>
    <row r="69" spans="1:57" x14ac:dyDescent="0.25">
      <c r="A69">
        <v>77</v>
      </c>
      <c r="B69" t="s">
        <v>109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f t="shared" si="5"/>
        <v>0</v>
      </c>
      <c r="BD69" t="s">
        <v>29</v>
      </c>
      <c r="BE69">
        <v>0</v>
      </c>
    </row>
    <row r="70" spans="1:57" x14ac:dyDescent="0.25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f t="shared" si="5"/>
        <v>84</v>
      </c>
      <c r="BD70" t="s">
        <v>29</v>
      </c>
      <c r="BE70">
        <v>0</v>
      </c>
    </row>
    <row r="71" spans="1:57" x14ac:dyDescent="0.25">
      <c r="A71">
        <v>47</v>
      </c>
      <c r="B71" t="s">
        <v>110</v>
      </c>
      <c r="C71">
        <v>0</v>
      </c>
      <c r="D71">
        <v>-1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f t="shared" si="5"/>
        <v>8</v>
      </c>
      <c r="BD71" t="s">
        <v>29</v>
      </c>
      <c r="BE71">
        <v>8</v>
      </c>
    </row>
    <row r="72" spans="1:57" x14ac:dyDescent="0.25">
      <c r="A72">
        <v>48</v>
      </c>
      <c r="B72" t="s">
        <v>39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f t="shared" si="5"/>
        <v>15</v>
      </c>
      <c r="BD72" t="s">
        <v>29</v>
      </c>
      <c r="BE72">
        <v>15</v>
      </c>
    </row>
    <row r="73" spans="1:57" x14ac:dyDescent="0.25">
      <c r="A73">
        <v>49</v>
      </c>
      <c r="B73" t="s">
        <v>111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f t="shared" si="5"/>
        <v>5</v>
      </c>
      <c r="BD73" t="s">
        <v>29</v>
      </c>
      <c r="BE73">
        <v>5</v>
      </c>
    </row>
    <row r="74" spans="1:57" x14ac:dyDescent="0.25">
      <c r="A74">
        <v>50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-1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f t="shared" si="5"/>
        <v>26</v>
      </c>
      <c r="BD74" t="s">
        <v>29</v>
      </c>
      <c r="BE74">
        <v>26</v>
      </c>
    </row>
    <row r="75" spans="1:57" x14ac:dyDescent="0.25">
      <c r="A75">
        <v>51</v>
      </c>
      <c r="B75" t="s">
        <v>34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f t="shared" si="5"/>
        <v>10</v>
      </c>
      <c r="BD75" t="s">
        <v>29</v>
      </c>
      <c r="BE75">
        <v>10</v>
      </c>
    </row>
    <row r="76" spans="1:57" x14ac:dyDescent="0.25">
      <c r="A76">
        <v>52</v>
      </c>
      <c r="B76" t="s">
        <v>113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-1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f t="shared" si="5"/>
        <v>18</v>
      </c>
      <c r="BD76" t="s">
        <v>29</v>
      </c>
      <c r="BE76">
        <v>18</v>
      </c>
    </row>
    <row r="77" spans="1:57" x14ac:dyDescent="0.25">
      <c r="A77">
        <v>53</v>
      </c>
      <c r="B77" t="s">
        <v>114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f t="shared" si="5"/>
        <v>5</v>
      </c>
      <c r="BD77" t="s">
        <v>29</v>
      </c>
      <c r="BE77">
        <v>5</v>
      </c>
    </row>
    <row r="78" spans="1:57" x14ac:dyDescent="0.25">
      <c r="A78">
        <v>54</v>
      </c>
      <c r="B78" t="s">
        <v>115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f t="shared" si="5"/>
        <v>1</v>
      </c>
      <c r="BD78" t="s">
        <v>29</v>
      </c>
      <c r="BE78">
        <v>1</v>
      </c>
    </row>
    <row r="79" spans="1:57" x14ac:dyDescent="0.25">
      <c r="A79">
        <v>55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-1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f t="shared" si="5"/>
        <v>100</v>
      </c>
      <c r="BD79" t="s">
        <v>29</v>
      </c>
      <c r="BE79">
        <v>75</v>
      </c>
    </row>
    <row r="80" spans="1:57" x14ac:dyDescent="0.25"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-1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f t="shared" si="5"/>
        <v>78</v>
      </c>
      <c r="BD80" t="s">
        <v>29</v>
      </c>
      <c r="BE80">
        <v>75</v>
      </c>
    </row>
    <row r="81" spans="1:57" x14ac:dyDescent="0.25"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f t="shared" si="5"/>
        <v>75</v>
      </c>
      <c r="BD81" t="s">
        <v>29</v>
      </c>
      <c r="BE81">
        <v>75</v>
      </c>
    </row>
    <row r="82" spans="1:57" x14ac:dyDescent="0.25">
      <c r="A82">
        <v>56</v>
      </c>
      <c r="B82" t="s">
        <v>39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f t="shared" si="5"/>
        <v>4</v>
      </c>
      <c r="BD82" t="s">
        <v>29</v>
      </c>
      <c r="BE82">
        <v>4</v>
      </c>
    </row>
    <row r="83" spans="1:57" x14ac:dyDescent="0.25">
      <c r="A83">
        <v>57</v>
      </c>
      <c r="B83" t="s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-1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f t="shared" si="5"/>
        <v>10</v>
      </c>
      <c r="BD83" t="s">
        <v>29</v>
      </c>
      <c r="BE83">
        <v>10</v>
      </c>
    </row>
    <row r="84" spans="1:57" x14ac:dyDescent="0.25">
      <c r="A84">
        <v>58</v>
      </c>
      <c r="B84" t="s">
        <v>40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-1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f t="shared" si="5"/>
        <v>8</v>
      </c>
      <c r="BD84" t="s">
        <v>29</v>
      </c>
      <c r="BE84">
        <v>8</v>
      </c>
    </row>
    <row r="85" spans="1:57" x14ac:dyDescent="0.25">
      <c r="A85">
        <v>59</v>
      </c>
      <c r="B85" t="s">
        <v>36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-1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f t="shared" si="5"/>
        <v>30</v>
      </c>
      <c r="BD85" t="s">
        <v>29</v>
      </c>
      <c r="BE85">
        <v>30</v>
      </c>
    </row>
    <row r="86" spans="1:57" x14ac:dyDescent="0.25">
      <c r="A86">
        <v>60</v>
      </c>
      <c r="B86" t="s">
        <v>116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-1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f t="shared" si="5"/>
        <v>74</v>
      </c>
      <c r="BD86" t="s">
        <v>29</v>
      </c>
      <c r="BE86">
        <v>20</v>
      </c>
    </row>
    <row r="87" spans="1:57" x14ac:dyDescent="0.25"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-1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f t="shared" si="5"/>
        <v>20</v>
      </c>
      <c r="BD87" t="s">
        <v>29</v>
      </c>
      <c r="BE87">
        <v>20</v>
      </c>
    </row>
    <row r="88" spans="1:57" x14ac:dyDescent="0.25">
      <c r="A88">
        <v>61</v>
      </c>
      <c r="B88" t="s">
        <v>41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-1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f t="shared" si="5"/>
        <v>8</v>
      </c>
      <c r="BD88" t="s">
        <v>29</v>
      </c>
      <c r="BE88">
        <v>8</v>
      </c>
    </row>
    <row r="89" spans="1:57" x14ac:dyDescent="0.25">
      <c r="A89">
        <v>62</v>
      </c>
      <c r="B89" t="s">
        <v>110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f t="shared" si="5"/>
        <v>8</v>
      </c>
      <c r="BD89" t="s">
        <v>29</v>
      </c>
      <c r="BE89">
        <v>8</v>
      </c>
    </row>
    <row r="90" spans="1:57" x14ac:dyDescent="0.25">
      <c r="A90">
        <v>63</v>
      </c>
      <c r="B90" t="s">
        <v>39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f t="shared" si="5"/>
        <v>15</v>
      </c>
      <c r="BD90" t="s">
        <v>29</v>
      </c>
      <c r="BE90">
        <v>15</v>
      </c>
    </row>
    <row r="91" spans="1:57" x14ac:dyDescent="0.25">
      <c r="A91">
        <v>64</v>
      </c>
      <c r="B91" t="s">
        <v>117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f t="shared" si="5"/>
        <v>5</v>
      </c>
      <c r="BD91" t="s">
        <v>29</v>
      </c>
      <c r="BE91">
        <v>5</v>
      </c>
    </row>
    <row r="92" spans="1:57" x14ac:dyDescent="0.25">
      <c r="A92">
        <v>65</v>
      </c>
      <c r="B92" t="s">
        <v>118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-1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f t="shared" si="5"/>
        <v>26</v>
      </c>
      <c r="BD92" t="s">
        <v>29</v>
      </c>
      <c r="BE92">
        <v>26</v>
      </c>
    </row>
    <row r="93" spans="1:57" x14ac:dyDescent="0.25">
      <c r="A93">
        <v>66</v>
      </c>
      <c r="B93" t="s">
        <v>34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f t="shared" si="5"/>
        <v>10</v>
      </c>
      <c r="BD93" t="s">
        <v>29</v>
      </c>
      <c r="BE93">
        <v>10</v>
      </c>
    </row>
    <row r="94" spans="1:57" x14ac:dyDescent="0.25">
      <c r="A94">
        <v>67</v>
      </c>
      <c r="B94" t="s">
        <v>113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-1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f t="shared" si="5"/>
        <v>18</v>
      </c>
      <c r="BD94" t="s">
        <v>29</v>
      </c>
      <c r="BE94">
        <v>18</v>
      </c>
    </row>
    <row r="95" spans="1:57" x14ac:dyDescent="0.25">
      <c r="A95">
        <v>68</v>
      </c>
      <c r="B95" t="s">
        <v>114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-1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f t="shared" si="5"/>
        <v>5</v>
      </c>
      <c r="BD95" t="s">
        <v>29</v>
      </c>
      <c r="BE95">
        <v>5</v>
      </c>
    </row>
    <row r="96" spans="1:57" x14ac:dyDescent="0.25">
      <c r="A96">
        <v>69</v>
      </c>
      <c r="B96" t="s">
        <v>119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-1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f t="shared" si="5"/>
        <v>1</v>
      </c>
      <c r="BD96" t="s">
        <v>29</v>
      </c>
      <c r="BE96">
        <v>1</v>
      </c>
    </row>
    <row r="97" spans="1:57" x14ac:dyDescent="0.25">
      <c r="A97">
        <v>70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f t="shared" si="5"/>
        <v>77</v>
      </c>
      <c r="BD97" t="s">
        <v>29</v>
      </c>
      <c r="BE97">
        <v>52</v>
      </c>
    </row>
    <row r="98" spans="1:57" x14ac:dyDescent="0.25"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-1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f t="shared" si="5"/>
        <v>55</v>
      </c>
      <c r="BD98" t="s">
        <v>29</v>
      </c>
      <c r="BE98">
        <v>52</v>
      </c>
    </row>
    <row r="99" spans="1:57" x14ac:dyDescent="0.25"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f t="shared" si="5"/>
        <v>52</v>
      </c>
      <c r="BD99" t="s">
        <v>29</v>
      </c>
      <c r="BE99">
        <v>52</v>
      </c>
    </row>
    <row r="100" spans="1:57" x14ac:dyDescent="0.25">
      <c r="A100">
        <v>71</v>
      </c>
      <c r="B100" t="s">
        <v>39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-1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f t="shared" si="5"/>
        <v>4</v>
      </c>
      <c r="BD100" t="s">
        <v>29</v>
      </c>
      <c r="BE100">
        <v>4</v>
      </c>
    </row>
    <row r="101" spans="1:57" x14ac:dyDescent="0.25">
      <c r="A101">
        <v>72</v>
      </c>
      <c r="B101" t="s">
        <v>34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-1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f t="shared" si="5"/>
        <v>10</v>
      </c>
      <c r="BD101" t="s">
        <v>29</v>
      </c>
      <c r="BE101">
        <v>10</v>
      </c>
    </row>
    <row r="102" spans="1:57" x14ac:dyDescent="0.25">
      <c r="A102">
        <v>73</v>
      </c>
      <c r="B102" t="s">
        <v>40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f t="shared" si="5"/>
        <v>8</v>
      </c>
      <c r="BD102" t="s">
        <v>29</v>
      </c>
      <c r="BE102">
        <v>8</v>
      </c>
    </row>
    <row r="103" spans="1:57" x14ac:dyDescent="0.25">
      <c r="A103">
        <v>74</v>
      </c>
      <c r="B103" t="s">
        <v>36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-1</v>
      </c>
      <c r="AY103">
        <v>1</v>
      </c>
      <c r="AZ103">
        <v>0</v>
      </c>
      <c r="BA103">
        <v>0</v>
      </c>
      <c r="BB103">
        <v>0</v>
      </c>
      <c r="BC103">
        <f t="shared" si="5"/>
        <v>30</v>
      </c>
      <c r="BD103" t="s">
        <v>29</v>
      </c>
      <c r="BE103">
        <v>30</v>
      </c>
    </row>
    <row r="104" spans="1:57" x14ac:dyDescent="0.25">
      <c r="A104">
        <v>75</v>
      </c>
      <c r="B104" t="s">
        <v>116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-1</v>
      </c>
      <c r="AZ104">
        <v>1</v>
      </c>
      <c r="BA104">
        <v>0</v>
      </c>
      <c r="BB104">
        <v>0</v>
      </c>
      <c r="BC104">
        <f t="shared" si="5"/>
        <v>41</v>
      </c>
      <c r="BD104" t="s">
        <v>29</v>
      </c>
      <c r="BE104">
        <v>10</v>
      </c>
    </row>
    <row r="105" spans="1:57" x14ac:dyDescent="0.25"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-1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f t="shared" si="5"/>
        <v>10</v>
      </c>
      <c r="BD105" t="s">
        <v>29</v>
      </c>
      <c r="BE105">
        <v>10</v>
      </c>
    </row>
    <row r="106" spans="1:57" x14ac:dyDescent="0.25">
      <c r="A106">
        <v>76</v>
      </c>
      <c r="B106" t="s">
        <v>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-1</v>
      </c>
      <c r="BA106">
        <v>1</v>
      </c>
      <c r="BB106">
        <v>0</v>
      </c>
      <c r="BC106">
        <f t="shared" si="5"/>
        <v>4</v>
      </c>
      <c r="BD106" t="s">
        <v>29</v>
      </c>
      <c r="BE106">
        <v>4</v>
      </c>
    </row>
    <row r="109" spans="1:57" x14ac:dyDescent="0.25">
      <c r="B109" t="s">
        <v>213</v>
      </c>
      <c r="E109" t="s">
        <v>215</v>
      </c>
    </row>
    <row r="110" spans="1:57" x14ac:dyDescent="0.25">
      <c r="B110" t="s">
        <v>26</v>
      </c>
      <c r="C110">
        <f>AC2</f>
        <v>187</v>
      </c>
      <c r="D110" t="s">
        <v>214</v>
      </c>
      <c r="E110">
        <f>LFT_Activity1.2!BI2</f>
        <v>300</v>
      </c>
    </row>
    <row r="111" spans="1:57" x14ac:dyDescent="0.25">
      <c r="B111" t="s">
        <v>78</v>
      </c>
      <c r="C111">
        <f>BL2</f>
        <v>183</v>
      </c>
      <c r="D111" t="s">
        <v>214</v>
      </c>
      <c r="E111">
        <f>LFT_Activity1.2!BI2</f>
        <v>300</v>
      </c>
    </row>
    <row r="112" spans="1:57" x14ac:dyDescent="0.25">
      <c r="B112" t="s">
        <v>93</v>
      </c>
      <c r="C112">
        <f>CA2</f>
        <v>154</v>
      </c>
      <c r="D112" t="s">
        <v>214</v>
      </c>
      <c r="E112">
        <f>LFT_Activity1.2!BI2</f>
        <v>300</v>
      </c>
    </row>
    <row r="113" spans="2:5" x14ac:dyDescent="0.25">
      <c r="B113" t="s">
        <v>55</v>
      </c>
      <c r="C113">
        <f>AO2</f>
        <v>154</v>
      </c>
      <c r="D113" t="s">
        <v>214</v>
      </c>
      <c r="E113">
        <f>LFT_Activity1.2!BJ2</f>
        <v>352</v>
      </c>
    </row>
    <row r="114" spans="2:5" x14ac:dyDescent="0.25">
      <c r="B114" t="s">
        <v>63</v>
      </c>
      <c r="C114">
        <f>AW2</f>
        <v>70</v>
      </c>
      <c r="D114" t="s">
        <v>214</v>
      </c>
      <c r="E114">
        <f>LFT_Activity1.2!BJ2</f>
        <v>352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5387-53C6-4493-AB04-745DA504F496}">
  <dimension ref="A1:BL92"/>
  <sheetViews>
    <sheetView topLeftCell="AL1" zoomScaleNormal="100" workbookViewId="0">
      <selection activeCell="D2" sqref="D2:BJ2"/>
    </sheetView>
  </sheetViews>
  <sheetFormatPr defaultRowHeight="15" x14ac:dyDescent="0.25"/>
  <cols>
    <col min="4" max="6" width="9.28515625" bestFit="1" customWidth="1"/>
    <col min="7" max="7" width="12.42578125" bestFit="1" customWidth="1"/>
    <col min="8" max="8" width="15.28515625" bestFit="1" customWidth="1"/>
    <col min="9" max="14" width="9.28515625" bestFit="1" customWidth="1"/>
    <col min="15" max="15" width="15.28515625" bestFit="1" customWidth="1"/>
    <col min="16" max="17" width="9.28515625" bestFit="1" customWidth="1"/>
    <col min="18" max="18" width="15.28515625" bestFit="1" customWidth="1"/>
    <col min="19" max="19" width="12.42578125" bestFit="1" customWidth="1"/>
    <col min="20" max="24" width="9.28515625" bestFit="1" customWidth="1"/>
    <col min="25" max="25" width="15.28515625" bestFit="1" customWidth="1"/>
    <col min="26" max="27" width="9.28515625" bestFit="1" customWidth="1"/>
    <col min="28" max="28" width="15.28515625" bestFit="1" customWidth="1"/>
    <col min="29" max="36" width="9.28515625" bestFit="1" customWidth="1"/>
    <col min="37" max="37" width="16.42578125" bestFit="1" customWidth="1"/>
    <col min="38" max="41" width="9.28515625" bestFit="1" customWidth="1"/>
    <col min="42" max="42" width="17.28515625" customWidth="1"/>
    <col min="43" max="44" width="9.28515625" bestFit="1" customWidth="1"/>
    <col min="45" max="45" width="15.28515625" bestFit="1" customWidth="1"/>
    <col min="46" max="47" width="9.28515625" bestFit="1" customWidth="1"/>
    <col min="48" max="48" width="15.28515625" bestFit="1" customWidth="1"/>
    <col min="49" max="54" width="9.28515625" bestFit="1" customWidth="1"/>
    <col min="55" max="55" width="15.28515625" bestFit="1" customWidth="1"/>
    <col min="56" max="56" width="9.28515625" bestFit="1" customWidth="1"/>
    <col min="57" max="57" width="15.28515625" bestFit="1" customWidth="1"/>
    <col min="58" max="63" width="9.28515625" bestFit="1" customWidth="1"/>
  </cols>
  <sheetData>
    <row r="1" spans="1:64" x14ac:dyDescent="0.25">
      <c r="C1" t="s">
        <v>27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178</v>
      </c>
      <c r="AE1" t="s">
        <v>179</v>
      </c>
      <c r="AF1" t="s">
        <v>181</v>
      </c>
      <c r="AG1" t="s">
        <v>180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</row>
    <row r="2" spans="1:64" x14ac:dyDescent="0.25">
      <c r="C2">
        <v>0</v>
      </c>
      <c r="D2">
        <v>4</v>
      </c>
      <c r="E2">
        <v>14</v>
      </c>
      <c r="F2">
        <v>22</v>
      </c>
      <c r="G2">
        <v>40</v>
      </c>
      <c r="H2">
        <v>32</v>
      </c>
      <c r="I2">
        <v>92</v>
      </c>
      <c r="J2">
        <v>14</v>
      </c>
      <c r="K2">
        <v>14</v>
      </c>
      <c r="L2">
        <v>20</v>
      </c>
      <c r="M2">
        <v>28</v>
      </c>
      <c r="N2">
        <v>54</v>
      </c>
      <c r="O2">
        <v>118</v>
      </c>
      <c r="P2">
        <v>22</v>
      </c>
      <c r="Q2">
        <v>62</v>
      </c>
      <c r="R2">
        <v>64</v>
      </c>
      <c r="S2">
        <v>120</v>
      </c>
      <c r="T2">
        <v>128</v>
      </c>
      <c r="U2">
        <v>128</v>
      </c>
      <c r="V2">
        <v>132</v>
      </c>
      <c r="W2">
        <v>142</v>
      </c>
      <c r="X2">
        <v>168</v>
      </c>
      <c r="Y2">
        <v>210</v>
      </c>
      <c r="Z2">
        <v>142</v>
      </c>
      <c r="AA2">
        <v>182</v>
      </c>
      <c r="AB2">
        <v>184</v>
      </c>
      <c r="AC2">
        <v>214</v>
      </c>
      <c r="AD2">
        <v>26</v>
      </c>
      <c r="AE2">
        <v>78</v>
      </c>
      <c r="AF2">
        <v>96</v>
      </c>
      <c r="AG2">
        <v>104</v>
      </c>
      <c r="AH2">
        <v>130</v>
      </c>
      <c r="AI2">
        <v>104</v>
      </c>
      <c r="AJ2">
        <v>130</v>
      </c>
      <c r="AK2">
        <v>234</v>
      </c>
      <c r="AL2">
        <v>104</v>
      </c>
      <c r="AM2">
        <v>114</v>
      </c>
      <c r="AN2">
        <v>124</v>
      </c>
      <c r="AO2">
        <v>176</v>
      </c>
      <c r="AP2">
        <v>286</v>
      </c>
      <c r="AQ2">
        <v>104</v>
      </c>
      <c r="AR2">
        <v>130</v>
      </c>
      <c r="AS2">
        <v>156</v>
      </c>
      <c r="AT2">
        <v>130</v>
      </c>
      <c r="AU2">
        <v>156</v>
      </c>
      <c r="AV2">
        <v>208</v>
      </c>
      <c r="AW2">
        <v>298</v>
      </c>
      <c r="AX2">
        <v>15</v>
      </c>
      <c r="AY2">
        <v>55</v>
      </c>
      <c r="AZ2">
        <v>70</v>
      </c>
      <c r="BA2">
        <v>81</v>
      </c>
      <c r="BB2">
        <v>71</v>
      </c>
      <c r="BC2">
        <v>133</v>
      </c>
      <c r="BD2">
        <v>111</v>
      </c>
      <c r="BE2">
        <v>159</v>
      </c>
      <c r="BF2">
        <v>26</v>
      </c>
      <c r="BG2">
        <v>52</v>
      </c>
      <c r="BH2">
        <v>78</v>
      </c>
      <c r="BI2">
        <v>169</v>
      </c>
      <c r="BJ2">
        <v>350</v>
      </c>
      <c r="BL2">
        <f>SUM(D2:BK2)</f>
        <v>6608</v>
      </c>
    </row>
    <row r="3" spans="1:64" s="1" customFormat="1" x14ac:dyDescent="0.25"/>
    <row r="6" spans="1:64" x14ac:dyDescent="0.25">
      <c r="AD6" t="s">
        <v>160</v>
      </c>
    </row>
    <row r="8" spans="1:64" x14ac:dyDescent="0.25">
      <c r="A8">
        <v>78</v>
      </c>
      <c r="B8" t="s">
        <v>110</v>
      </c>
      <c r="C8">
        <v>-1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>SUMPRODUCT($C$2:$AC$2,C8:AC8)</f>
        <v>4</v>
      </c>
      <c r="AE8" t="s">
        <v>29</v>
      </c>
      <c r="AF8">
        <v>4</v>
      </c>
    </row>
    <row r="9" spans="1:64" x14ac:dyDescent="0.25">
      <c r="A9">
        <v>79</v>
      </c>
      <c r="B9" t="s">
        <v>39</v>
      </c>
      <c r="C9">
        <v>0</v>
      </c>
      <c r="D9">
        <v>-1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ref="AD9:AD37" si="0">SUMPRODUCT($C$2:$AC$2,C9:AC9)</f>
        <v>10</v>
      </c>
      <c r="AE9" t="s">
        <v>29</v>
      </c>
      <c r="AF9">
        <v>10</v>
      </c>
    </row>
    <row r="10" spans="1:64" x14ac:dyDescent="0.25">
      <c r="A10">
        <v>80</v>
      </c>
      <c r="B10" t="s">
        <v>34</v>
      </c>
      <c r="C10">
        <v>0</v>
      </c>
      <c r="D10">
        <v>0</v>
      </c>
      <c r="E10">
        <v>-1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0"/>
        <v>8</v>
      </c>
      <c r="AE10" t="s">
        <v>29</v>
      </c>
      <c r="AF10">
        <v>8</v>
      </c>
    </row>
    <row r="11" spans="1:64" x14ac:dyDescent="0.25">
      <c r="A11">
        <v>81</v>
      </c>
      <c r="B11" t="s">
        <v>161</v>
      </c>
      <c r="C11">
        <v>0</v>
      </c>
      <c r="D11">
        <v>0</v>
      </c>
      <c r="E11">
        <v>-1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0"/>
        <v>26</v>
      </c>
      <c r="AE11" t="s">
        <v>29</v>
      </c>
      <c r="AF11">
        <v>26</v>
      </c>
    </row>
    <row r="12" spans="1:64" x14ac:dyDescent="0.25">
      <c r="A12">
        <v>82</v>
      </c>
      <c r="B12" t="s">
        <v>113</v>
      </c>
      <c r="C12">
        <v>0</v>
      </c>
      <c r="D12">
        <v>0</v>
      </c>
      <c r="E12">
        <v>0</v>
      </c>
      <c r="F12">
        <v>-1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0"/>
        <v>10</v>
      </c>
      <c r="AE12" t="s">
        <v>29</v>
      </c>
      <c r="AF12">
        <v>10</v>
      </c>
    </row>
    <row r="13" spans="1:64" x14ac:dyDescent="0.25">
      <c r="A13">
        <v>83</v>
      </c>
      <c r="B13" t="s">
        <v>162</v>
      </c>
      <c r="C13">
        <v>0</v>
      </c>
      <c r="D13">
        <v>0</v>
      </c>
      <c r="E13">
        <v>0</v>
      </c>
      <c r="F13">
        <v>0</v>
      </c>
      <c r="G13">
        <v>0</v>
      </c>
      <c r="H13">
        <v>-1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0"/>
        <v>60</v>
      </c>
      <c r="AE13" t="s">
        <v>29</v>
      </c>
      <c r="AF13">
        <v>52</v>
      </c>
    </row>
    <row r="14" spans="1:64" x14ac:dyDescent="0.25">
      <c r="C14">
        <v>0</v>
      </c>
      <c r="D14">
        <v>0</v>
      </c>
      <c r="E14">
        <v>0</v>
      </c>
      <c r="F14">
        <v>0</v>
      </c>
      <c r="G14">
        <v>-1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0"/>
        <v>52</v>
      </c>
      <c r="AE14" t="s">
        <v>29</v>
      </c>
      <c r="AF14">
        <v>52</v>
      </c>
    </row>
    <row r="15" spans="1:64" x14ac:dyDescent="0.25">
      <c r="A15">
        <v>84</v>
      </c>
      <c r="B15" t="s">
        <v>163</v>
      </c>
      <c r="C15">
        <v>0</v>
      </c>
      <c r="D15">
        <v>-1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0"/>
        <v>10</v>
      </c>
      <c r="AE15" t="s">
        <v>29</v>
      </c>
      <c r="AF15">
        <v>10</v>
      </c>
    </row>
    <row r="16" spans="1:64" x14ac:dyDescent="0.25">
      <c r="A16">
        <v>85</v>
      </c>
      <c r="B16" t="s">
        <v>164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0"/>
        <v>0</v>
      </c>
      <c r="AE16" t="s">
        <v>29</v>
      </c>
      <c r="AF16">
        <v>0</v>
      </c>
    </row>
    <row r="17" spans="1:32" x14ac:dyDescent="0.25">
      <c r="A17">
        <v>86</v>
      </c>
      <c r="B17" t="s">
        <v>165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0"/>
        <v>6</v>
      </c>
      <c r="AE17" t="s">
        <v>29</v>
      </c>
      <c r="AF17">
        <v>6</v>
      </c>
    </row>
    <row r="18" spans="1:32" x14ac:dyDescent="0.25">
      <c r="A18">
        <v>87</v>
      </c>
      <c r="B18" t="s">
        <v>40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0"/>
        <v>8</v>
      </c>
      <c r="AE18" t="s">
        <v>29</v>
      </c>
      <c r="AF18">
        <v>8</v>
      </c>
    </row>
    <row r="19" spans="1:32" x14ac:dyDescent="0.25">
      <c r="A19">
        <v>88</v>
      </c>
      <c r="B19" t="s">
        <v>166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0"/>
        <v>26</v>
      </c>
      <c r="AE19" t="s">
        <v>29</v>
      </c>
      <c r="AF19">
        <v>26</v>
      </c>
    </row>
    <row r="20" spans="1:32" x14ac:dyDescent="0.25">
      <c r="A20">
        <v>89</v>
      </c>
      <c r="B20" t="s">
        <v>167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0"/>
        <v>64</v>
      </c>
      <c r="AE20" t="s">
        <v>29</v>
      </c>
      <c r="AF20">
        <v>26</v>
      </c>
    </row>
    <row r="21" spans="1:3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0"/>
        <v>26</v>
      </c>
      <c r="AE21" t="s">
        <v>29</v>
      </c>
      <c r="AF21">
        <v>26</v>
      </c>
    </row>
    <row r="22" spans="1:32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-1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0"/>
        <v>54</v>
      </c>
      <c r="AE22" t="s">
        <v>29</v>
      </c>
      <c r="AF22">
        <v>26</v>
      </c>
    </row>
    <row r="23" spans="1:32" x14ac:dyDescent="0.25">
      <c r="A23">
        <v>90</v>
      </c>
      <c r="B23" t="s">
        <v>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0"/>
        <v>8</v>
      </c>
      <c r="AE23" t="s">
        <v>29</v>
      </c>
      <c r="AF23">
        <v>8</v>
      </c>
    </row>
    <row r="24" spans="1:32" x14ac:dyDescent="0.25">
      <c r="A24">
        <v>91</v>
      </c>
      <c r="B24" t="s">
        <v>168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0"/>
        <v>40</v>
      </c>
      <c r="AE24" t="s">
        <v>29</v>
      </c>
      <c r="AF24">
        <v>40</v>
      </c>
    </row>
    <row r="25" spans="1:32" x14ac:dyDescent="0.25">
      <c r="A25">
        <v>92</v>
      </c>
      <c r="B25" t="s">
        <v>169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0"/>
        <v>2</v>
      </c>
      <c r="AE25" t="s">
        <v>29</v>
      </c>
      <c r="AF25">
        <v>2</v>
      </c>
    </row>
    <row r="26" spans="1:32" x14ac:dyDescent="0.25">
      <c r="A26">
        <v>93</v>
      </c>
      <c r="B26" t="s">
        <v>170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0"/>
        <v>2</v>
      </c>
      <c r="AE26" t="s">
        <v>29</v>
      </c>
      <c r="AF26">
        <v>2</v>
      </c>
    </row>
    <row r="27" spans="1:32" x14ac:dyDescent="0.25">
      <c r="A27">
        <v>94</v>
      </c>
      <c r="B27" t="s">
        <v>171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0"/>
        <v>8</v>
      </c>
      <c r="AE27" t="s">
        <v>29</v>
      </c>
      <c r="AF27">
        <v>8</v>
      </c>
    </row>
    <row r="28" spans="1:32" x14ac:dyDescent="0.25">
      <c r="A28">
        <v>95</v>
      </c>
      <c r="B28" t="s">
        <v>172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0"/>
        <v>0</v>
      </c>
      <c r="AE28" t="s">
        <v>29</v>
      </c>
      <c r="AF28">
        <v>0</v>
      </c>
    </row>
    <row r="29" spans="1:32" x14ac:dyDescent="0.25">
      <c r="A29">
        <v>96</v>
      </c>
      <c r="B29" t="s">
        <v>34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0"/>
        <v>4</v>
      </c>
      <c r="AE29" t="s">
        <v>29</v>
      </c>
      <c r="AF29">
        <v>4</v>
      </c>
    </row>
    <row r="30" spans="1:32" x14ac:dyDescent="0.25">
      <c r="A30">
        <v>97</v>
      </c>
      <c r="B30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-1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0"/>
        <v>10</v>
      </c>
      <c r="AE30" t="s">
        <v>29</v>
      </c>
      <c r="AF30">
        <v>10</v>
      </c>
    </row>
    <row r="31" spans="1:32" x14ac:dyDescent="0.25">
      <c r="A31">
        <v>98</v>
      </c>
      <c r="B31" t="s">
        <v>173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-1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0"/>
        <v>26</v>
      </c>
      <c r="AE31" t="s">
        <v>29</v>
      </c>
      <c r="AF31">
        <v>26</v>
      </c>
    </row>
    <row r="32" spans="1:32" x14ac:dyDescent="0.25">
      <c r="A32">
        <v>99</v>
      </c>
      <c r="B32" t="s">
        <v>102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-1</v>
      </c>
      <c r="Y32">
        <v>1</v>
      </c>
      <c r="Z32">
        <v>0</v>
      </c>
      <c r="AA32">
        <v>0</v>
      </c>
      <c r="AB32">
        <v>0</v>
      </c>
      <c r="AC32">
        <v>0</v>
      </c>
      <c r="AD32">
        <f t="shared" si="0"/>
        <v>42</v>
      </c>
      <c r="AE32" t="s">
        <v>29</v>
      </c>
      <c r="AF32">
        <v>26</v>
      </c>
    </row>
    <row r="33" spans="1:32" x14ac:dyDescent="0.25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-1</v>
      </c>
      <c r="AC33">
        <v>0</v>
      </c>
      <c r="AD33">
        <f t="shared" si="0"/>
        <v>26</v>
      </c>
      <c r="AE33" t="s">
        <v>29</v>
      </c>
      <c r="AF33">
        <v>26</v>
      </c>
    </row>
    <row r="34" spans="1:32" x14ac:dyDescent="0.25">
      <c r="A34">
        <v>100</v>
      </c>
      <c r="B34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-1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f t="shared" si="0"/>
        <v>10</v>
      </c>
      <c r="AE34" t="s">
        <v>29</v>
      </c>
      <c r="AF34">
        <v>10</v>
      </c>
    </row>
    <row r="35" spans="1:32" x14ac:dyDescent="0.25">
      <c r="A35">
        <v>101</v>
      </c>
      <c r="B35" t="s">
        <v>174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-1</v>
      </c>
      <c r="AA35">
        <v>1</v>
      </c>
      <c r="AB35">
        <v>0</v>
      </c>
      <c r="AC35">
        <v>0</v>
      </c>
      <c r="AD35">
        <f t="shared" si="0"/>
        <v>40</v>
      </c>
      <c r="AE35" t="s">
        <v>29</v>
      </c>
      <c r="AF35">
        <v>40</v>
      </c>
    </row>
    <row r="36" spans="1:32" x14ac:dyDescent="0.25">
      <c r="A36">
        <v>102</v>
      </c>
      <c r="B36" t="s">
        <v>175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1</v>
      </c>
      <c r="AC36">
        <v>0</v>
      </c>
      <c r="AD36">
        <f t="shared" si="0"/>
        <v>2</v>
      </c>
      <c r="AE36" t="s">
        <v>29</v>
      </c>
      <c r="AF36">
        <v>2</v>
      </c>
    </row>
    <row r="37" spans="1:32" x14ac:dyDescent="0.25">
      <c r="A37">
        <v>103</v>
      </c>
      <c r="B37" t="s">
        <v>104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-1</v>
      </c>
      <c r="Z37">
        <v>0</v>
      </c>
      <c r="AA37">
        <v>0</v>
      </c>
      <c r="AB37">
        <v>0</v>
      </c>
      <c r="AC37">
        <v>1</v>
      </c>
      <c r="AD37">
        <f t="shared" si="0"/>
        <v>4</v>
      </c>
      <c r="AE37" t="s">
        <v>29</v>
      </c>
      <c r="AF37">
        <v>4</v>
      </c>
    </row>
    <row r="39" spans="1:32" x14ac:dyDescent="0.25">
      <c r="C39" t="s">
        <v>27</v>
      </c>
      <c r="D39" t="s">
        <v>178</v>
      </c>
      <c r="E39" t="s">
        <v>179</v>
      </c>
      <c r="F39" t="s">
        <v>181</v>
      </c>
      <c r="G39" t="s">
        <v>180</v>
      </c>
      <c r="H39" t="s">
        <v>182</v>
      </c>
      <c r="I39" t="s">
        <v>183</v>
      </c>
      <c r="J39" t="s">
        <v>184</v>
      </c>
      <c r="K39" t="s">
        <v>185</v>
      </c>
      <c r="L39" t="s">
        <v>186</v>
      </c>
      <c r="M39" t="s">
        <v>187</v>
      </c>
      <c r="N39" t="s">
        <v>188</v>
      </c>
      <c r="O39" t="s">
        <v>189</v>
      </c>
      <c r="P39" t="s">
        <v>190</v>
      </c>
      <c r="Q39" t="s">
        <v>191</v>
      </c>
      <c r="R39" t="s">
        <v>192</v>
      </c>
      <c r="S39" t="s">
        <v>193</v>
      </c>
      <c r="T39" t="s">
        <v>194</v>
      </c>
      <c r="U39" t="s">
        <v>195</v>
      </c>
      <c r="V39" t="s">
        <v>196</v>
      </c>
      <c r="W39" t="s">
        <v>197</v>
      </c>
    </row>
    <row r="40" spans="1:32" x14ac:dyDescent="0.25">
      <c r="C40">
        <v>0</v>
      </c>
      <c r="D40">
        <f>AD2</f>
        <v>26</v>
      </c>
      <c r="E40">
        <f t="shared" ref="E40:W40" si="1">AE2</f>
        <v>78</v>
      </c>
      <c r="F40">
        <f>AF2</f>
        <v>96</v>
      </c>
      <c r="G40">
        <f t="shared" si="1"/>
        <v>104</v>
      </c>
      <c r="H40">
        <f t="shared" si="1"/>
        <v>130</v>
      </c>
      <c r="I40">
        <f t="shared" si="1"/>
        <v>104</v>
      </c>
      <c r="J40">
        <f t="shared" si="1"/>
        <v>130</v>
      </c>
      <c r="K40">
        <f t="shared" si="1"/>
        <v>234</v>
      </c>
      <c r="L40">
        <f t="shared" si="1"/>
        <v>104</v>
      </c>
      <c r="M40">
        <f t="shared" si="1"/>
        <v>114</v>
      </c>
      <c r="N40">
        <f t="shared" si="1"/>
        <v>124</v>
      </c>
      <c r="O40">
        <f t="shared" si="1"/>
        <v>176</v>
      </c>
      <c r="P40">
        <f t="shared" si="1"/>
        <v>286</v>
      </c>
      <c r="Q40">
        <f t="shared" si="1"/>
        <v>104</v>
      </c>
      <c r="R40">
        <f t="shared" si="1"/>
        <v>130</v>
      </c>
      <c r="S40">
        <f t="shared" si="1"/>
        <v>156</v>
      </c>
      <c r="T40">
        <f t="shared" si="1"/>
        <v>130</v>
      </c>
      <c r="U40">
        <f t="shared" si="1"/>
        <v>156</v>
      </c>
      <c r="V40">
        <f t="shared" si="1"/>
        <v>208</v>
      </c>
      <c r="W40">
        <f t="shared" si="1"/>
        <v>298</v>
      </c>
    </row>
    <row r="42" spans="1:32" x14ac:dyDescent="0.25">
      <c r="A42">
        <v>104</v>
      </c>
      <c r="B42" t="s">
        <v>198</v>
      </c>
      <c r="C42">
        <v>-1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ref="X42:X66" si="2">SUMPRODUCT(C$40:W$40,C42:W42)</f>
        <v>26</v>
      </c>
      <c r="Y42" t="s">
        <v>29</v>
      </c>
      <c r="Z42">
        <v>26</v>
      </c>
    </row>
    <row r="43" spans="1:32" x14ac:dyDescent="0.25">
      <c r="A43">
        <v>105</v>
      </c>
      <c r="B43" t="s">
        <v>199</v>
      </c>
      <c r="C43">
        <v>0</v>
      </c>
      <c r="D43">
        <v>-1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2"/>
        <v>52</v>
      </c>
      <c r="Y43" t="s">
        <v>29</v>
      </c>
      <c r="Z43">
        <v>52</v>
      </c>
    </row>
    <row r="44" spans="1:32" x14ac:dyDescent="0.25">
      <c r="A44">
        <v>106</v>
      </c>
      <c r="B44" t="s">
        <v>113</v>
      </c>
      <c r="C44">
        <v>0</v>
      </c>
      <c r="D44">
        <v>0</v>
      </c>
      <c r="E44">
        <v>-1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2"/>
        <v>18</v>
      </c>
      <c r="Y44" t="s">
        <v>29</v>
      </c>
      <c r="Z44">
        <v>18</v>
      </c>
    </row>
    <row r="45" spans="1:32" x14ac:dyDescent="0.25">
      <c r="A45">
        <v>107</v>
      </c>
      <c r="B45" t="s">
        <v>200</v>
      </c>
      <c r="C45">
        <v>0</v>
      </c>
      <c r="D45">
        <v>0</v>
      </c>
      <c r="E45">
        <v>-1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2"/>
        <v>26</v>
      </c>
      <c r="Y45" t="s">
        <v>29</v>
      </c>
      <c r="Z45">
        <v>26</v>
      </c>
    </row>
    <row r="46" spans="1:32" x14ac:dyDescent="0.25">
      <c r="A46">
        <v>108</v>
      </c>
      <c r="B46" t="s">
        <v>201</v>
      </c>
      <c r="C46">
        <v>0</v>
      </c>
      <c r="D46">
        <v>0</v>
      </c>
      <c r="E46">
        <v>0</v>
      </c>
      <c r="F46">
        <v>0</v>
      </c>
      <c r="G46">
        <v>-1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2"/>
        <v>26</v>
      </c>
      <c r="Y46" t="s">
        <v>29</v>
      </c>
      <c r="Z46">
        <v>26</v>
      </c>
    </row>
    <row r="47" spans="1:32" x14ac:dyDescent="0.25">
      <c r="A47">
        <v>109</v>
      </c>
      <c r="B47" t="s">
        <v>202</v>
      </c>
      <c r="C47">
        <v>0</v>
      </c>
      <c r="D47">
        <v>0</v>
      </c>
      <c r="E47">
        <v>-1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2"/>
        <v>26</v>
      </c>
      <c r="Y47" t="s">
        <v>29</v>
      </c>
      <c r="Z47">
        <v>26</v>
      </c>
    </row>
    <row r="48" spans="1:32" x14ac:dyDescent="0.25">
      <c r="A48">
        <v>110</v>
      </c>
      <c r="B48" t="s">
        <v>203</v>
      </c>
      <c r="C48">
        <v>0</v>
      </c>
      <c r="D48">
        <v>0</v>
      </c>
      <c r="E48">
        <v>0</v>
      </c>
      <c r="F48">
        <v>-1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2"/>
        <v>34</v>
      </c>
      <c r="Y48" t="s">
        <v>29</v>
      </c>
      <c r="Z48">
        <v>26</v>
      </c>
    </row>
    <row r="49" spans="1:26" x14ac:dyDescent="0.25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-1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2"/>
        <v>26</v>
      </c>
      <c r="Y49" t="s">
        <v>29</v>
      </c>
      <c r="Z49">
        <v>26</v>
      </c>
    </row>
    <row r="50" spans="1:26" x14ac:dyDescent="0.25">
      <c r="A50">
        <v>111</v>
      </c>
      <c r="B50" t="s">
        <v>204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2"/>
        <v>104</v>
      </c>
      <c r="Y50" t="s">
        <v>29</v>
      </c>
      <c r="Z50">
        <v>104</v>
      </c>
    </row>
    <row r="51" spans="1:26" x14ac:dyDescent="0.25">
      <c r="C51">
        <v>0</v>
      </c>
      <c r="D51">
        <v>0</v>
      </c>
      <c r="E51">
        <v>0</v>
      </c>
      <c r="F51">
        <v>0</v>
      </c>
      <c r="G51">
        <v>0</v>
      </c>
      <c r="H51">
        <v>-1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2"/>
        <v>104</v>
      </c>
      <c r="Y51" t="s">
        <v>29</v>
      </c>
      <c r="Z51">
        <v>104</v>
      </c>
    </row>
    <row r="52" spans="1:26" x14ac:dyDescent="0.25">
      <c r="A52">
        <v>112</v>
      </c>
      <c r="B52" t="s">
        <v>205</v>
      </c>
      <c r="C52">
        <v>0</v>
      </c>
      <c r="D52">
        <v>0</v>
      </c>
      <c r="E52">
        <v>-1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2"/>
        <v>26</v>
      </c>
      <c r="Y52" t="s">
        <v>29</v>
      </c>
      <c r="Z52">
        <v>26</v>
      </c>
    </row>
    <row r="53" spans="1:26" x14ac:dyDescent="0.25">
      <c r="A53">
        <v>113</v>
      </c>
      <c r="B53" t="s">
        <v>206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2"/>
        <v>10</v>
      </c>
      <c r="Y53" t="s">
        <v>29</v>
      </c>
      <c r="Z53">
        <v>10</v>
      </c>
    </row>
    <row r="54" spans="1:26" x14ac:dyDescent="0.25">
      <c r="A54">
        <v>114</v>
      </c>
      <c r="B54" t="s">
        <v>40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-1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2"/>
        <v>10</v>
      </c>
      <c r="Y54" t="s">
        <v>29</v>
      </c>
      <c r="Z54">
        <v>10</v>
      </c>
    </row>
    <row r="55" spans="1:26" x14ac:dyDescent="0.25">
      <c r="A55">
        <v>115</v>
      </c>
      <c r="B55" t="s">
        <v>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2"/>
        <v>52</v>
      </c>
      <c r="Y55" t="s">
        <v>29</v>
      </c>
      <c r="Z55">
        <v>52</v>
      </c>
    </row>
    <row r="56" spans="1:26" x14ac:dyDescent="0.25">
      <c r="A56">
        <v>116</v>
      </c>
      <c r="B56" t="s">
        <v>37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2"/>
        <v>110</v>
      </c>
      <c r="Y56" t="s">
        <v>29</v>
      </c>
      <c r="Z56">
        <v>52</v>
      </c>
    </row>
    <row r="57" spans="1:26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2"/>
        <v>52</v>
      </c>
      <c r="Y57" t="s">
        <v>29</v>
      </c>
      <c r="Z57">
        <v>52</v>
      </c>
    </row>
    <row r="58" spans="1:26" x14ac:dyDescent="0.25">
      <c r="A58">
        <v>117</v>
      </c>
      <c r="B58" t="s">
        <v>207</v>
      </c>
      <c r="C58">
        <v>0</v>
      </c>
      <c r="D58">
        <v>0</v>
      </c>
      <c r="E58">
        <v>-1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2"/>
        <v>26</v>
      </c>
      <c r="Y58" t="s">
        <v>29</v>
      </c>
      <c r="Z58">
        <v>26</v>
      </c>
    </row>
    <row r="59" spans="1:26" x14ac:dyDescent="0.25">
      <c r="A59">
        <v>118</v>
      </c>
      <c r="B59" t="s">
        <v>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2"/>
        <v>26</v>
      </c>
      <c r="Y59" t="s">
        <v>29</v>
      </c>
      <c r="Z59">
        <v>26</v>
      </c>
    </row>
    <row r="60" spans="1:26" x14ac:dyDescent="0.25">
      <c r="A60">
        <v>119</v>
      </c>
      <c r="B60" t="s">
        <v>43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-1</v>
      </c>
      <c r="S60">
        <v>1</v>
      </c>
      <c r="T60">
        <v>0</v>
      </c>
      <c r="U60">
        <v>0</v>
      </c>
      <c r="V60">
        <v>0</v>
      </c>
      <c r="W60">
        <v>0</v>
      </c>
      <c r="X60">
        <f t="shared" si="2"/>
        <v>26</v>
      </c>
      <c r="Y60" t="s">
        <v>29</v>
      </c>
      <c r="Z60">
        <v>26</v>
      </c>
    </row>
    <row r="61" spans="1:26" x14ac:dyDescent="0.25">
      <c r="A61">
        <v>120</v>
      </c>
      <c r="B61" t="s">
        <v>39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f t="shared" si="2"/>
        <v>26</v>
      </c>
      <c r="Y61" t="s">
        <v>29</v>
      </c>
      <c r="Z61">
        <v>26</v>
      </c>
    </row>
    <row r="62" spans="1:26" x14ac:dyDescent="0.25">
      <c r="A62">
        <v>121</v>
      </c>
      <c r="B62" t="s">
        <v>208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</v>
      </c>
      <c r="U62">
        <v>1</v>
      </c>
      <c r="V62">
        <v>0</v>
      </c>
      <c r="W62">
        <v>0</v>
      </c>
      <c r="X62">
        <f t="shared" si="2"/>
        <v>26</v>
      </c>
      <c r="Y62" t="s">
        <v>29</v>
      </c>
      <c r="Z62">
        <v>26</v>
      </c>
    </row>
    <row r="63" spans="1:26" x14ac:dyDescent="0.25">
      <c r="A63">
        <v>122</v>
      </c>
      <c r="B63" t="s">
        <v>209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-1</v>
      </c>
      <c r="V63">
        <v>1</v>
      </c>
      <c r="W63">
        <v>0</v>
      </c>
      <c r="X63">
        <f t="shared" si="2"/>
        <v>52</v>
      </c>
      <c r="Y63" t="s">
        <v>29</v>
      </c>
      <c r="Z63">
        <v>52</v>
      </c>
    </row>
    <row r="64" spans="1:26" x14ac:dyDescent="0.25">
      <c r="A64">
        <v>123</v>
      </c>
      <c r="B64" t="s">
        <v>41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-1</v>
      </c>
      <c r="W64">
        <v>1</v>
      </c>
      <c r="X64">
        <f t="shared" si="2"/>
        <v>90</v>
      </c>
      <c r="Y64" t="s">
        <v>29</v>
      </c>
      <c r="Z64">
        <v>12</v>
      </c>
    </row>
    <row r="65" spans="1:26" x14ac:dyDescent="0.25"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v>1</v>
      </c>
      <c r="X65">
        <f t="shared" si="2"/>
        <v>142</v>
      </c>
      <c r="Y65" t="s">
        <v>29</v>
      </c>
      <c r="Z65">
        <v>12</v>
      </c>
    </row>
    <row r="66" spans="1:26" x14ac:dyDescent="0.25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-1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f t="shared" si="2"/>
        <v>12</v>
      </c>
      <c r="Y66" t="s">
        <v>29</v>
      </c>
      <c r="Z66">
        <v>12</v>
      </c>
    </row>
    <row r="68" spans="1:26" x14ac:dyDescent="0.25">
      <c r="C68" t="s">
        <v>27</v>
      </c>
      <c r="D68" t="s">
        <v>146</v>
      </c>
      <c r="E68" t="s">
        <v>147</v>
      </c>
      <c r="F68" t="s">
        <v>148</v>
      </c>
      <c r="G68" t="s">
        <v>149</v>
      </c>
      <c r="H68" t="s">
        <v>150</v>
      </c>
      <c r="I68" t="s">
        <v>151</v>
      </c>
      <c r="J68" t="s">
        <v>152</v>
      </c>
      <c r="K68" t="s">
        <v>153</v>
      </c>
      <c r="L68" t="s">
        <v>154</v>
      </c>
      <c r="M68" t="s">
        <v>155</v>
      </c>
      <c r="N68" t="s">
        <v>156</v>
      </c>
      <c r="O68" t="s">
        <v>157</v>
      </c>
      <c r="P68" t="s">
        <v>158</v>
      </c>
      <c r="Q68" t="s">
        <v>159</v>
      </c>
    </row>
    <row r="69" spans="1:26" x14ac:dyDescent="0.25">
      <c r="D69">
        <f>AX2</f>
        <v>15</v>
      </c>
      <c r="E69">
        <f t="shared" ref="E69:Q69" si="3">AY2</f>
        <v>55</v>
      </c>
      <c r="F69">
        <f t="shared" si="3"/>
        <v>70</v>
      </c>
      <c r="G69">
        <f t="shared" si="3"/>
        <v>81</v>
      </c>
      <c r="H69">
        <f t="shared" si="3"/>
        <v>71</v>
      </c>
      <c r="I69">
        <f t="shared" si="3"/>
        <v>133</v>
      </c>
      <c r="J69">
        <f t="shared" si="3"/>
        <v>111</v>
      </c>
      <c r="K69">
        <f t="shared" si="3"/>
        <v>159</v>
      </c>
      <c r="L69">
        <f t="shared" si="3"/>
        <v>26</v>
      </c>
      <c r="M69">
        <f t="shared" si="3"/>
        <v>52</v>
      </c>
      <c r="N69">
        <f t="shared" si="3"/>
        <v>78</v>
      </c>
      <c r="O69">
        <f t="shared" si="3"/>
        <v>169</v>
      </c>
      <c r="P69">
        <f t="shared" si="3"/>
        <v>350</v>
      </c>
      <c r="Q69">
        <f t="shared" si="3"/>
        <v>0</v>
      </c>
    </row>
    <row r="70" spans="1:26" x14ac:dyDescent="0.25">
      <c r="A70">
        <v>124</v>
      </c>
      <c r="B70" t="s">
        <v>210</v>
      </c>
      <c r="C70">
        <v>-1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ref="R70:R85" si="4">SUMPRODUCT(C$69:Q$69,C70:Q70)</f>
        <v>15</v>
      </c>
      <c r="S70" t="s">
        <v>29</v>
      </c>
      <c r="T70">
        <v>15</v>
      </c>
    </row>
    <row r="71" spans="1:26" x14ac:dyDescent="0.25">
      <c r="A71">
        <v>125</v>
      </c>
      <c r="B71" t="s">
        <v>39</v>
      </c>
      <c r="C71">
        <v>0</v>
      </c>
      <c r="D71">
        <v>-1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4"/>
        <v>40</v>
      </c>
      <c r="S71" t="s">
        <v>29</v>
      </c>
      <c r="T71">
        <v>40</v>
      </c>
    </row>
    <row r="72" spans="1:26" x14ac:dyDescent="0.25">
      <c r="A72">
        <v>126</v>
      </c>
      <c r="B72" t="s">
        <v>34</v>
      </c>
      <c r="C72">
        <v>0</v>
      </c>
      <c r="D72">
        <v>0</v>
      </c>
      <c r="E72">
        <v>-1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4"/>
        <v>15</v>
      </c>
      <c r="S72" t="s">
        <v>29</v>
      </c>
      <c r="T72">
        <v>15</v>
      </c>
    </row>
    <row r="73" spans="1:26" x14ac:dyDescent="0.25">
      <c r="A73">
        <v>127</v>
      </c>
      <c r="B73" t="s">
        <v>211</v>
      </c>
      <c r="C73">
        <v>0</v>
      </c>
      <c r="D73">
        <v>0</v>
      </c>
      <c r="E73">
        <v>-1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4"/>
        <v>26</v>
      </c>
      <c r="S73" t="s">
        <v>29</v>
      </c>
      <c r="T73">
        <v>26</v>
      </c>
    </row>
    <row r="74" spans="1:26" x14ac:dyDescent="0.25">
      <c r="A74">
        <v>128</v>
      </c>
      <c r="B74" t="s">
        <v>176</v>
      </c>
      <c r="C74">
        <v>0</v>
      </c>
      <c r="D74">
        <v>0</v>
      </c>
      <c r="E74">
        <v>-1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4"/>
        <v>16</v>
      </c>
      <c r="S74" t="s">
        <v>29</v>
      </c>
      <c r="T74">
        <v>16</v>
      </c>
    </row>
    <row r="75" spans="1:26" x14ac:dyDescent="0.25">
      <c r="A75">
        <v>129</v>
      </c>
      <c r="B75" t="s">
        <v>177</v>
      </c>
      <c r="C75">
        <v>0</v>
      </c>
      <c r="D75">
        <v>0</v>
      </c>
      <c r="E75">
        <v>0</v>
      </c>
      <c r="F75">
        <v>-1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4"/>
        <v>63</v>
      </c>
      <c r="S75" t="s">
        <v>29</v>
      </c>
      <c r="T75">
        <v>52</v>
      </c>
    </row>
    <row r="76" spans="1:26" x14ac:dyDescent="0.25">
      <c r="C76">
        <v>0</v>
      </c>
      <c r="D76">
        <v>0</v>
      </c>
      <c r="E76">
        <v>0</v>
      </c>
      <c r="F76">
        <v>0</v>
      </c>
      <c r="G76">
        <v>-1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4"/>
        <v>52</v>
      </c>
      <c r="S76" t="s">
        <v>29</v>
      </c>
      <c r="T76">
        <v>52</v>
      </c>
    </row>
    <row r="77" spans="1:26" x14ac:dyDescent="0.25">
      <c r="A77">
        <v>130</v>
      </c>
      <c r="B77" t="s">
        <v>36</v>
      </c>
      <c r="C77">
        <v>0</v>
      </c>
      <c r="D77">
        <v>0</v>
      </c>
      <c r="E77">
        <v>0</v>
      </c>
      <c r="F77">
        <v>0</v>
      </c>
      <c r="G77">
        <v>0</v>
      </c>
      <c r="H77">
        <v>-1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4"/>
        <v>40</v>
      </c>
      <c r="S77" t="s">
        <v>29</v>
      </c>
      <c r="T77">
        <v>40</v>
      </c>
    </row>
    <row r="78" spans="1:26" x14ac:dyDescent="0.25">
      <c r="A78">
        <v>131</v>
      </c>
      <c r="B78" t="s">
        <v>37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-1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4"/>
        <v>26</v>
      </c>
      <c r="S78" t="s">
        <v>29</v>
      </c>
      <c r="T78">
        <v>26</v>
      </c>
    </row>
    <row r="79" spans="1:26" x14ac:dyDescent="0.25"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-1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4"/>
        <v>48</v>
      </c>
      <c r="S79" t="s">
        <v>29</v>
      </c>
      <c r="T79">
        <v>26</v>
      </c>
    </row>
    <row r="80" spans="1:26" x14ac:dyDescent="0.25">
      <c r="A80">
        <v>132</v>
      </c>
      <c r="B80" t="s">
        <v>39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4"/>
        <v>26</v>
      </c>
      <c r="S80" t="s">
        <v>29</v>
      </c>
      <c r="T80">
        <v>26</v>
      </c>
    </row>
    <row r="81" spans="1:20" x14ac:dyDescent="0.25">
      <c r="A81">
        <v>133</v>
      </c>
      <c r="B81" t="s">
        <v>34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</v>
      </c>
      <c r="M81">
        <v>1</v>
      </c>
      <c r="N81">
        <v>0</v>
      </c>
      <c r="O81">
        <v>0</v>
      </c>
      <c r="P81">
        <v>0</v>
      </c>
      <c r="Q81">
        <v>0</v>
      </c>
      <c r="R81">
        <f t="shared" si="4"/>
        <v>26</v>
      </c>
      <c r="S81" t="s">
        <v>29</v>
      </c>
      <c r="T81">
        <v>26</v>
      </c>
    </row>
    <row r="82" spans="1:20" x14ac:dyDescent="0.25">
      <c r="A82">
        <v>134</v>
      </c>
      <c r="B82" t="s">
        <v>177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-1</v>
      </c>
      <c r="N82">
        <v>1</v>
      </c>
      <c r="O82">
        <v>0</v>
      </c>
      <c r="P82">
        <v>0</v>
      </c>
      <c r="Q82">
        <v>0</v>
      </c>
      <c r="R82">
        <f t="shared" si="4"/>
        <v>26</v>
      </c>
      <c r="S82" t="s">
        <v>29</v>
      </c>
      <c r="T82">
        <v>26</v>
      </c>
    </row>
    <row r="83" spans="1:20" x14ac:dyDescent="0.25">
      <c r="A83">
        <v>135</v>
      </c>
      <c r="B83" t="s">
        <v>41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-1</v>
      </c>
      <c r="O83">
        <v>1</v>
      </c>
      <c r="P83">
        <v>0</v>
      </c>
      <c r="Q83">
        <v>0</v>
      </c>
      <c r="R83">
        <f t="shared" si="4"/>
        <v>91</v>
      </c>
      <c r="S83" t="s">
        <v>29</v>
      </c>
      <c r="T83">
        <v>10</v>
      </c>
    </row>
    <row r="84" spans="1:20" x14ac:dyDescent="0.25"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f t="shared" si="4"/>
        <v>10</v>
      </c>
      <c r="S84" t="s">
        <v>29</v>
      </c>
      <c r="T84">
        <v>10</v>
      </c>
    </row>
    <row r="85" spans="1:20" x14ac:dyDescent="0.25">
      <c r="A85">
        <v>136</v>
      </c>
      <c r="B85" t="s">
        <v>212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-1</v>
      </c>
      <c r="P85">
        <v>1</v>
      </c>
      <c r="Q85">
        <v>0</v>
      </c>
      <c r="R85">
        <f t="shared" si="4"/>
        <v>181</v>
      </c>
      <c r="S85" t="s">
        <v>29</v>
      </c>
      <c r="T85">
        <v>52</v>
      </c>
    </row>
    <row r="89" spans="1:20" x14ac:dyDescent="0.25">
      <c r="A89">
        <v>136</v>
      </c>
      <c r="B89" t="s">
        <v>41</v>
      </c>
      <c r="C89" t="s">
        <v>145</v>
      </c>
      <c r="D89" t="s">
        <v>197</v>
      </c>
      <c r="E89" t="s">
        <v>158</v>
      </c>
    </row>
    <row r="90" spans="1:20" x14ac:dyDescent="0.25">
      <c r="C90">
        <f>AC2</f>
        <v>214</v>
      </c>
      <c r="D90">
        <f>AW2</f>
        <v>298</v>
      </c>
      <c r="E90">
        <f>BJ2</f>
        <v>350</v>
      </c>
    </row>
    <row r="91" spans="1:20" x14ac:dyDescent="0.25">
      <c r="C91">
        <v>-1</v>
      </c>
      <c r="D91">
        <v>0</v>
      </c>
      <c r="E91">
        <v>1</v>
      </c>
      <c r="F91">
        <f>SUMPRODUCT(C90:E90,C91:E91)</f>
        <v>136</v>
      </c>
      <c r="G91" t="s">
        <v>29</v>
      </c>
      <c r="H91">
        <v>52</v>
      </c>
    </row>
    <row r="92" spans="1:20" x14ac:dyDescent="0.25">
      <c r="C92">
        <v>0</v>
      </c>
      <c r="D92">
        <v>-1</v>
      </c>
      <c r="E92">
        <v>1</v>
      </c>
      <c r="F92">
        <f>SUMPRODUCT(C90:E90,C92:E92)</f>
        <v>52</v>
      </c>
      <c r="G92" t="s">
        <v>29</v>
      </c>
      <c r="H92">
        <v>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88F8-E8F1-4768-ACB6-7A1863F05E0E}">
  <dimension ref="A1:CC114"/>
  <sheetViews>
    <sheetView topLeftCell="AV43" zoomScaleNormal="100" workbookViewId="0">
      <selection activeCell="BF65" sqref="BF65"/>
    </sheetView>
  </sheetViews>
  <sheetFormatPr defaultRowHeight="15" x14ac:dyDescent="0.25"/>
  <cols>
    <col min="2" max="4" width="9.140625" customWidth="1"/>
    <col min="5" max="6" width="9.28515625" bestFit="1" customWidth="1"/>
    <col min="7" max="7" width="15.42578125" bestFit="1" customWidth="1"/>
    <col min="8" max="11" width="9.28515625" bestFit="1" customWidth="1"/>
    <col min="12" max="12" width="14.42578125" bestFit="1" customWidth="1"/>
    <col min="13" max="13" width="12.7109375" bestFit="1" customWidth="1"/>
    <col min="14" max="17" width="9.28515625" bestFit="1" customWidth="1"/>
    <col min="18" max="18" width="12.7109375" bestFit="1" customWidth="1"/>
    <col min="19" max="23" width="9.28515625" bestFit="1" customWidth="1"/>
    <col min="24" max="24" width="14.42578125" bestFit="1" customWidth="1"/>
    <col min="25" max="28" width="9.28515625" bestFit="1" customWidth="1"/>
    <col min="29" max="29" width="14.42578125" bestFit="1" customWidth="1"/>
    <col min="30" max="30" width="9.28515625" bestFit="1" customWidth="1"/>
    <col min="31" max="31" width="11.140625" customWidth="1"/>
    <col min="32" max="37" width="9.28515625" bestFit="1" customWidth="1"/>
    <col min="38" max="38" width="12.7109375" bestFit="1" customWidth="1"/>
    <col min="39" max="39" width="9.28515625" bestFit="1" customWidth="1"/>
    <col min="40" max="40" width="11.5703125" bestFit="1" customWidth="1"/>
    <col min="41" max="42" width="9.28515625" bestFit="1" customWidth="1"/>
    <col min="43" max="43" width="12.140625" bestFit="1" customWidth="1"/>
    <col min="44" max="45" width="9.28515625" bestFit="1" customWidth="1"/>
    <col min="46" max="46" width="12.5703125" bestFit="1" customWidth="1"/>
    <col min="47" max="47" width="9.28515625" bestFit="1" customWidth="1"/>
    <col min="48" max="48" width="11.5703125" bestFit="1" customWidth="1"/>
    <col min="49" max="57" width="9.28515625" bestFit="1" customWidth="1"/>
    <col min="58" max="58" width="14.28515625" bestFit="1" customWidth="1"/>
    <col min="59" max="62" width="9.28515625" bestFit="1" customWidth="1"/>
    <col min="63" max="63" width="12.5703125" bestFit="1" customWidth="1"/>
    <col min="64" max="77" width="9.28515625" bestFit="1" customWidth="1"/>
    <col min="78" max="78" width="12.5703125" bestFit="1" customWidth="1"/>
    <col min="79" max="79" width="9.28515625" bestFit="1" customWidth="1"/>
    <col min="80" max="80" width="9.28515625" customWidth="1"/>
    <col min="81" max="81" width="22.28515625" bestFit="1" customWidth="1"/>
  </cols>
  <sheetData>
    <row r="1" spans="1:81" x14ac:dyDescent="0.25">
      <c r="C1" t="s">
        <v>27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216</v>
      </c>
      <c r="CC1" t="s">
        <v>95</v>
      </c>
    </row>
    <row r="2" spans="1:81" x14ac:dyDescent="0.25">
      <c r="B2" t="s">
        <v>226</v>
      </c>
      <c r="C2">
        <v>0</v>
      </c>
      <c r="D2">
        <v>120</v>
      </c>
      <c r="E2">
        <v>120</v>
      </c>
      <c r="F2">
        <v>120</v>
      </c>
      <c r="G2">
        <v>250</v>
      </c>
      <c r="H2">
        <v>176</v>
      </c>
      <c r="I2">
        <v>184</v>
      </c>
      <c r="J2">
        <v>200</v>
      </c>
      <c r="K2">
        <v>250</v>
      </c>
      <c r="L2">
        <v>290</v>
      </c>
      <c r="M2">
        <v>176</v>
      </c>
      <c r="N2">
        <v>222</v>
      </c>
      <c r="O2">
        <v>230</v>
      </c>
      <c r="P2">
        <v>238</v>
      </c>
      <c r="Q2">
        <v>278</v>
      </c>
      <c r="R2">
        <v>290</v>
      </c>
      <c r="S2">
        <v>342</v>
      </c>
      <c r="T2">
        <v>184</v>
      </c>
      <c r="U2">
        <v>194</v>
      </c>
      <c r="V2">
        <v>204</v>
      </c>
      <c r="W2">
        <v>249</v>
      </c>
      <c r="X2">
        <v>275</v>
      </c>
      <c r="Y2">
        <v>290</v>
      </c>
      <c r="Z2">
        <v>238</v>
      </c>
      <c r="AA2">
        <v>264</v>
      </c>
      <c r="AB2">
        <v>290</v>
      </c>
      <c r="AC2">
        <v>300</v>
      </c>
      <c r="AD2">
        <v>143</v>
      </c>
      <c r="AE2">
        <v>294</v>
      </c>
      <c r="AF2">
        <v>346</v>
      </c>
      <c r="AG2">
        <v>350</v>
      </c>
      <c r="AH2">
        <v>288</v>
      </c>
      <c r="AI2">
        <v>314</v>
      </c>
      <c r="AJ2">
        <v>314</v>
      </c>
      <c r="AK2">
        <v>314</v>
      </c>
      <c r="AL2">
        <v>340</v>
      </c>
      <c r="AM2">
        <v>350</v>
      </c>
      <c r="AN2">
        <v>350</v>
      </c>
      <c r="AO2">
        <v>352</v>
      </c>
      <c r="AP2">
        <v>286</v>
      </c>
      <c r="AQ2">
        <v>333</v>
      </c>
      <c r="AR2">
        <v>287</v>
      </c>
      <c r="AS2">
        <v>295</v>
      </c>
      <c r="AT2">
        <v>303</v>
      </c>
      <c r="AU2">
        <v>333</v>
      </c>
      <c r="AV2">
        <v>348</v>
      </c>
      <c r="AW2">
        <v>352</v>
      </c>
      <c r="AX2">
        <v>151</v>
      </c>
      <c r="AY2">
        <v>166</v>
      </c>
      <c r="AZ2">
        <v>171</v>
      </c>
      <c r="BA2">
        <v>197</v>
      </c>
      <c r="BB2">
        <v>179</v>
      </c>
      <c r="BC2">
        <v>197</v>
      </c>
      <c r="BD2">
        <v>196</v>
      </c>
      <c r="BE2">
        <v>197</v>
      </c>
      <c r="BF2">
        <v>272</v>
      </c>
      <c r="BG2">
        <v>224</v>
      </c>
      <c r="BH2">
        <v>234</v>
      </c>
      <c r="BI2">
        <v>242</v>
      </c>
      <c r="BJ2">
        <v>272</v>
      </c>
      <c r="BK2">
        <v>292</v>
      </c>
      <c r="BL2">
        <v>300</v>
      </c>
      <c r="BM2">
        <v>188</v>
      </c>
      <c r="BN2">
        <v>203</v>
      </c>
      <c r="BO2">
        <v>208</v>
      </c>
      <c r="BP2">
        <v>234</v>
      </c>
      <c r="BQ2">
        <v>216</v>
      </c>
      <c r="BR2">
        <v>234</v>
      </c>
      <c r="BS2">
        <v>233</v>
      </c>
      <c r="BT2">
        <v>234</v>
      </c>
      <c r="BU2">
        <v>286</v>
      </c>
      <c r="BV2">
        <v>238</v>
      </c>
      <c r="BW2">
        <v>248</v>
      </c>
      <c r="BX2">
        <v>256</v>
      </c>
      <c r="BY2">
        <v>286</v>
      </c>
      <c r="BZ2">
        <v>296</v>
      </c>
      <c r="CA2">
        <v>300</v>
      </c>
      <c r="CB2">
        <v>352</v>
      </c>
      <c r="CC2">
        <f>SUM(C2:CB2)</f>
        <v>19568</v>
      </c>
    </row>
    <row r="3" spans="1:81" x14ac:dyDescent="0.25">
      <c r="B3" t="s">
        <v>227</v>
      </c>
      <c r="C3" s="1"/>
      <c r="D3" s="1">
        <v>1</v>
      </c>
      <c r="E3" s="1">
        <v>1</v>
      </c>
      <c r="F3" s="1">
        <v>7</v>
      </c>
      <c r="G3" s="1">
        <v>130</v>
      </c>
      <c r="H3" s="1">
        <v>1</v>
      </c>
      <c r="I3" s="1">
        <v>8</v>
      </c>
      <c r="J3" s="1">
        <v>16</v>
      </c>
      <c r="K3" s="1">
        <v>50</v>
      </c>
      <c r="L3" s="1">
        <v>40</v>
      </c>
      <c r="M3" s="1">
        <v>4</v>
      </c>
      <c r="N3" s="1">
        <v>10</v>
      </c>
      <c r="O3" s="1">
        <v>8</v>
      </c>
      <c r="P3" s="1">
        <v>8</v>
      </c>
      <c r="Q3" s="1">
        <v>40</v>
      </c>
      <c r="R3" s="1">
        <v>12</v>
      </c>
      <c r="S3" s="1">
        <v>52</v>
      </c>
      <c r="T3" s="1">
        <v>10</v>
      </c>
      <c r="U3" s="1">
        <v>10</v>
      </c>
      <c r="V3" s="1">
        <v>10</v>
      </c>
      <c r="W3" s="1">
        <v>45</v>
      </c>
      <c r="X3" s="1">
        <v>26</v>
      </c>
      <c r="Y3" s="1">
        <v>15</v>
      </c>
      <c r="Z3" s="1">
        <v>26</v>
      </c>
      <c r="AA3" s="1">
        <v>26</v>
      </c>
      <c r="AB3" s="1">
        <v>26</v>
      </c>
      <c r="AC3" s="1">
        <v>10</v>
      </c>
      <c r="AD3" s="1">
        <v>26</v>
      </c>
      <c r="AE3" s="1">
        <v>70</v>
      </c>
      <c r="AF3" s="1">
        <v>52</v>
      </c>
      <c r="AG3" s="1">
        <v>4</v>
      </c>
      <c r="AH3" s="1">
        <v>4</v>
      </c>
      <c r="AI3" s="1">
        <v>26</v>
      </c>
      <c r="AJ3" s="1">
        <v>26</v>
      </c>
      <c r="AK3" s="1">
        <v>12</v>
      </c>
      <c r="AL3" s="1">
        <v>26</v>
      </c>
      <c r="AM3" s="1">
        <v>10</v>
      </c>
      <c r="AN3" s="1">
        <v>2</v>
      </c>
      <c r="AO3" s="1">
        <v>2</v>
      </c>
      <c r="AP3" s="1">
        <v>4</v>
      </c>
      <c r="AQ3" s="1">
        <v>10</v>
      </c>
      <c r="AR3" s="1">
        <v>1</v>
      </c>
      <c r="AS3" s="1">
        <v>8</v>
      </c>
      <c r="AT3" s="1">
        <v>8</v>
      </c>
      <c r="AU3" s="1">
        <v>30</v>
      </c>
      <c r="AV3" s="1">
        <v>15</v>
      </c>
      <c r="AW3" s="1">
        <v>4</v>
      </c>
      <c r="AX3" s="1">
        <v>8</v>
      </c>
      <c r="AY3" s="1">
        <v>15</v>
      </c>
      <c r="AZ3" s="1">
        <v>5</v>
      </c>
      <c r="BA3" s="1">
        <v>26</v>
      </c>
      <c r="BB3" s="1">
        <v>10</v>
      </c>
      <c r="BC3" s="1">
        <v>18</v>
      </c>
      <c r="BD3" s="1">
        <v>5</v>
      </c>
      <c r="BE3" s="1">
        <v>1</v>
      </c>
      <c r="BF3" s="1">
        <v>75</v>
      </c>
      <c r="BG3" s="1">
        <v>4</v>
      </c>
      <c r="BH3" s="1">
        <v>10</v>
      </c>
      <c r="BI3" s="1">
        <v>8</v>
      </c>
      <c r="BJ3" s="1">
        <v>30</v>
      </c>
      <c r="BK3" s="1">
        <v>20</v>
      </c>
      <c r="BL3" s="1">
        <v>8</v>
      </c>
      <c r="BM3" s="1">
        <v>8</v>
      </c>
      <c r="BN3" s="1">
        <v>15</v>
      </c>
      <c r="BO3" s="1">
        <v>5</v>
      </c>
      <c r="BP3" s="1">
        <v>26</v>
      </c>
      <c r="BQ3" s="1">
        <v>10</v>
      </c>
      <c r="BR3" s="1">
        <v>18</v>
      </c>
      <c r="BS3" s="1">
        <v>5</v>
      </c>
      <c r="BT3" s="1">
        <v>1</v>
      </c>
      <c r="BU3" s="1">
        <v>52</v>
      </c>
      <c r="BV3" s="1">
        <v>4</v>
      </c>
      <c r="BW3" s="1">
        <v>10</v>
      </c>
      <c r="BX3" s="1">
        <v>8</v>
      </c>
      <c r="BY3" s="1">
        <v>30</v>
      </c>
      <c r="BZ3" s="1">
        <v>10</v>
      </c>
      <c r="CA3" s="1">
        <v>4</v>
      </c>
      <c r="CB3" s="1"/>
    </row>
    <row r="4" spans="1:81" x14ac:dyDescent="0.25">
      <c r="B4" t="s">
        <v>228</v>
      </c>
      <c r="D4" s="3">
        <f>D2-D3</f>
        <v>119</v>
      </c>
      <c r="E4" s="3">
        <f t="shared" ref="E4:BP4" si="0">E2-E3</f>
        <v>119</v>
      </c>
      <c r="F4" s="3">
        <f t="shared" si="0"/>
        <v>113</v>
      </c>
      <c r="G4" s="3">
        <f t="shared" si="0"/>
        <v>120</v>
      </c>
      <c r="H4" s="3">
        <f t="shared" si="0"/>
        <v>175</v>
      </c>
      <c r="I4" s="3">
        <f t="shared" si="0"/>
        <v>176</v>
      </c>
      <c r="J4" s="3">
        <f t="shared" si="0"/>
        <v>184</v>
      </c>
      <c r="K4" s="3">
        <f t="shared" si="0"/>
        <v>200</v>
      </c>
      <c r="L4" s="3">
        <f t="shared" si="0"/>
        <v>250</v>
      </c>
      <c r="M4" s="3">
        <f t="shared" si="0"/>
        <v>172</v>
      </c>
      <c r="N4" s="3">
        <f t="shared" si="0"/>
        <v>212</v>
      </c>
      <c r="O4" s="3">
        <f t="shared" si="0"/>
        <v>222</v>
      </c>
      <c r="P4" s="3">
        <f t="shared" si="0"/>
        <v>230</v>
      </c>
      <c r="Q4" s="3">
        <f t="shared" si="0"/>
        <v>238</v>
      </c>
      <c r="R4" s="3">
        <f t="shared" si="0"/>
        <v>278</v>
      </c>
      <c r="S4" s="3">
        <f t="shared" si="0"/>
        <v>290</v>
      </c>
      <c r="T4" s="3">
        <f t="shared" si="0"/>
        <v>174</v>
      </c>
      <c r="U4" s="3">
        <f t="shared" si="0"/>
        <v>184</v>
      </c>
      <c r="V4" s="3">
        <f t="shared" si="0"/>
        <v>194</v>
      </c>
      <c r="W4" s="3">
        <f t="shared" si="0"/>
        <v>204</v>
      </c>
      <c r="X4" s="3">
        <f t="shared" si="0"/>
        <v>249</v>
      </c>
      <c r="Y4" s="3">
        <f t="shared" si="0"/>
        <v>275</v>
      </c>
      <c r="Z4" s="3">
        <f t="shared" si="0"/>
        <v>212</v>
      </c>
      <c r="AA4" s="3">
        <f t="shared" si="0"/>
        <v>238</v>
      </c>
      <c r="AB4" s="3">
        <f t="shared" si="0"/>
        <v>264</v>
      </c>
      <c r="AC4" s="3">
        <f t="shared" si="0"/>
        <v>290</v>
      </c>
      <c r="AD4" s="3">
        <f t="shared" si="0"/>
        <v>117</v>
      </c>
      <c r="AE4" s="3">
        <f t="shared" si="0"/>
        <v>224</v>
      </c>
      <c r="AF4" s="3">
        <f t="shared" si="0"/>
        <v>294</v>
      </c>
      <c r="AG4" s="3">
        <f t="shared" si="0"/>
        <v>346</v>
      </c>
      <c r="AH4" s="3">
        <f t="shared" si="0"/>
        <v>284</v>
      </c>
      <c r="AI4" s="3">
        <f t="shared" si="0"/>
        <v>288</v>
      </c>
      <c r="AJ4" s="3">
        <f t="shared" si="0"/>
        <v>288</v>
      </c>
      <c r="AK4" s="3">
        <f t="shared" si="0"/>
        <v>302</v>
      </c>
      <c r="AL4" s="3">
        <f t="shared" si="0"/>
        <v>314</v>
      </c>
      <c r="AM4" s="3">
        <f t="shared" si="0"/>
        <v>340</v>
      </c>
      <c r="AN4" s="3">
        <f t="shared" si="0"/>
        <v>348</v>
      </c>
      <c r="AO4" s="3">
        <f t="shared" si="0"/>
        <v>350</v>
      </c>
      <c r="AP4" s="3">
        <f t="shared" si="0"/>
        <v>282</v>
      </c>
      <c r="AQ4" s="3">
        <f t="shared" si="0"/>
        <v>323</v>
      </c>
      <c r="AR4" s="3">
        <f t="shared" si="0"/>
        <v>286</v>
      </c>
      <c r="AS4" s="3">
        <f t="shared" si="0"/>
        <v>287</v>
      </c>
      <c r="AT4" s="3">
        <f t="shared" si="0"/>
        <v>295</v>
      </c>
      <c r="AU4" s="3">
        <f t="shared" si="0"/>
        <v>303</v>
      </c>
      <c r="AV4" s="3">
        <f t="shared" si="0"/>
        <v>333</v>
      </c>
      <c r="AW4" s="3">
        <f t="shared" si="0"/>
        <v>348</v>
      </c>
      <c r="AX4" s="3">
        <f t="shared" si="0"/>
        <v>143</v>
      </c>
      <c r="AY4" s="3">
        <f t="shared" si="0"/>
        <v>151</v>
      </c>
      <c r="AZ4" s="3">
        <f t="shared" si="0"/>
        <v>166</v>
      </c>
      <c r="BA4" s="3">
        <f t="shared" si="0"/>
        <v>171</v>
      </c>
      <c r="BB4" s="3">
        <f t="shared" si="0"/>
        <v>169</v>
      </c>
      <c r="BC4" s="3">
        <f t="shared" si="0"/>
        <v>179</v>
      </c>
      <c r="BD4" s="3">
        <f t="shared" si="0"/>
        <v>191</v>
      </c>
      <c r="BE4" s="3">
        <f t="shared" si="0"/>
        <v>196</v>
      </c>
      <c r="BF4" s="3">
        <f t="shared" si="0"/>
        <v>197</v>
      </c>
      <c r="BG4" s="3">
        <f t="shared" si="0"/>
        <v>220</v>
      </c>
      <c r="BH4" s="3">
        <f t="shared" si="0"/>
        <v>224</v>
      </c>
      <c r="BI4" s="3">
        <f t="shared" si="0"/>
        <v>234</v>
      </c>
      <c r="BJ4" s="3">
        <f t="shared" si="0"/>
        <v>242</v>
      </c>
      <c r="BK4" s="3">
        <f t="shared" si="0"/>
        <v>272</v>
      </c>
      <c r="BL4" s="3">
        <f t="shared" si="0"/>
        <v>292</v>
      </c>
      <c r="BM4" s="3">
        <f t="shared" si="0"/>
        <v>180</v>
      </c>
      <c r="BN4" s="3">
        <f t="shared" si="0"/>
        <v>188</v>
      </c>
      <c r="BO4" s="3">
        <f t="shared" si="0"/>
        <v>203</v>
      </c>
      <c r="BP4" s="3">
        <f t="shared" si="0"/>
        <v>208</v>
      </c>
      <c r="BQ4" s="3">
        <f t="shared" ref="BQ4:CA4" si="1">BQ2-BQ3</f>
        <v>206</v>
      </c>
      <c r="BR4" s="3">
        <f t="shared" si="1"/>
        <v>216</v>
      </c>
      <c r="BS4" s="3">
        <f t="shared" si="1"/>
        <v>228</v>
      </c>
      <c r="BT4" s="3">
        <f t="shared" si="1"/>
        <v>233</v>
      </c>
      <c r="BU4" s="3">
        <f t="shared" si="1"/>
        <v>234</v>
      </c>
      <c r="BV4" s="3">
        <f t="shared" si="1"/>
        <v>234</v>
      </c>
      <c r="BW4" s="3">
        <f t="shared" si="1"/>
        <v>238</v>
      </c>
      <c r="BX4" s="3">
        <f t="shared" si="1"/>
        <v>248</v>
      </c>
      <c r="BY4" s="3">
        <f t="shared" si="1"/>
        <v>256</v>
      </c>
      <c r="BZ4" s="3">
        <f t="shared" si="1"/>
        <v>286</v>
      </c>
      <c r="CA4" s="3">
        <f t="shared" si="1"/>
        <v>296</v>
      </c>
    </row>
    <row r="5" spans="1:81" x14ac:dyDescent="0.25">
      <c r="D5">
        <v>119</v>
      </c>
      <c r="E5">
        <v>119</v>
      </c>
      <c r="F5">
        <v>113</v>
      </c>
      <c r="G5">
        <v>120</v>
      </c>
      <c r="H5">
        <v>175</v>
      </c>
      <c r="I5">
        <v>176</v>
      </c>
      <c r="J5">
        <v>184</v>
      </c>
      <c r="K5">
        <v>200</v>
      </c>
      <c r="L5">
        <v>250</v>
      </c>
      <c r="M5">
        <v>172</v>
      </c>
      <c r="N5">
        <v>212</v>
      </c>
      <c r="O5">
        <v>222</v>
      </c>
      <c r="P5">
        <v>230</v>
      </c>
      <c r="Q5">
        <v>238</v>
      </c>
      <c r="R5">
        <v>278</v>
      </c>
      <c r="S5">
        <v>290</v>
      </c>
      <c r="T5">
        <v>174</v>
      </c>
      <c r="U5">
        <v>184</v>
      </c>
      <c r="V5">
        <v>194</v>
      </c>
      <c r="W5">
        <v>204</v>
      </c>
      <c r="X5">
        <v>249</v>
      </c>
      <c r="Y5">
        <v>275</v>
      </c>
      <c r="Z5">
        <v>212</v>
      </c>
      <c r="AA5">
        <v>238</v>
      </c>
      <c r="AB5">
        <v>264</v>
      </c>
      <c r="AC5">
        <v>290</v>
      </c>
      <c r="AD5">
        <v>117</v>
      </c>
      <c r="AE5">
        <v>224</v>
      </c>
      <c r="AF5">
        <v>294</v>
      </c>
      <c r="AG5">
        <v>346</v>
      </c>
      <c r="AH5">
        <v>284</v>
      </c>
      <c r="AI5">
        <v>288</v>
      </c>
      <c r="AJ5">
        <v>288</v>
      </c>
      <c r="AK5">
        <v>302</v>
      </c>
      <c r="AL5">
        <v>314</v>
      </c>
      <c r="AM5">
        <v>340</v>
      </c>
      <c r="AN5">
        <v>348</v>
      </c>
      <c r="AO5">
        <v>350</v>
      </c>
      <c r="AP5">
        <v>282</v>
      </c>
      <c r="AQ5">
        <v>323</v>
      </c>
      <c r="AR5">
        <v>286</v>
      </c>
      <c r="AS5">
        <v>287</v>
      </c>
      <c r="AT5">
        <v>295</v>
      </c>
      <c r="AU5">
        <v>303</v>
      </c>
      <c r="AV5">
        <v>333</v>
      </c>
      <c r="AW5">
        <v>348</v>
      </c>
      <c r="AX5">
        <v>143</v>
      </c>
      <c r="AY5">
        <v>151</v>
      </c>
      <c r="AZ5">
        <v>166</v>
      </c>
      <c r="BA5">
        <v>171</v>
      </c>
      <c r="BB5">
        <v>169</v>
      </c>
      <c r="BC5">
        <v>179</v>
      </c>
      <c r="BD5">
        <v>191</v>
      </c>
      <c r="BE5">
        <v>196</v>
      </c>
      <c r="BF5">
        <v>197</v>
      </c>
      <c r="BG5">
        <v>220</v>
      </c>
      <c r="BH5">
        <v>224</v>
      </c>
      <c r="BI5">
        <v>234</v>
      </c>
      <c r="BJ5">
        <v>242</v>
      </c>
      <c r="BK5">
        <v>272</v>
      </c>
      <c r="BL5">
        <v>292</v>
      </c>
      <c r="BM5">
        <v>180</v>
      </c>
      <c r="BN5">
        <v>188</v>
      </c>
      <c r="BO5">
        <v>203</v>
      </c>
      <c r="BP5">
        <v>208</v>
      </c>
      <c r="BQ5">
        <v>206</v>
      </c>
      <c r="BR5">
        <v>216</v>
      </c>
      <c r="BS5">
        <v>228</v>
      </c>
      <c r="BT5">
        <v>233</v>
      </c>
      <c r="BU5">
        <v>234</v>
      </c>
      <c r="BV5">
        <v>234</v>
      </c>
      <c r="BW5">
        <v>238</v>
      </c>
      <c r="BX5">
        <v>248</v>
      </c>
      <c r="BY5">
        <v>256</v>
      </c>
      <c r="BZ5">
        <v>286</v>
      </c>
      <c r="CA5">
        <v>296</v>
      </c>
    </row>
    <row r="7" spans="1:81" x14ac:dyDescent="0.25">
      <c r="A7">
        <v>1</v>
      </c>
      <c r="B7" t="s">
        <v>28</v>
      </c>
      <c r="C7">
        <v>-1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ref="AD7:AD39" si="2">SUMPRODUCT(C7:AC7,$C$2:$AC$2)</f>
        <v>120</v>
      </c>
      <c r="AE7" t="s">
        <v>29</v>
      </c>
      <c r="AF7">
        <v>1</v>
      </c>
    </row>
    <row r="8" spans="1:81" x14ac:dyDescent="0.25">
      <c r="A8">
        <v>2</v>
      </c>
      <c r="B8" t="s">
        <v>30</v>
      </c>
      <c r="C8">
        <v>-1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2"/>
        <v>120</v>
      </c>
      <c r="AE8" t="s">
        <v>29</v>
      </c>
      <c r="AF8">
        <v>1</v>
      </c>
    </row>
    <row r="9" spans="1:81" x14ac:dyDescent="0.25">
      <c r="A9">
        <v>3</v>
      </c>
      <c r="B9" t="s">
        <v>31</v>
      </c>
      <c r="C9">
        <v>-1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2"/>
        <v>120</v>
      </c>
      <c r="AE9" t="s">
        <v>29</v>
      </c>
      <c r="AF9">
        <v>7</v>
      </c>
    </row>
    <row r="10" spans="1:81" x14ac:dyDescent="0.25">
      <c r="A10">
        <v>4</v>
      </c>
      <c r="B10" t="s">
        <v>32</v>
      </c>
      <c r="C10">
        <v>0</v>
      </c>
      <c r="D10">
        <v>-1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2"/>
        <v>130</v>
      </c>
      <c r="AE10" t="s">
        <v>29</v>
      </c>
      <c r="AF10">
        <v>130</v>
      </c>
    </row>
    <row r="11" spans="1:81" x14ac:dyDescent="0.25">
      <c r="C11">
        <v>0</v>
      </c>
      <c r="D11">
        <v>0</v>
      </c>
      <c r="E11">
        <v>-1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2"/>
        <v>130</v>
      </c>
      <c r="AE11" t="s">
        <v>29</v>
      </c>
      <c r="AF11">
        <v>130</v>
      </c>
    </row>
    <row r="12" spans="1:81" x14ac:dyDescent="0.25">
      <c r="C12">
        <v>0</v>
      </c>
      <c r="D12">
        <v>0</v>
      </c>
      <c r="E12">
        <v>0</v>
      </c>
      <c r="F12">
        <v>-1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2"/>
        <v>130</v>
      </c>
      <c r="AE12" t="s">
        <v>29</v>
      </c>
      <c r="AF12">
        <v>130</v>
      </c>
    </row>
    <row r="13" spans="1:81" x14ac:dyDescent="0.25">
      <c r="A13">
        <v>5</v>
      </c>
      <c r="B13" t="s">
        <v>33</v>
      </c>
      <c r="C13">
        <v>-1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2"/>
        <v>176</v>
      </c>
      <c r="AE13" t="s">
        <v>29</v>
      </c>
      <c r="AF13">
        <v>1</v>
      </c>
    </row>
    <row r="14" spans="1:81" x14ac:dyDescent="0.25">
      <c r="A14">
        <v>6</v>
      </c>
      <c r="B14" t="s">
        <v>34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-1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2"/>
        <v>8</v>
      </c>
      <c r="AE14" t="s">
        <v>29</v>
      </c>
      <c r="AF14">
        <v>8</v>
      </c>
    </row>
    <row r="15" spans="1:81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-1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2"/>
        <v>8</v>
      </c>
      <c r="AE15" t="s">
        <v>29</v>
      </c>
      <c r="AF15">
        <v>8</v>
      </c>
    </row>
    <row r="16" spans="1:81" x14ac:dyDescent="0.25">
      <c r="A16">
        <v>7</v>
      </c>
      <c r="B16" t="s">
        <v>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2"/>
        <v>16</v>
      </c>
      <c r="AE16" t="s">
        <v>29</v>
      </c>
      <c r="AF16">
        <v>16</v>
      </c>
    </row>
    <row r="17" spans="1:32" x14ac:dyDescent="0.25">
      <c r="A17">
        <v>8</v>
      </c>
      <c r="B17" t="s">
        <v>36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2"/>
        <v>50</v>
      </c>
      <c r="AE17" t="s">
        <v>29</v>
      </c>
      <c r="AF17">
        <v>50</v>
      </c>
    </row>
    <row r="18" spans="1:32" x14ac:dyDescent="0.25">
      <c r="A18">
        <v>9</v>
      </c>
      <c r="B18" t="s">
        <v>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2"/>
        <v>40</v>
      </c>
      <c r="AE18" t="s">
        <v>29</v>
      </c>
      <c r="AF18">
        <v>40</v>
      </c>
    </row>
    <row r="19" spans="1:32" x14ac:dyDescent="0.25">
      <c r="C19">
        <v>0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2"/>
        <v>40</v>
      </c>
      <c r="AE19" t="s">
        <v>29</v>
      </c>
      <c r="AF19">
        <v>40</v>
      </c>
    </row>
    <row r="20" spans="1:32" x14ac:dyDescent="0.25">
      <c r="A20">
        <v>10</v>
      </c>
      <c r="B20" t="s">
        <v>38</v>
      </c>
      <c r="C20">
        <v>-1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2"/>
        <v>176</v>
      </c>
      <c r="AE20" t="s">
        <v>29</v>
      </c>
      <c r="AF20">
        <v>4</v>
      </c>
    </row>
    <row r="21" spans="1:32" x14ac:dyDescent="0.25">
      <c r="A21">
        <v>11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2"/>
        <v>46</v>
      </c>
      <c r="AE21" t="s">
        <v>29</v>
      </c>
      <c r="AF21">
        <v>10</v>
      </c>
    </row>
    <row r="22" spans="1:32" x14ac:dyDescent="0.25">
      <c r="A22">
        <v>12</v>
      </c>
      <c r="B22" t="s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2"/>
        <v>8</v>
      </c>
      <c r="AE22" t="s">
        <v>29</v>
      </c>
      <c r="AF22">
        <v>8</v>
      </c>
    </row>
    <row r="23" spans="1:32" x14ac:dyDescent="0.25">
      <c r="A23">
        <v>13</v>
      </c>
      <c r="B23" t="s">
        <v>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2"/>
        <v>8</v>
      </c>
      <c r="AE23" t="s">
        <v>29</v>
      </c>
      <c r="AF23">
        <v>8</v>
      </c>
    </row>
    <row r="24" spans="1:32" x14ac:dyDescent="0.25">
      <c r="A24">
        <v>14</v>
      </c>
      <c r="B24" t="s">
        <v>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2"/>
        <v>40</v>
      </c>
      <c r="AE24" t="s">
        <v>29</v>
      </c>
      <c r="AF24">
        <v>40</v>
      </c>
    </row>
    <row r="25" spans="1:32" x14ac:dyDescent="0.25">
      <c r="A25">
        <v>15</v>
      </c>
      <c r="B25" t="s">
        <v>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2"/>
        <v>12</v>
      </c>
      <c r="AE25" t="s">
        <v>29</v>
      </c>
      <c r="AF25">
        <v>12</v>
      </c>
    </row>
    <row r="26" spans="1:32" x14ac:dyDescent="0.25">
      <c r="A26">
        <v>16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2"/>
        <v>52</v>
      </c>
      <c r="AE26" t="s">
        <v>29</v>
      </c>
      <c r="AF26">
        <v>52</v>
      </c>
    </row>
    <row r="27" spans="1:32" x14ac:dyDescent="0.25">
      <c r="A27">
        <v>17</v>
      </c>
      <c r="B27" t="s">
        <v>39</v>
      </c>
      <c r="C27">
        <v>-1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2"/>
        <v>184</v>
      </c>
      <c r="AE27" t="s">
        <v>29</v>
      </c>
      <c r="AF27">
        <v>10</v>
      </c>
    </row>
    <row r="28" spans="1:32" x14ac:dyDescent="0.25">
      <c r="A28">
        <v>18</v>
      </c>
      <c r="B28" t="s">
        <v>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2"/>
        <v>10</v>
      </c>
      <c r="AE28" t="s">
        <v>29</v>
      </c>
      <c r="AF28">
        <v>10</v>
      </c>
    </row>
    <row r="29" spans="1:32" x14ac:dyDescent="0.25">
      <c r="A29">
        <v>19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2"/>
        <v>10</v>
      </c>
      <c r="AE29" t="s">
        <v>29</v>
      </c>
      <c r="AF29">
        <v>10</v>
      </c>
    </row>
    <row r="30" spans="1:32" x14ac:dyDescent="0.25">
      <c r="A30">
        <v>20</v>
      </c>
      <c r="B30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-1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2"/>
        <v>45</v>
      </c>
      <c r="AE30" t="s">
        <v>29</v>
      </c>
      <c r="AF30">
        <v>45</v>
      </c>
    </row>
    <row r="31" spans="1:32" x14ac:dyDescent="0.25">
      <c r="A31">
        <v>21</v>
      </c>
      <c r="B31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-1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2"/>
        <v>26</v>
      </c>
      <c r="AE31" t="s">
        <v>29</v>
      </c>
      <c r="AF31">
        <v>26</v>
      </c>
    </row>
    <row r="32" spans="1:32" x14ac:dyDescent="0.25">
      <c r="A32">
        <v>22</v>
      </c>
      <c r="B32" t="s">
        <v>41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-1</v>
      </c>
      <c r="Y32">
        <v>1</v>
      </c>
      <c r="Z32">
        <v>0</v>
      </c>
      <c r="AA32">
        <v>0</v>
      </c>
      <c r="AB32">
        <v>0</v>
      </c>
      <c r="AC32">
        <v>0</v>
      </c>
      <c r="AD32">
        <f t="shared" si="2"/>
        <v>15</v>
      </c>
      <c r="AE32" t="s">
        <v>29</v>
      </c>
      <c r="AF32">
        <v>15</v>
      </c>
    </row>
    <row r="33" spans="1:57" x14ac:dyDescent="0.25">
      <c r="A33">
        <v>23</v>
      </c>
      <c r="B33" t="s">
        <v>39</v>
      </c>
      <c r="C33">
        <v>-1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f t="shared" si="2"/>
        <v>238</v>
      </c>
      <c r="AE33" t="s">
        <v>29</v>
      </c>
      <c r="AF33">
        <v>26</v>
      </c>
    </row>
    <row r="34" spans="1:57" x14ac:dyDescent="0.25">
      <c r="A34">
        <v>24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1</v>
      </c>
      <c r="AB34">
        <v>0</v>
      </c>
      <c r="AC34">
        <v>0</v>
      </c>
      <c r="AD34">
        <f t="shared" si="2"/>
        <v>26</v>
      </c>
      <c r="AE34" t="s">
        <v>29</v>
      </c>
      <c r="AF34">
        <v>26</v>
      </c>
    </row>
    <row r="35" spans="1:57" x14ac:dyDescent="0.25">
      <c r="A35">
        <v>25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1</v>
      </c>
      <c r="AC35">
        <v>0</v>
      </c>
      <c r="AD35">
        <f t="shared" si="2"/>
        <v>26</v>
      </c>
      <c r="AE35" t="s">
        <v>29</v>
      </c>
      <c r="AF35">
        <v>26</v>
      </c>
    </row>
    <row r="36" spans="1:57" x14ac:dyDescent="0.25">
      <c r="A36">
        <v>26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-1</v>
      </c>
      <c r="AC36">
        <v>1</v>
      </c>
      <c r="AD36">
        <f t="shared" si="2"/>
        <v>10</v>
      </c>
      <c r="AE36" t="s">
        <v>29</v>
      </c>
      <c r="AF36">
        <v>10</v>
      </c>
    </row>
    <row r="37" spans="1:57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-1</v>
      </c>
      <c r="Z37">
        <v>0</v>
      </c>
      <c r="AA37">
        <v>0</v>
      </c>
      <c r="AB37">
        <v>0</v>
      </c>
      <c r="AC37">
        <v>1</v>
      </c>
      <c r="AD37">
        <f t="shared" si="2"/>
        <v>10</v>
      </c>
      <c r="AE37" t="s">
        <v>29</v>
      </c>
      <c r="AF37">
        <v>10</v>
      </c>
    </row>
    <row r="38" spans="1:57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f t="shared" si="2"/>
        <v>10</v>
      </c>
      <c r="AE38" t="s">
        <v>29</v>
      </c>
      <c r="AF38">
        <v>10</v>
      </c>
    </row>
    <row r="39" spans="1:57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f t="shared" si="2"/>
        <v>10</v>
      </c>
      <c r="AE39" t="s">
        <v>29</v>
      </c>
      <c r="AF39">
        <v>10</v>
      </c>
    </row>
    <row r="41" spans="1:57" x14ac:dyDescent="0.25">
      <c r="D41" t="s">
        <v>44</v>
      </c>
      <c r="E41" t="s">
        <v>45</v>
      </c>
      <c r="F41" t="s">
        <v>46</v>
      </c>
      <c r="G41" t="s">
        <v>47</v>
      </c>
      <c r="H41" t="s">
        <v>48</v>
      </c>
      <c r="I41" t="s">
        <v>49</v>
      </c>
      <c r="J41" t="s">
        <v>50</v>
      </c>
      <c r="K41" t="s">
        <v>51</v>
      </c>
      <c r="L41" t="s">
        <v>52</v>
      </c>
      <c r="M41" t="s">
        <v>53</v>
      </c>
      <c r="N41" t="s">
        <v>54</v>
      </c>
      <c r="O41" t="s">
        <v>55</v>
      </c>
      <c r="P41" t="s">
        <v>56</v>
      </c>
      <c r="Q41" t="s">
        <v>57</v>
      </c>
      <c r="R41" t="s">
        <v>58</v>
      </c>
      <c r="S41" t="s">
        <v>59</v>
      </c>
      <c r="T41" t="s">
        <v>60</v>
      </c>
      <c r="U41" t="s">
        <v>61</v>
      </c>
      <c r="V41" t="s">
        <v>62</v>
      </c>
      <c r="W41" t="s">
        <v>63</v>
      </c>
      <c r="X41" t="s">
        <v>64</v>
      </c>
      <c r="Y41" t="s">
        <v>65</v>
      </c>
      <c r="Z41" t="s">
        <v>66</v>
      </c>
      <c r="AA41" t="s">
        <v>67</v>
      </c>
      <c r="AB41" t="s">
        <v>68</v>
      </c>
      <c r="AC41" t="s">
        <v>69</v>
      </c>
      <c r="AD41" t="s">
        <v>70</v>
      </c>
      <c r="AE41" t="s">
        <v>71</v>
      </c>
      <c r="AF41" t="s">
        <v>72</v>
      </c>
      <c r="AG41" t="s">
        <v>73</v>
      </c>
      <c r="AH41" t="s">
        <v>74</v>
      </c>
      <c r="AI41" t="s">
        <v>75</v>
      </c>
      <c r="AJ41" t="s">
        <v>76</v>
      </c>
      <c r="AK41" t="s">
        <v>77</v>
      </c>
      <c r="AL41" t="s">
        <v>78</v>
      </c>
      <c r="AM41" t="s">
        <v>79</v>
      </c>
      <c r="AN41" t="s">
        <v>80</v>
      </c>
      <c r="AO41" t="s">
        <v>81</v>
      </c>
      <c r="AP41" t="s">
        <v>82</v>
      </c>
      <c r="AQ41" t="s">
        <v>83</v>
      </c>
      <c r="AR41" t="s">
        <v>84</v>
      </c>
      <c r="AS41" t="s">
        <v>85</v>
      </c>
      <c r="AT41" t="s">
        <v>86</v>
      </c>
      <c r="AU41" t="s">
        <v>87</v>
      </c>
      <c r="AV41" t="s">
        <v>88</v>
      </c>
      <c r="AW41" t="s">
        <v>89</v>
      </c>
      <c r="AX41" t="s">
        <v>90</v>
      </c>
      <c r="AY41" t="s">
        <v>91</v>
      </c>
      <c r="AZ41" t="s">
        <v>92</v>
      </c>
      <c r="BA41" t="s">
        <v>93</v>
      </c>
      <c r="BB41" t="s">
        <v>216</v>
      </c>
      <c r="BC41" t="s">
        <v>95</v>
      </c>
    </row>
    <row r="42" spans="1:57" x14ac:dyDescent="0.25">
      <c r="C42">
        <v>0</v>
      </c>
      <c r="D42">
        <f t="shared" ref="D42:BA42" si="3">AD2</f>
        <v>143</v>
      </c>
      <c r="E42">
        <f t="shared" si="3"/>
        <v>294</v>
      </c>
      <c r="F42">
        <f t="shared" si="3"/>
        <v>346</v>
      </c>
      <c r="G42">
        <f t="shared" si="3"/>
        <v>350</v>
      </c>
      <c r="H42">
        <f t="shared" si="3"/>
        <v>288</v>
      </c>
      <c r="I42">
        <f t="shared" si="3"/>
        <v>314</v>
      </c>
      <c r="J42">
        <f t="shared" si="3"/>
        <v>314</v>
      </c>
      <c r="K42">
        <f t="shared" si="3"/>
        <v>314</v>
      </c>
      <c r="L42">
        <f t="shared" si="3"/>
        <v>340</v>
      </c>
      <c r="M42">
        <f t="shared" si="3"/>
        <v>350</v>
      </c>
      <c r="N42">
        <f t="shared" si="3"/>
        <v>350</v>
      </c>
      <c r="O42">
        <f t="shared" si="3"/>
        <v>352</v>
      </c>
      <c r="P42">
        <f t="shared" si="3"/>
        <v>286</v>
      </c>
      <c r="Q42">
        <f t="shared" si="3"/>
        <v>333</v>
      </c>
      <c r="R42">
        <f t="shared" si="3"/>
        <v>287</v>
      </c>
      <c r="S42">
        <f t="shared" si="3"/>
        <v>295</v>
      </c>
      <c r="T42">
        <f t="shared" si="3"/>
        <v>303</v>
      </c>
      <c r="U42">
        <f t="shared" si="3"/>
        <v>333</v>
      </c>
      <c r="V42">
        <f t="shared" si="3"/>
        <v>348</v>
      </c>
      <c r="W42">
        <f t="shared" si="3"/>
        <v>352</v>
      </c>
      <c r="X42">
        <f t="shared" si="3"/>
        <v>151</v>
      </c>
      <c r="Y42">
        <f t="shared" si="3"/>
        <v>166</v>
      </c>
      <c r="Z42">
        <f t="shared" si="3"/>
        <v>171</v>
      </c>
      <c r="AA42">
        <f t="shared" si="3"/>
        <v>197</v>
      </c>
      <c r="AB42">
        <f t="shared" si="3"/>
        <v>179</v>
      </c>
      <c r="AC42">
        <f t="shared" si="3"/>
        <v>197</v>
      </c>
      <c r="AD42">
        <f t="shared" si="3"/>
        <v>196</v>
      </c>
      <c r="AE42">
        <f t="shared" si="3"/>
        <v>197</v>
      </c>
      <c r="AF42">
        <f t="shared" si="3"/>
        <v>272</v>
      </c>
      <c r="AG42">
        <f t="shared" si="3"/>
        <v>224</v>
      </c>
      <c r="AH42">
        <f t="shared" si="3"/>
        <v>234</v>
      </c>
      <c r="AI42">
        <f t="shared" si="3"/>
        <v>242</v>
      </c>
      <c r="AJ42">
        <f t="shared" si="3"/>
        <v>272</v>
      </c>
      <c r="AK42">
        <f t="shared" si="3"/>
        <v>292</v>
      </c>
      <c r="AL42">
        <f t="shared" si="3"/>
        <v>300</v>
      </c>
      <c r="AM42">
        <f t="shared" si="3"/>
        <v>188</v>
      </c>
      <c r="AN42">
        <f t="shared" si="3"/>
        <v>203</v>
      </c>
      <c r="AO42">
        <f t="shared" si="3"/>
        <v>208</v>
      </c>
      <c r="AP42">
        <f t="shared" si="3"/>
        <v>234</v>
      </c>
      <c r="AQ42">
        <f t="shared" si="3"/>
        <v>216</v>
      </c>
      <c r="AR42">
        <f t="shared" si="3"/>
        <v>234</v>
      </c>
      <c r="AS42">
        <f t="shared" si="3"/>
        <v>233</v>
      </c>
      <c r="AT42">
        <f t="shared" si="3"/>
        <v>234</v>
      </c>
      <c r="AU42">
        <f t="shared" si="3"/>
        <v>286</v>
      </c>
      <c r="AV42">
        <f t="shared" si="3"/>
        <v>238</v>
      </c>
      <c r="AW42">
        <f t="shared" si="3"/>
        <v>248</v>
      </c>
      <c r="AX42">
        <f t="shared" si="3"/>
        <v>256</v>
      </c>
      <c r="AY42">
        <f t="shared" si="3"/>
        <v>286</v>
      </c>
      <c r="AZ42">
        <f t="shared" si="3"/>
        <v>296</v>
      </c>
      <c r="BA42">
        <f t="shared" si="3"/>
        <v>300</v>
      </c>
      <c r="BB42">
        <f>CC2</f>
        <v>19568</v>
      </c>
    </row>
    <row r="44" spans="1:57" x14ac:dyDescent="0.25">
      <c r="A44">
        <v>27</v>
      </c>
      <c r="B44" t="s">
        <v>94</v>
      </c>
      <c r="C44">
        <v>-1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f>SUMPRODUCT($AD$2:$CB$2,D44:BB44)</f>
        <v>143</v>
      </c>
      <c r="BD44" t="s">
        <v>29</v>
      </c>
      <c r="BE44">
        <v>26</v>
      </c>
    </row>
    <row r="45" spans="1:57" x14ac:dyDescent="0.25">
      <c r="A45">
        <v>28</v>
      </c>
      <c r="B45" t="s">
        <v>96</v>
      </c>
      <c r="C45">
        <v>0</v>
      </c>
      <c r="D45">
        <v>-1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f t="shared" ref="BC45:BC106" si="4">SUMPRODUCT($AD$2:$CB$2,D45:BB45)</f>
        <v>151</v>
      </c>
      <c r="BD45" t="s">
        <v>29</v>
      </c>
      <c r="BE45">
        <v>70</v>
      </c>
    </row>
    <row r="46" spans="1:57" x14ac:dyDescent="0.25">
      <c r="A46">
        <v>29</v>
      </c>
      <c r="B46" t="s">
        <v>97</v>
      </c>
      <c r="C46">
        <v>0</v>
      </c>
      <c r="D46">
        <v>0</v>
      </c>
      <c r="E46">
        <v>-1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f t="shared" si="4"/>
        <v>52</v>
      </c>
      <c r="BD46" t="s">
        <v>29</v>
      </c>
      <c r="BE46">
        <v>52</v>
      </c>
    </row>
    <row r="47" spans="1:57" x14ac:dyDescent="0.25">
      <c r="A47">
        <v>30</v>
      </c>
      <c r="B47" t="s">
        <v>41</v>
      </c>
      <c r="C47">
        <v>0</v>
      </c>
      <c r="D47">
        <v>0</v>
      </c>
      <c r="E47">
        <v>0</v>
      </c>
      <c r="F47">
        <v>-1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f t="shared" si="4"/>
        <v>4</v>
      </c>
      <c r="BD47" t="s">
        <v>29</v>
      </c>
      <c r="BE47">
        <v>4</v>
      </c>
    </row>
    <row r="48" spans="1:57" x14ac:dyDescent="0.25">
      <c r="A48">
        <v>31</v>
      </c>
      <c r="B48" t="s">
        <v>39</v>
      </c>
      <c r="C48">
        <v>0</v>
      </c>
      <c r="D48">
        <v>-1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f t="shared" si="4"/>
        <v>145</v>
      </c>
      <c r="BD48" t="s">
        <v>29</v>
      </c>
      <c r="BE48">
        <v>4</v>
      </c>
    </row>
    <row r="49" spans="1:57" x14ac:dyDescent="0.25">
      <c r="A49">
        <v>32</v>
      </c>
      <c r="B49" t="s">
        <v>98</v>
      </c>
      <c r="C49">
        <v>0</v>
      </c>
      <c r="D49">
        <v>0</v>
      </c>
      <c r="E49">
        <v>0</v>
      </c>
      <c r="F49">
        <v>0</v>
      </c>
      <c r="G49">
        <v>0</v>
      </c>
      <c r="H49">
        <v>-1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f t="shared" si="4"/>
        <v>26</v>
      </c>
      <c r="BD49" t="s">
        <v>29</v>
      </c>
      <c r="BE49">
        <v>26</v>
      </c>
    </row>
    <row r="50" spans="1:57" x14ac:dyDescent="0.25">
      <c r="A50">
        <v>33</v>
      </c>
      <c r="B50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-1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f t="shared" si="4"/>
        <v>26</v>
      </c>
      <c r="BD50" t="s">
        <v>29</v>
      </c>
      <c r="BE50">
        <v>26</v>
      </c>
    </row>
    <row r="51" spans="1:57" x14ac:dyDescent="0.25">
      <c r="A51">
        <v>34</v>
      </c>
      <c r="B51" t="s">
        <v>100</v>
      </c>
      <c r="C51">
        <v>0</v>
      </c>
      <c r="D51">
        <v>0</v>
      </c>
      <c r="E51">
        <v>0</v>
      </c>
      <c r="F51">
        <v>0</v>
      </c>
      <c r="G51">
        <v>0</v>
      </c>
      <c r="H51">
        <v>-1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f t="shared" si="4"/>
        <v>26</v>
      </c>
      <c r="BD51" t="s">
        <v>29</v>
      </c>
      <c r="BE51">
        <v>12</v>
      </c>
    </row>
    <row r="52" spans="1:57" x14ac:dyDescent="0.25">
      <c r="A52">
        <v>35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f t="shared" si="4"/>
        <v>26</v>
      </c>
      <c r="BD52" t="s">
        <v>29</v>
      </c>
      <c r="BE52">
        <v>26</v>
      </c>
    </row>
    <row r="53" spans="1:57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-1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f t="shared" si="4"/>
        <v>26</v>
      </c>
      <c r="BD53" t="s">
        <v>29</v>
      </c>
      <c r="BE53">
        <v>26</v>
      </c>
    </row>
    <row r="54" spans="1:57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f t="shared" si="4"/>
        <v>26</v>
      </c>
      <c r="BD54" t="s">
        <v>29</v>
      </c>
      <c r="BE54">
        <v>26</v>
      </c>
    </row>
    <row r="55" spans="1:57" x14ac:dyDescent="0.25">
      <c r="A55">
        <v>36</v>
      </c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f t="shared" si="4"/>
        <v>10</v>
      </c>
      <c r="BD55" t="s">
        <v>29</v>
      </c>
      <c r="BE55">
        <v>10</v>
      </c>
    </row>
    <row r="56" spans="1:57" x14ac:dyDescent="0.25">
      <c r="A56">
        <v>37</v>
      </c>
      <c r="B56" t="s">
        <v>103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f t="shared" si="4"/>
        <v>10</v>
      </c>
      <c r="BD56" t="s">
        <v>29</v>
      </c>
      <c r="BE56">
        <v>2</v>
      </c>
    </row>
    <row r="57" spans="1:57" x14ac:dyDescent="0.25">
      <c r="A57">
        <v>38</v>
      </c>
      <c r="B57" t="s">
        <v>104</v>
      </c>
      <c r="C57">
        <v>0</v>
      </c>
      <c r="D57">
        <v>0</v>
      </c>
      <c r="E57">
        <v>0</v>
      </c>
      <c r="F57">
        <v>0</v>
      </c>
      <c r="G57">
        <v>-1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f t="shared" si="4"/>
        <v>2</v>
      </c>
      <c r="BD57" t="s">
        <v>29</v>
      </c>
      <c r="BE57">
        <v>2</v>
      </c>
    </row>
    <row r="58" spans="1:57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f t="shared" si="4"/>
        <v>2</v>
      </c>
      <c r="BD58" t="s">
        <v>29</v>
      </c>
      <c r="BE58">
        <v>2</v>
      </c>
    </row>
    <row r="59" spans="1:57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f t="shared" si="4"/>
        <v>2</v>
      </c>
      <c r="BD59" t="s">
        <v>29</v>
      </c>
      <c r="BE59">
        <v>2</v>
      </c>
    </row>
    <row r="60" spans="1:57" x14ac:dyDescent="0.25">
      <c r="A60">
        <v>39</v>
      </c>
      <c r="B60" t="s">
        <v>105</v>
      </c>
      <c r="C60">
        <v>-1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f t="shared" si="4"/>
        <v>286</v>
      </c>
      <c r="BD60" t="s">
        <v>29</v>
      </c>
      <c r="BE60">
        <v>4</v>
      </c>
    </row>
    <row r="61" spans="1:57" x14ac:dyDescent="0.25">
      <c r="A61">
        <v>40</v>
      </c>
      <c r="B61" t="s">
        <v>106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f t="shared" si="4"/>
        <v>47</v>
      </c>
      <c r="BD61" t="s">
        <v>29</v>
      </c>
      <c r="BE61">
        <v>10</v>
      </c>
    </row>
    <row r="62" spans="1:57" x14ac:dyDescent="0.25">
      <c r="A62">
        <v>41</v>
      </c>
      <c r="B62" t="s">
        <v>39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-1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f t="shared" si="4"/>
        <v>1</v>
      </c>
      <c r="BD62" t="s">
        <v>29</v>
      </c>
      <c r="BE62">
        <v>1</v>
      </c>
    </row>
    <row r="63" spans="1:57" x14ac:dyDescent="0.25">
      <c r="A63">
        <v>42</v>
      </c>
      <c r="B63" t="s">
        <v>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f t="shared" si="4"/>
        <v>8</v>
      </c>
      <c r="BD63" t="s">
        <v>29</v>
      </c>
      <c r="BE63">
        <v>8</v>
      </c>
    </row>
    <row r="64" spans="1:57" x14ac:dyDescent="0.25">
      <c r="A64">
        <v>43</v>
      </c>
      <c r="B64" t="s">
        <v>40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f t="shared" si="4"/>
        <v>8</v>
      </c>
      <c r="BD64" t="s">
        <v>29</v>
      </c>
      <c r="BE64">
        <v>8</v>
      </c>
    </row>
    <row r="65" spans="1:57" x14ac:dyDescent="0.25">
      <c r="A65">
        <v>44</v>
      </c>
      <c r="B65" t="s">
        <v>107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f t="shared" si="4"/>
        <v>30</v>
      </c>
      <c r="BD65" t="s">
        <v>29</v>
      </c>
      <c r="BE65">
        <v>30</v>
      </c>
    </row>
    <row r="66" spans="1:57" x14ac:dyDescent="0.25">
      <c r="A66">
        <v>45</v>
      </c>
      <c r="B66" t="s">
        <v>102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f t="shared" si="4"/>
        <v>15</v>
      </c>
      <c r="BD66" t="s">
        <v>29</v>
      </c>
      <c r="BE66">
        <v>15</v>
      </c>
    </row>
    <row r="67" spans="1:57" x14ac:dyDescent="0.25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f t="shared" si="4"/>
        <v>15</v>
      </c>
      <c r="BD67" t="s">
        <v>29</v>
      </c>
      <c r="BE67">
        <v>15</v>
      </c>
    </row>
    <row r="68" spans="1:57" x14ac:dyDescent="0.25">
      <c r="A68">
        <v>46</v>
      </c>
      <c r="B68" t="s">
        <v>108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f t="shared" si="4"/>
        <v>4</v>
      </c>
      <c r="BD68" t="s">
        <v>29</v>
      </c>
      <c r="BE68">
        <v>4</v>
      </c>
    </row>
    <row r="69" spans="1:57" x14ac:dyDescent="0.25">
      <c r="A69">
        <v>77</v>
      </c>
      <c r="B69" t="s">
        <v>109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f t="shared" si="4"/>
        <v>0</v>
      </c>
      <c r="BD69" t="s">
        <v>29</v>
      </c>
      <c r="BE69">
        <v>0</v>
      </c>
    </row>
    <row r="70" spans="1:57" x14ac:dyDescent="0.25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f t="shared" si="4"/>
        <v>0</v>
      </c>
      <c r="BD70" t="s">
        <v>29</v>
      </c>
      <c r="BE70">
        <v>0</v>
      </c>
    </row>
    <row r="71" spans="1:57" x14ac:dyDescent="0.25">
      <c r="A71">
        <v>47</v>
      </c>
      <c r="B71" t="s">
        <v>110</v>
      </c>
      <c r="C71">
        <v>0</v>
      </c>
      <c r="D71">
        <v>-1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f t="shared" si="4"/>
        <v>8</v>
      </c>
      <c r="BD71" t="s">
        <v>29</v>
      </c>
      <c r="BE71">
        <v>8</v>
      </c>
    </row>
    <row r="72" spans="1:57" x14ac:dyDescent="0.25">
      <c r="A72">
        <v>48</v>
      </c>
      <c r="B72" t="s">
        <v>39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f t="shared" si="4"/>
        <v>15</v>
      </c>
      <c r="BD72" t="s">
        <v>29</v>
      </c>
      <c r="BE72">
        <v>15</v>
      </c>
    </row>
    <row r="73" spans="1:57" x14ac:dyDescent="0.25">
      <c r="A73">
        <v>49</v>
      </c>
      <c r="B73" t="s">
        <v>111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f t="shared" si="4"/>
        <v>5</v>
      </c>
      <c r="BD73" t="s">
        <v>29</v>
      </c>
      <c r="BE73">
        <v>5</v>
      </c>
    </row>
    <row r="74" spans="1:57" x14ac:dyDescent="0.25">
      <c r="A74">
        <v>50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-1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f t="shared" si="4"/>
        <v>26</v>
      </c>
      <c r="BD74" t="s">
        <v>29</v>
      </c>
      <c r="BE74">
        <v>26</v>
      </c>
    </row>
    <row r="75" spans="1:57" x14ac:dyDescent="0.25">
      <c r="A75">
        <v>51</v>
      </c>
      <c r="B75" t="s">
        <v>34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f t="shared" si="4"/>
        <v>13</v>
      </c>
      <c r="BD75" t="s">
        <v>29</v>
      </c>
      <c r="BE75">
        <v>10</v>
      </c>
    </row>
    <row r="76" spans="1:57" x14ac:dyDescent="0.25">
      <c r="A76">
        <v>52</v>
      </c>
      <c r="B76" t="s">
        <v>113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-1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f t="shared" si="4"/>
        <v>18</v>
      </c>
      <c r="BD76" t="s">
        <v>29</v>
      </c>
      <c r="BE76">
        <v>18</v>
      </c>
    </row>
    <row r="77" spans="1:57" x14ac:dyDescent="0.25">
      <c r="A77">
        <v>53</v>
      </c>
      <c r="B77" t="s">
        <v>114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f t="shared" si="4"/>
        <v>30</v>
      </c>
      <c r="BD77" t="s">
        <v>29</v>
      </c>
      <c r="BE77">
        <v>5</v>
      </c>
    </row>
    <row r="78" spans="1:57" x14ac:dyDescent="0.25">
      <c r="A78">
        <v>54</v>
      </c>
      <c r="B78" t="s">
        <v>115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f t="shared" si="4"/>
        <v>1</v>
      </c>
      <c r="BD78" t="s">
        <v>29</v>
      </c>
      <c r="BE78">
        <v>1</v>
      </c>
    </row>
    <row r="79" spans="1:57" x14ac:dyDescent="0.25">
      <c r="A79">
        <v>55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-1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f t="shared" si="4"/>
        <v>75</v>
      </c>
      <c r="BD79" t="s">
        <v>29</v>
      </c>
      <c r="BE79">
        <v>75</v>
      </c>
    </row>
    <row r="80" spans="1:57" x14ac:dyDescent="0.25"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-1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f t="shared" si="4"/>
        <v>75</v>
      </c>
      <c r="BD80" t="s">
        <v>29</v>
      </c>
      <c r="BE80">
        <v>75</v>
      </c>
    </row>
    <row r="81" spans="1:57" x14ac:dyDescent="0.25"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f t="shared" si="4"/>
        <v>75</v>
      </c>
      <c r="BD81" t="s">
        <v>29</v>
      </c>
      <c r="BE81">
        <v>75</v>
      </c>
    </row>
    <row r="82" spans="1:57" x14ac:dyDescent="0.25">
      <c r="A82">
        <v>56</v>
      </c>
      <c r="B82" t="s">
        <v>39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f t="shared" si="4"/>
        <v>58</v>
      </c>
      <c r="BD82" t="s">
        <v>29</v>
      </c>
      <c r="BE82">
        <v>4</v>
      </c>
    </row>
    <row r="83" spans="1:57" x14ac:dyDescent="0.25">
      <c r="A83">
        <v>57</v>
      </c>
      <c r="B83" t="s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-1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f t="shared" si="4"/>
        <v>10</v>
      </c>
      <c r="BD83" t="s">
        <v>29</v>
      </c>
      <c r="BE83">
        <v>10</v>
      </c>
    </row>
    <row r="84" spans="1:57" x14ac:dyDescent="0.25">
      <c r="A84">
        <v>58</v>
      </c>
      <c r="B84" t="s">
        <v>40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-1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f t="shared" si="4"/>
        <v>8</v>
      </c>
      <c r="BD84" t="s">
        <v>29</v>
      </c>
      <c r="BE84">
        <v>8</v>
      </c>
    </row>
    <row r="85" spans="1:57" x14ac:dyDescent="0.25">
      <c r="A85">
        <v>59</v>
      </c>
      <c r="B85" t="s">
        <v>36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-1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f t="shared" si="4"/>
        <v>30</v>
      </c>
      <c r="BD85" t="s">
        <v>29</v>
      </c>
      <c r="BE85">
        <v>30</v>
      </c>
    </row>
    <row r="86" spans="1:57" x14ac:dyDescent="0.25">
      <c r="A86">
        <v>60</v>
      </c>
      <c r="B86" t="s">
        <v>116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-1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f t="shared" si="4"/>
        <v>20</v>
      </c>
      <c r="BD86" t="s">
        <v>29</v>
      </c>
      <c r="BE86">
        <v>20</v>
      </c>
    </row>
    <row r="87" spans="1:57" x14ac:dyDescent="0.25"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-1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f t="shared" si="4"/>
        <v>20</v>
      </c>
      <c r="BD87" t="s">
        <v>29</v>
      </c>
      <c r="BE87">
        <v>20</v>
      </c>
    </row>
    <row r="88" spans="1:57" x14ac:dyDescent="0.25">
      <c r="A88">
        <v>61</v>
      </c>
      <c r="B88" t="s">
        <v>41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-1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f t="shared" si="4"/>
        <v>8</v>
      </c>
      <c r="BD88" t="s">
        <v>29</v>
      </c>
      <c r="BE88">
        <v>8</v>
      </c>
    </row>
    <row r="89" spans="1:57" x14ac:dyDescent="0.25">
      <c r="A89">
        <v>62</v>
      </c>
      <c r="B89" t="s">
        <v>110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f t="shared" si="4"/>
        <v>37</v>
      </c>
      <c r="BD89" t="s">
        <v>29</v>
      </c>
      <c r="BE89">
        <v>8</v>
      </c>
    </row>
    <row r="90" spans="1:57" x14ac:dyDescent="0.25">
      <c r="A90">
        <v>63</v>
      </c>
      <c r="B90" t="s">
        <v>39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f t="shared" si="4"/>
        <v>15</v>
      </c>
      <c r="BD90" t="s">
        <v>29</v>
      </c>
      <c r="BE90">
        <v>15</v>
      </c>
    </row>
    <row r="91" spans="1:57" x14ac:dyDescent="0.25">
      <c r="A91">
        <v>64</v>
      </c>
      <c r="B91" t="s">
        <v>117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f t="shared" si="4"/>
        <v>5</v>
      </c>
      <c r="BD91" t="s">
        <v>29</v>
      </c>
      <c r="BE91">
        <v>5</v>
      </c>
    </row>
    <row r="92" spans="1:57" x14ac:dyDescent="0.25">
      <c r="A92">
        <v>65</v>
      </c>
      <c r="B92" t="s">
        <v>118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-1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f t="shared" si="4"/>
        <v>26</v>
      </c>
      <c r="BD92" t="s">
        <v>29</v>
      </c>
      <c r="BE92">
        <v>26</v>
      </c>
    </row>
    <row r="93" spans="1:57" x14ac:dyDescent="0.25">
      <c r="A93">
        <v>66</v>
      </c>
      <c r="B93" t="s">
        <v>34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f t="shared" si="4"/>
        <v>13</v>
      </c>
      <c r="BD93" t="s">
        <v>29</v>
      </c>
      <c r="BE93">
        <v>10</v>
      </c>
    </row>
    <row r="94" spans="1:57" x14ac:dyDescent="0.25">
      <c r="A94">
        <v>67</v>
      </c>
      <c r="B94" t="s">
        <v>113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-1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f t="shared" si="4"/>
        <v>18</v>
      </c>
      <c r="BD94" t="s">
        <v>29</v>
      </c>
      <c r="BE94">
        <v>18</v>
      </c>
    </row>
    <row r="95" spans="1:57" x14ac:dyDescent="0.25">
      <c r="A95">
        <v>68</v>
      </c>
      <c r="B95" t="s">
        <v>114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-1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f t="shared" si="4"/>
        <v>30</v>
      </c>
      <c r="BD95" t="s">
        <v>29</v>
      </c>
      <c r="BE95">
        <v>5</v>
      </c>
    </row>
    <row r="96" spans="1:57" x14ac:dyDescent="0.25">
      <c r="A96">
        <v>69</v>
      </c>
      <c r="B96" t="s">
        <v>119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-1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f t="shared" si="4"/>
        <v>1</v>
      </c>
      <c r="BD96" t="s">
        <v>29</v>
      </c>
      <c r="BE96">
        <v>1</v>
      </c>
    </row>
    <row r="97" spans="1:57" x14ac:dyDescent="0.25">
      <c r="A97">
        <v>70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f t="shared" si="4"/>
        <v>52</v>
      </c>
      <c r="BD97" t="s">
        <v>29</v>
      </c>
      <c r="BE97">
        <v>52</v>
      </c>
    </row>
    <row r="98" spans="1:57" x14ac:dyDescent="0.25"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-1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f t="shared" si="4"/>
        <v>52</v>
      </c>
      <c r="BD98" t="s">
        <v>29</v>
      </c>
      <c r="BE98">
        <v>52</v>
      </c>
    </row>
    <row r="99" spans="1:57" x14ac:dyDescent="0.25"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f t="shared" si="4"/>
        <v>52</v>
      </c>
      <c r="BD99" t="s">
        <v>29</v>
      </c>
      <c r="BE99">
        <v>52</v>
      </c>
    </row>
    <row r="100" spans="1:57" x14ac:dyDescent="0.25">
      <c r="A100">
        <v>71</v>
      </c>
      <c r="B100" t="s">
        <v>39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-1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f t="shared" si="4"/>
        <v>35</v>
      </c>
      <c r="BD100" t="s">
        <v>29</v>
      </c>
      <c r="BE100">
        <v>4</v>
      </c>
    </row>
    <row r="101" spans="1:57" x14ac:dyDescent="0.25">
      <c r="A101">
        <v>72</v>
      </c>
      <c r="B101" t="s">
        <v>34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-1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f t="shared" si="4"/>
        <v>10</v>
      </c>
      <c r="BD101" t="s">
        <v>29</v>
      </c>
      <c r="BE101">
        <v>10</v>
      </c>
    </row>
    <row r="102" spans="1:57" x14ac:dyDescent="0.25">
      <c r="A102">
        <v>73</v>
      </c>
      <c r="B102" t="s">
        <v>40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f t="shared" si="4"/>
        <v>8</v>
      </c>
      <c r="BD102" t="s">
        <v>29</v>
      </c>
      <c r="BE102">
        <v>8</v>
      </c>
    </row>
    <row r="103" spans="1:57" x14ac:dyDescent="0.25">
      <c r="A103">
        <v>74</v>
      </c>
      <c r="B103" t="s">
        <v>36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-1</v>
      </c>
      <c r="AY103">
        <v>1</v>
      </c>
      <c r="AZ103">
        <v>0</v>
      </c>
      <c r="BA103">
        <v>0</v>
      </c>
      <c r="BB103">
        <v>0</v>
      </c>
      <c r="BC103">
        <f t="shared" si="4"/>
        <v>30</v>
      </c>
      <c r="BD103" t="s">
        <v>29</v>
      </c>
      <c r="BE103">
        <v>30</v>
      </c>
    </row>
    <row r="104" spans="1:57" x14ac:dyDescent="0.25">
      <c r="A104">
        <v>75</v>
      </c>
      <c r="B104" t="s">
        <v>116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-1</v>
      </c>
      <c r="AZ104">
        <v>1</v>
      </c>
      <c r="BA104">
        <v>0</v>
      </c>
      <c r="BB104">
        <v>0</v>
      </c>
      <c r="BC104">
        <f t="shared" si="4"/>
        <v>10</v>
      </c>
      <c r="BD104" t="s">
        <v>29</v>
      </c>
      <c r="BE104">
        <v>10</v>
      </c>
    </row>
    <row r="105" spans="1:57" x14ac:dyDescent="0.25"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-1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f t="shared" si="4"/>
        <v>10</v>
      </c>
      <c r="BD105" t="s">
        <v>29</v>
      </c>
      <c r="BE105">
        <v>10</v>
      </c>
    </row>
    <row r="106" spans="1:57" x14ac:dyDescent="0.25">
      <c r="A106">
        <v>76</v>
      </c>
      <c r="B106" t="s">
        <v>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-1</v>
      </c>
      <c r="BA106">
        <v>1</v>
      </c>
      <c r="BB106">
        <v>0</v>
      </c>
      <c r="BC106">
        <f t="shared" si="4"/>
        <v>4</v>
      </c>
      <c r="BD106" t="s">
        <v>29</v>
      </c>
      <c r="BE106">
        <v>4</v>
      </c>
    </row>
    <row r="109" spans="1:57" x14ac:dyDescent="0.25">
      <c r="B109" t="s">
        <v>213</v>
      </c>
      <c r="E109" t="s">
        <v>215</v>
      </c>
    </row>
    <row r="110" spans="1:57" x14ac:dyDescent="0.25">
      <c r="B110" t="s">
        <v>26</v>
      </c>
      <c r="C110">
        <f>AC2</f>
        <v>300</v>
      </c>
      <c r="D110" t="s">
        <v>214</v>
      </c>
      <c r="E110">
        <f>LFT_Activity1.2!BI2</f>
        <v>300</v>
      </c>
    </row>
    <row r="111" spans="1:57" x14ac:dyDescent="0.25">
      <c r="B111" t="s">
        <v>78</v>
      </c>
      <c r="C111">
        <f>BL2</f>
        <v>300</v>
      </c>
      <c r="D111" t="s">
        <v>214</v>
      </c>
      <c r="E111">
        <f>LFT_Activity1.2!BI2</f>
        <v>300</v>
      </c>
    </row>
    <row r="112" spans="1:57" x14ac:dyDescent="0.25">
      <c r="B112" t="s">
        <v>93</v>
      </c>
      <c r="C112">
        <f>CA2</f>
        <v>300</v>
      </c>
      <c r="D112" t="s">
        <v>214</v>
      </c>
      <c r="E112">
        <f>LFT_Activity1.2!BI2</f>
        <v>300</v>
      </c>
    </row>
    <row r="113" spans="2:5" x14ac:dyDescent="0.25">
      <c r="B113" t="s">
        <v>55</v>
      </c>
      <c r="C113">
        <f>AO2</f>
        <v>352</v>
      </c>
      <c r="D113" t="s">
        <v>214</v>
      </c>
      <c r="E113">
        <f>LFT_Activity1.2!BJ2</f>
        <v>352</v>
      </c>
    </row>
    <row r="114" spans="2:5" x14ac:dyDescent="0.25">
      <c r="B114" t="s">
        <v>63</v>
      </c>
      <c r="C114">
        <f>AW2</f>
        <v>352</v>
      </c>
      <c r="D114" t="s">
        <v>214</v>
      </c>
      <c r="E114">
        <f>LFT_Activity1.2!BJ2</f>
        <v>352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02B7-A2A9-48AE-96A1-C60E3D6094F2}">
  <dimension ref="A1:BL93"/>
  <sheetViews>
    <sheetView topLeftCell="Z1" zoomScaleNormal="100" workbookViewId="0">
      <selection activeCell="AK35" sqref="AK35"/>
    </sheetView>
  </sheetViews>
  <sheetFormatPr defaultRowHeight="15" x14ac:dyDescent="0.25"/>
  <cols>
    <col min="3" max="4" width="9.28515625" bestFit="1" customWidth="1"/>
    <col min="5" max="6" width="9.5703125" bestFit="1" customWidth="1"/>
    <col min="7" max="7" width="12.5703125" bestFit="1" customWidth="1"/>
    <col min="8" max="8" width="15.42578125" bestFit="1" customWidth="1"/>
    <col min="9" max="14" width="9.5703125" bestFit="1" customWidth="1"/>
    <col min="15" max="15" width="15.42578125" bestFit="1" customWidth="1"/>
    <col min="16" max="17" width="9.5703125" bestFit="1" customWidth="1"/>
    <col min="18" max="18" width="15.42578125" bestFit="1" customWidth="1"/>
    <col min="19" max="24" width="10.5703125" bestFit="1" customWidth="1"/>
    <col min="25" max="25" width="15.42578125" bestFit="1" customWidth="1"/>
    <col min="26" max="27" width="10.5703125" bestFit="1" customWidth="1"/>
    <col min="28" max="28" width="15.42578125" bestFit="1" customWidth="1"/>
    <col min="29" max="29" width="10.5703125" bestFit="1" customWidth="1"/>
    <col min="30" max="30" width="9.28515625" bestFit="1" customWidth="1"/>
    <col min="31" max="36" width="9.5703125" bestFit="1" customWidth="1"/>
    <col min="37" max="37" width="11" bestFit="1" customWidth="1"/>
    <col min="38" max="40" width="9.5703125" bestFit="1" customWidth="1"/>
    <col min="41" max="41" width="10.5703125" bestFit="1" customWidth="1"/>
    <col min="42" max="42" width="15.42578125" bestFit="1" customWidth="1"/>
    <col min="43" max="44" width="9.5703125" bestFit="1" customWidth="1"/>
    <col min="45" max="45" width="15.42578125" bestFit="1" customWidth="1"/>
    <col min="46" max="47" width="9.5703125" bestFit="1" customWidth="1"/>
    <col min="48" max="48" width="15.42578125" bestFit="1" customWidth="1"/>
    <col min="49" max="49" width="10.5703125" bestFit="1" customWidth="1"/>
    <col min="50" max="54" width="9.5703125" bestFit="1" customWidth="1"/>
    <col min="55" max="55" width="11" bestFit="1" customWidth="1"/>
    <col min="56" max="56" width="10.5703125" bestFit="1" customWidth="1"/>
    <col min="57" max="57" width="15.42578125" bestFit="1" customWidth="1"/>
    <col min="58" max="60" width="9.5703125" bestFit="1" customWidth="1"/>
    <col min="61" max="62" width="10.5703125" bestFit="1" customWidth="1"/>
    <col min="63" max="63" width="9.28515625" bestFit="1" customWidth="1"/>
    <col min="64" max="64" width="13.140625" bestFit="1" customWidth="1"/>
  </cols>
  <sheetData>
    <row r="1" spans="1:64" x14ac:dyDescent="0.25">
      <c r="C1" t="s">
        <v>27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178</v>
      </c>
      <c r="AE1" t="s">
        <v>179</v>
      </c>
      <c r="AF1" t="s">
        <v>181</v>
      </c>
      <c r="AG1" t="s">
        <v>180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</row>
    <row r="2" spans="1:64" ht="14.25" customHeight="1" x14ac:dyDescent="0.25">
      <c r="B2" t="s">
        <v>226</v>
      </c>
      <c r="C2" s="4">
        <v>0</v>
      </c>
      <c r="D2" s="4">
        <v>90.000000000000014</v>
      </c>
      <c r="E2" s="4">
        <v>100</v>
      </c>
      <c r="F2" s="4">
        <v>116.00000000000001</v>
      </c>
      <c r="G2" s="4">
        <v>126</v>
      </c>
      <c r="H2" s="4">
        <v>126.00000000000001</v>
      </c>
      <c r="I2" s="4">
        <v>178</v>
      </c>
      <c r="J2" s="4">
        <v>127.99999999999999</v>
      </c>
      <c r="K2" s="4">
        <v>128</v>
      </c>
      <c r="L2" s="4">
        <v>144.00000000000003</v>
      </c>
      <c r="M2" s="4">
        <v>152.00000000000003</v>
      </c>
      <c r="N2" s="4">
        <v>178</v>
      </c>
      <c r="O2" s="4">
        <v>204</v>
      </c>
      <c r="P2" s="4">
        <v>136</v>
      </c>
      <c r="Q2" s="4">
        <v>176</v>
      </c>
      <c r="R2" s="4">
        <v>178</v>
      </c>
      <c r="S2" s="4">
        <v>206</v>
      </c>
      <c r="T2" s="4">
        <v>214</v>
      </c>
      <c r="U2" s="4">
        <v>214</v>
      </c>
      <c r="V2" s="4">
        <v>217.99999999999997</v>
      </c>
      <c r="W2" s="4">
        <v>244</v>
      </c>
      <c r="X2" s="4">
        <v>270</v>
      </c>
      <c r="Y2" s="4">
        <v>296</v>
      </c>
      <c r="Z2" s="4">
        <v>228</v>
      </c>
      <c r="AA2" s="4">
        <v>268</v>
      </c>
      <c r="AB2" s="4">
        <v>270</v>
      </c>
      <c r="AC2" s="4">
        <v>300</v>
      </c>
      <c r="AD2" s="4">
        <v>19.999999999999904</v>
      </c>
      <c r="AE2" s="4">
        <v>39.999999999999908</v>
      </c>
      <c r="AF2" s="4">
        <v>53.999999999999908</v>
      </c>
      <c r="AG2" s="4">
        <v>53.999999999999936</v>
      </c>
      <c r="AH2" s="4">
        <v>79.999999999999943</v>
      </c>
      <c r="AI2" s="4">
        <v>53.999999999999915</v>
      </c>
      <c r="AJ2" s="4">
        <v>79.999999999999915</v>
      </c>
      <c r="AK2" s="4">
        <v>235.99999999999994</v>
      </c>
      <c r="AL2" s="4">
        <v>166.00000000000003</v>
      </c>
      <c r="AM2" s="4">
        <v>176</v>
      </c>
      <c r="AN2" s="4">
        <v>183.99999999999997</v>
      </c>
      <c r="AO2" s="4">
        <v>235.99999999999997</v>
      </c>
      <c r="AP2" s="4">
        <v>287.99999999999994</v>
      </c>
      <c r="AQ2" s="4">
        <v>235.99999999999991</v>
      </c>
      <c r="AR2" s="4">
        <v>261.99999999999994</v>
      </c>
      <c r="AS2" s="4">
        <v>287.99999999999994</v>
      </c>
      <c r="AT2" s="4">
        <v>235.99999999999994</v>
      </c>
      <c r="AU2" s="4">
        <v>247.99999999999994</v>
      </c>
      <c r="AV2" s="4">
        <v>287.99999999999994</v>
      </c>
      <c r="AW2" s="4">
        <v>299.99999999999994</v>
      </c>
      <c r="AX2" s="4">
        <v>146.00000000000003</v>
      </c>
      <c r="AY2" s="4">
        <v>186</v>
      </c>
      <c r="AZ2" s="4">
        <v>212.00000000000003</v>
      </c>
      <c r="BA2" s="4">
        <v>212</v>
      </c>
      <c r="BB2" s="4">
        <v>224</v>
      </c>
      <c r="BC2" s="4">
        <v>264</v>
      </c>
      <c r="BD2" s="4">
        <v>264</v>
      </c>
      <c r="BE2" s="4">
        <v>290</v>
      </c>
      <c r="BF2" s="4">
        <v>238.00000000000009</v>
      </c>
      <c r="BG2" s="4">
        <v>264.00000000000006</v>
      </c>
      <c r="BH2" s="4">
        <v>290</v>
      </c>
      <c r="BI2" s="4">
        <v>300</v>
      </c>
      <c r="BJ2" s="4">
        <v>352</v>
      </c>
      <c r="BK2" s="4">
        <v>0</v>
      </c>
      <c r="BL2" s="4">
        <f>SUM(D2:BK2)</f>
        <v>11656</v>
      </c>
    </row>
    <row r="3" spans="1:64" x14ac:dyDescent="0.25">
      <c r="B3" t="s">
        <v>227</v>
      </c>
      <c r="D3">
        <v>4</v>
      </c>
      <c r="E3">
        <v>10</v>
      </c>
      <c r="F3">
        <v>8</v>
      </c>
      <c r="G3" s="2">
        <v>26</v>
      </c>
      <c r="H3" s="2">
        <v>10</v>
      </c>
      <c r="I3">
        <v>52</v>
      </c>
      <c r="J3">
        <v>10</v>
      </c>
      <c r="K3">
        <v>0</v>
      </c>
      <c r="L3">
        <v>6</v>
      </c>
      <c r="M3">
        <v>8</v>
      </c>
      <c r="N3">
        <v>26</v>
      </c>
      <c r="O3" s="1">
        <v>26</v>
      </c>
      <c r="P3">
        <v>8</v>
      </c>
      <c r="Q3">
        <v>40</v>
      </c>
      <c r="R3" s="1">
        <v>2</v>
      </c>
      <c r="S3">
        <v>2</v>
      </c>
      <c r="T3">
        <v>8</v>
      </c>
      <c r="U3">
        <v>0</v>
      </c>
      <c r="V3">
        <v>4</v>
      </c>
      <c r="W3">
        <v>10</v>
      </c>
      <c r="X3">
        <v>26</v>
      </c>
      <c r="Y3" s="1">
        <v>26</v>
      </c>
      <c r="Z3">
        <v>10</v>
      </c>
      <c r="AA3">
        <v>40</v>
      </c>
      <c r="AB3" s="1">
        <v>2</v>
      </c>
      <c r="AC3">
        <v>4</v>
      </c>
      <c r="AD3">
        <v>0.2</v>
      </c>
      <c r="AE3">
        <v>20</v>
      </c>
      <c r="AF3">
        <v>14</v>
      </c>
      <c r="AG3">
        <v>10</v>
      </c>
      <c r="AH3">
        <v>26</v>
      </c>
      <c r="AI3">
        <v>10</v>
      </c>
      <c r="AJ3">
        <v>26</v>
      </c>
      <c r="AK3">
        <v>156</v>
      </c>
      <c r="AL3">
        <v>20</v>
      </c>
      <c r="AM3">
        <v>10</v>
      </c>
      <c r="AN3">
        <v>8</v>
      </c>
      <c r="AO3">
        <v>52</v>
      </c>
      <c r="AP3" s="1">
        <v>52</v>
      </c>
      <c r="AQ3">
        <v>26</v>
      </c>
      <c r="AR3">
        <v>26</v>
      </c>
      <c r="AS3" s="1">
        <v>26</v>
      </c>
      <c r="AT3">
        <v>20</v>
      </c>
      <c r="AU3">
        <v>12</v>
      </c>
      <c r="AV3" s="1">
        <v>40</v>
      </c>
      <c r="AW3">
        <v>12</v>
      </c>
      <c r="AX3">
        <v>15</v>
      </c>
      <c r="AY3">
        <v>40</v>
      </c>
      <c r="AZ3">
        <v>15</v>
      </c>
      <c r="BA3">
        <v>26</v>
      </c>
      <c r="BB3">
        <v>16</v>
      </c>
      <c r="BC3">
        <v>52</v>
      </c>
      <c r="BD3">
        <v>40</v>
      </c>
      <c r="BE3" s="1">
        <v>26</v>
      </c>
      <c r="BF3">
        <v>26</v>
      </c>
      <c r="BG3">
        <v>26</v>
      </c>
      <c r="BH3">
        <v>26</v>
      </c>
      <c r="BI3">
        <v>10</v>
      </c>
      <c r="BJ3">
        <v>52</v>
      </c>
    </row>
    <row r="4" spans="1:64" x14ac:dyDescent="0.25">
      <c r="B4" t="s">
        <v>228</v>
      </c>
      <c r="D4" s="4">
        <f>D2-D3</f>
        <v>86.000000000000014</v>
      </c>
      <c r="E4" s="4">
        <f t="shared" ref="E4:BJ4" si="0">E2-E3</f>
        <v>90</v>
      </c>
      <c r="F4" s="4">
        <f t="shared" si="0"/>
        <v>108.00000000000001</v>
      </c>
      <c r="G4" s="4">
        <f t="shared" si="0"/>
        <v>100</v>
      </c>
      <c r="H4" s="4">
        <f t="shared" si="0"/>
        <v>116.00000000000001</v>
      </c>
      <c r="I4" s="4">
        <f t="shared" si="0"/>
        <v>126</v>
      </c>
      <c r="J4" s="4">
        <f t="shared" si="0"/>
        <v>117.99999999999999</v>
      </c>
      <c r="K4" s="4">
        <f t="shared" si="0"/>
        <v>128</v>
      </c>
      <c r="L4" s="4">
        <f t="shared" si="0"/>
        <v>138.00000000000003</v>
      </c>
      <c r="M4" s="4">
        <f t="shared" si="0"/>
        <v>144.00000000000003</v>
      </c>
      <c r="N4" s="4">
        <f t="shared" si="0"/>
        <v>152</v>
      </c>
      <c r="O4" s="4">
        <f t="shared" si="0"/>
        <v>178</v>
      </c>
      <c r="P4" s="4">
        <f t="shared" si="0"/>
        <v>128</v>
      </c>
      <c r="Q4" s="4">
        <f t="shared" si="0"/>
        <v>136</v>
      </c>
      <c r="R4" s="4">
        <f t="shared" si="0"/>
        <v>176</v>
      </c>
      <c r="S4" s="4">
        <f t="shared" si="0"/>
        <v>204</v>
      </c>
      <c r="T4" s="4">
        <f t="shared" si="0"/>
        <v>206</v>
      </c>
      <c r="U4" s="4">
        <f t="shared" si="0"/>
        <v>214</v>
      </c>
      <c r="V4" s="4">
        <f t="shared" si="0"/>
        <v>213.99999999999997</v>
      </c>
      <c r="W4" s="4">
        <f t="shared" si="0"/>
        <v>234</v>
      </c>
      <c r="X4" s="4">
        <f t="shared" si="0"/>
        <v>244</v>
      </c>
      <c r="Y4" s="4">
        <f t="shared" si="0"/>
        <v>270</v>
      </c>
      <c r="Z4" s="4">
        <f t="shared" si="0"/>
        <v>218</v>
      </c>
      <c r="AA4" s="4">
        <f t="shared" si="0"/>
        <v>228</v>
      </c>
      <c r="AB4" s="4">
        <f t="shared" si="0"/>
        <v>268</v>
      </c>
      <c r="AC4" s="4">
        <f t="shared" si="0"/>
        <v>296</v>
      </c>
      <c r="AD4" s="4">
        <f t="shared" si="0"/>
        <v>19.799999999999905</v>
      </c>
      <c r="AE4" s="4">
        <f t="shared" si="0"/>
        <v>19.999999999999908</v>
      </c>
      <c r="AF4" s="4">
        <f t="shared" si="0"/>
        <v>39.999999999999908</v>
      </c>
      <c r="AG4" s="4">
        <f t="shared" si="0"/>
        <v>43.999999999999936</v>
      </c>
      <c r="AH4" s="4">
        <f t="shared" si="0"/>
        <v>53.999999999999943</v>
      </c>
      <c r="AI4" s="4">
        <f t="shared" si="0"/>
        <v>43.999999999999915</v>
      </c>
      <c r="AJ4" s="4">
        <f t="shared" si="0"/>
        <v>53.999999999999915</v>
      </c>
      <c r="AK4" s="4">
        <f t="shared" si="0"/>
        <v>79.999999999999943</v>
      </c>
      <c r="AL4" s="4">
        <f t="shared" si="0"/>
        <v>146.00000000000003</v>
      </c>
      <c r="AM4" s="4">
        <f t="shared" si="0"/>
        <v>166</v>
      </c>
      <c r="AN4" s="4">
        <f t="shared" si="0"/>
        <v>175.99999999999997</v>
      </c>
      <c r="AO4" s="4">
        <f t="shared" si="0"/>
        <v>183.99999999999997</v>
      </c>
      <c r="AP4" s="4">
        <f t="shared" si="0"/>
        <v>235.99999999999994</v>
      </c>
      <c r="AQ4" s="4">
        <f t="shared" si="0"/>
        <v>209.99999999999991</v>
      </c>
      <c r="AR4" s="4">
        <f t="shared" si="0"/>
        <v>235.99999999999994</v>
      </c>
      <c r="AS4" s="4">
        <f t="shared" si="0"/>
        <v>261.99999999999994</v>
      </c>
      <c r="AT4" s="4">
        <f t="shared" si="0"/>
        <v>215.99999999999994</v>
      </c>
      <c r="AU4" s="4">
        <f t="shared" si="0"/>
        <v>235.99999999999994</v>
      </c>
      <c r="AV4" s="4">
        <f t="shared" si="0"/>
        <v>247.99999999999994</v>
      </c>
      <c r="AW4" s="4">
        <f t="shared" si="0"/>
        <v>287.99999999999994</v>
      </c>
      <c r="AX4" s="4">
        <f t="shared" si="0"/>
        <v>131.00000000000003</v>
      </c>
      <c r="AY4" s="4">
        <f t="shared" si="0"/>
        <v>146</v>
      </c>
      <c r="AZ4" s="4">
        <f t="shared" si="0"/>
        <v>197.00000000000003</v>
      </c>
      <c r="BA4" s="4">
        <f t="shared" si="0"/>
        <v>186</v>
      </c>
      <c r="BB4" s="4">
        <f t="shared" si="0"/>
        <v>208</v>
      </c>
      <c r="BC4" s="4">
        <f t="shared" si="0"/>
        <v>212</v>
      </c>
      <c r="BD4" s="4">
        <f t="shared" si="0"/>
        <v>224</v>
      </c>
      <c r="BE4" s="4">
        <f t="shared" si="0"/>
        <v>264</v>
      </c>
      <c r="BF4" s="4">
        <f t="shared" si="0"/>
        <v>212.00000000000009</v>
      </c>
      <c r="BG4" s="4">
        <f t="shared" si="0"/>
        <v>238.00000000000006</v>
      </c>
      <c r="BH4" s="4">
        <f t="shared" si="0"/>
        <v>264</v>
      </c>
      <c r="BI4" s="4">
        <f t="shared" si="0"/>
        <v>290</v>
      </c>
      <c r="BJ4" s="4">
        <f t="shared" si="0"/>
        <v>300</v>
      </c>
    </row>
    <row r="6" spans="1:64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4" x14ac:dyDescent="0.25">
      <c r="A7">
        <v>78</v>
      </c>
      <c r="B7" t="s">
        <v>110</v>
      </c>
      <c r="C7">
        <v>-1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4">
        <f>SUMPRODUCT($C$2:$AC$2,C7:AC7)</f>
        <v>90.000000000000014</v>
      </c>
      <c r="AE7" t="s">
        <v>29</v>
      </c>
      <c r="AF7">
        <v>4</v>
      </c>
    </row>
    <row r="8" spans="1:64" x14ac:dyDescent="0.25">
      <c r="A8">
        <v>79</v>
      </c>
      <c r="B8" t="s">
        <v>39</v>
      </c>
      <c r="C8">
        <v>0</v>
      </c>
      <c r="D8">
        <v>-1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4">
        <f t="shared" ref="AD8:AD36" si="1">SUMPRODUCT($C$2:$AC$2,C8:AC8)</f>
        <v>9.9999999999999858</v>
      </c>
      <c r="AE8" t="s">
        <v>29</v>
      </c>
      <c r="AF8">
        <v>10</v>
      </c>
    </row>
    <row r="9" spans="1:64" x14ac:dyDescent="0.25">
      <c r="A9">
        <v>80</v>
      </c>
      <c r="B9" t="s">
        <v>34</v>
      </c>
      <c r="C9">
        <v>0</v>
      </c>
      <c r="D9">
        <v>0</v>
      </c>
      <c r="E9">
        <v>-1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4">
        <f t="shared" si="1"/>
        <v>16.000000000000014</v>
      </c>
      <c r="AE9" t="s">
        <v>29</v>
      </c>
      <c r="AF9">
        <v>8</v>
      </c>
    </row>
    <row r="10" spans="1:64" x14ac:dyDescent="0.25">
      <c r="A10">
        <v>81</v>
      </c>
      <c r="B10" t="s">
        <v>161</v>
      </c>
      <c r="C10">
        <v>0</v>
      </c>
      <c r="D10">
        <v>0</v>
      </c>
      <c r="E10">
        <v>-1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4">
        <f t="shared" si="1"/>
        <v>26</v>
      </c>
      <c r="AE10" t="s">
        <v>29</v>
      </c>
      <c r="AF10">
        <v>26</v>
      </c>
    </row>
    <row r="11" spans="1:64" x14ac:dyDescent="0.25">
      <c r="A11">
        <v>82</v>
      </c>
      <c r="B11" t="s">
        <v>113</v>
      </c>
      <c r="C11">
        <v>0</v>
      </c>
      <c r="D11">
        <v>0</v>
      </c>
      <c r="E11">
        <v>0</v>
      </c>
      <c r="F11">
        <v>-1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4">
        <f t="shared" si="1"/>
        <v>10</v>
      </c>
      <c r="AE11" t="s">
        <v>29</v>
      </c>
      <c r="AF11">
        <v>10</v>
      </c>
    </row>
    <row r="12" spans="1:64" x14ac:dyDescent="0.25">
      <c r="A12">
        <v>83</v>
      </c>
      <c r="B12" t="s">
        <v>162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4">
        <f t="shared" si="1"/>
        <v>51.999999999999986</v>
      </c>
      <c r="AE12" t="s">
        <v>29</v>
      </c>
      <c r="AF12">
        <v>52</v>
      </c>
    </row>
    <row r="13" spans="1:64" x14ac:dyDescent="0.25">
      <c r="C13">
        <v>0</v>
      </c>
      <c r="D13">
        <v>0</v>
      </c>
      <c r="E13">
        <v>0</v>
      </c>
      <c r="F13">
        <v>0</v>
      </c>
      <c r="G13">
        <v>-1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4">
        <f t="shared" si="1"/>
        <v>52</v>
      </c>
      <c r="AE13" t="s">
        <v>29</v>
      </c>
      <c r="AF13">
        <v>52</v>
      </c>
    </row>
    <row r="14" spans="1:64" x14ac:dyDescent="0.25">
      <c r="A14">
        <v>84</v>
      </c>
      <c r="B14" t="s">
        <v>163</v>
      </c>
      <c r="C14">
        <v>0</v>
      </c>
      <c r="D14">
        <v>-1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4">
        <f t="shared" si="1"/>
        <v>37.999999999999972</v>
      </c>
      <c r="AE14" t="s">
        <v>29</v>
      </c>
      <c r="AF14">
        <v>10</v>
      </c>
    </row>
    <row r="15" spans="1:64" x14ac:dyDescent="0.25">
      <c r="A15">
        <v>85</v>
      </c>
      <c r="B15" t="s">
        <v>164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4">
        <f t="shared" si="1"/>
        <v>1.4210854715202004E-14</v>
      </c>
      <c r="AE15" t="s">
        <v>29</v>
      </c>
      <c r="AF15">
        <v>0</v>
      </c>
    </row>
    <row r="16" spans="1:64" x14ac:dyDescent="0.25">
      <c r="A16">
        <v>86</v>
      </c>
      <c r="B16" t="s">
        <v>165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4">
        <f t="shared" si="1"/>
        <v>16.000000000000028</v>
      </c>
      <c r="AE16" t="s">
        <v>29</v>
      </c>
      <c r="AF16">
        <v>6</v>
      </c>
    </row>
    <row r="17" spans="1:32" x14ac:dyDescent="0.25">
      <c r="A17">
        <v>87</v>
      </c>
      <c r="B17" t="s">
        <v>40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4">
        <f t="shared" si="1"/>
        <v>8</v>
      </c>
      <c r="AE17" t="s">
        <v>29</v>
      </c>
      <c r="AF17">
        <v>8</v>
      </c>
    </row>
    <row r="18" spans="1:32" x14ac:dyDescent="0.25">
      <c r="A18">
        <v>88</v>
      </c>
      <c r="B18" t="s">
        <v>166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4">
        <f t="shared" si="1"/>
        <v>25.999999999999972</v>
      </c>
      <c r="AE18" t="s">
        <v>29</v>
      </c>
      <c r="AF18">
        <v>26</v>
      </c>
    </row>
    <row r="19" spans="1:32" x14ac:dyDescent="0.25">
      <c r="A19">
        <v>89</v>
      </c>
      <c r="B19" t="s">
        <v>167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4">
        <f t="shared" si="1"/>
        <v>26</v>
      </c>
      <c r="AE19" t="s">
        <v>29</v>
      </c>
      <c r="AF19">
        <v>26</v>
      </c>
    </row>
    <row r="20" spans="1:32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4">
        <f t="shared" si="1"/>
        <v>26</v>
      </c>
      <c r="AE20" t="s">
        <v>29</v>
      </c>
      <c r="AF20">
        <v>26</v>
      </c>
    </row>
    <row r="21" spans="1:3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-1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4">
        <f t="shared" si="1"/>
        <v>26</v>
      </c>
      <c r="AE21" t="s">
        <v>29</v>
      </c>
      <c r="AF21">
        <v>26</v>
      </c>
    </row>
    <row r="22" spans="1:32" x14ac:dyDescent="0.25">
      <c r="A22">
        <v>90</v>
      </c>
      <c r="B22" t="s">
        <v>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4">
        <f t="shared" si="1"/>
        <v>8</v>
      </c>
      <c r="AE22" t="s">
        <v>29</v>
      </c>
      <c r="AF22">
        <v>8</v>
      </c>
    </row>
    <row r="23" spans="1:32" x14ac:dyDescent="0.25">
      <c r="A23">
        <v>91</v>
      </c>
      <c r="B23" t="s">
        <v>168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4">
        <f t="shared" si="1"/>
        <v>40</v>
      </c>
      <c r="AE23" t="s">
        <v>29</v>
      </c>
      <c r="AF23">
        <v>40</v>
      </c>
    </row>
    <row r="24" spans="1:32" x14ac:dyDescent="0.25">
      <c r="A24">
        <v>92</v>
      </c>
      <c r="B24" t="s">
        <v>169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4">
        <f t="shared" si="1"/>
        <v>2</v>
      </c>
      <c r="AE24" t="s">
        <v>29</v>
      </c>
      <c r="AF24">
        <v>2</v>
      </c>
    </row>
    <row r="25" spans="1:32" x14ac:dyDescent="0.25">
      <c r="A25">
        <v>93</v>
      </c>
      <c r="B25" t="s">
        <v>170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4">
        <f t="shared" si="1"/>
        <v>2</v>
      </c>
      <c r="AE25" t="s">
        <v>29</v>
      </c>
      <c r="AF25">
        <v>2</v>
      </c>
    </row>
    <row r="26" spans="1:32" x14ac:dyDescent="0.25">
      <c r="A26">
        <v>94</v>
      </c>
      <c r="B26" t="s">
        <v>171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4">
        <f t="shared" si="1"/>
        <v>8</v>
      </c>
      <c r="AE26" t="s">
        <v>29</v>
      </c>
      <c r="AF26">
        <v>8</v>
      </c>
    </row>
    <row r="27" spans="1:32" x14ac:dyDescent="0.25">
      <c r="A27">
        <v>95</v>
      </c>
      <c r="B27" t="s">
        <v>172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-1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4">
        <f t="shared" si="1"/>
        <v>0</v>
      </c>
      <c r="AE27" t="s">
        <v>29</v>
      </c>
      <c r="AF27">
        <v>0</v>
      </c>
    </row>
    <row r="28" spans="1:32" x14ac:dyDescent="0.25">
      <c r="A28">
        <v>96</v>
      </c>
      <c r="B28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4">
        <f t="shared" si="1"/>
        <v>3.9999999999999716</v>
      </c>
      <c r="AE28" t="s">
        <v>29</v>
      </c>
      <c r="AF28">
        <v>4</v>
      </c>
    </row>
    <row r="29" spans="1:32" x14ac:dyDescent="0.25">
      <c r="A29">
        <v>97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4">
        <f t="shared" si="1"/>
        <v>26.000000000000028</v>
      </c>
      <c r="AE29" t="s">
        <v>29</v>
      </c>
      <c r="AF29">
        <v>10</v>
      </c>
    </row>
    <row r="30" spans="1:32" x14ac:dyDescent="0.25">
      <c r="A30">
        <v>98</v>
      </c>
      <c r="B30" t="s">
        <v>173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-1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 s="4">
        <f t="shared" si="1"/>
        <v>26</v>
      </c>
      <c r="AE30" t="s">
        <v>29</v>
      </c>
      <c r="AF30">
        <v>26</v>
      </c>
    </row>
    <row r="31" spans="1:32" x14ac:dyDescent="0.25">
      <c r="A31">
        <v>99</v>
      </c>
      <c r="B31" t="s">
        <v>102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-1</v>
      </c>
      <c r="Y31">
        <v>1</v>
      </c>
      <c r="Z31">
        <v>0</v>
      </c>
      <c r="AA31">
        <v>0</v>
      </c>
      <c r="AB31">
        <v>0</v>
      </c>
      <c r="AC31">
        <v>0</v>
      </c>
      <c r="AD31" s="4">
        <f t="shared" si="1"/>
        <v>26</v>
      </c>
      <c r="AE31" t="s">
        <v>29</v>
      </c>
      <c r="AF31">
        <v>26</v>
      </c>
    </row>
    <row r="32" spans="1:32" x14ac:dyDescent="0.2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-1</v>
      </c>
      <c r="AC32">
        <v>0</v>
      </c>
      <c r="AD32" s="4">
        <f t="shared" si="1"/>
        <v>26</v>
      </c>
      <c r="AE32" t="s">
        <v>29</v>
      </c>
      <c r="AF32">
        <v>26</v>
      </c>
    </row>
    <row r="33" spans="1:32" x14ac:dyDescent="0.25">
      <c r="A33">
        <v>100</v>
      </c>
      <c r="B33" t="s">
        <v>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-1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 s="4">
        <f t="shared" si="1"/>
        <v>10.000000000000028</v>
      </c>
      <c r="AE33" t="s">
        <v>29</v>
      </c>
      <c r="AF33">
        <v>10</v>
      </c>
    </row>
    <row r="34" spans="1:32" x14ac:dyDescent="0.25">
      <c r="A34">
        <v>101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1</v>
      </c>
      <c r="AB34">
        <v>0</v>
      </c>
      <c r="AC34">
        <v>0</v>
      </c>
      <c r="AD34" s="4">
        <f t="shared" si="1"/>
        <v>40</v>
      </c>
      <c r="AE34" t="s">
        <v>29</v>
      </c>
      <c r="AF34">
        <v>40</v>
      </c>
    </row>
    <row r="35" spans="1:32" x14ac:dyDescent="0.25">
      <c r="A35">
        <v>102</v>
      </c>
      <c r="B35" t="s">
        <v>175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1</v>
      </c>
      <c r="AC35">
        <v>0</v>
      </c>
      <c r="AD35" s="4">
        <f t="shared" si="1"/>
        <v>2</v>
      </c>
      <c r="AE35" t="s">
        <v>29</v>
      </c>
      <c r="AF35">
        <v>2</v>
      </c>
    </row>
    <row r="36" spans="1:32" x14ac:dyDescent="0.25">
      <c r="A36">
        <v>103</v>
      </c>
      <c r="B36" t="s">
        <v>104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-1</v>
      </c>
      <c r="AC36">
        <v>1</v>
      </c>
      <c r="AD36" s="4">
        <f t="shared" si="1"/>
        <v>30</v>
      </c>
      <c r="AE36" t="s">
        <v>29</v>
      </c>
      <c r="AF36">
        <v>4</v>
      </c>
    </row>
    <row r="37" spans="1:32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-1</v>
      </c>
      <c r="Z37">
        <v>0</v>
      </c>
      <c r="AA37">
        <v>0</v>
      </c>
      <c r="AB37">
        <v>0</v>
      </c>
      <c r="AC37">
        <v>1</v>
      </c>
      <c r="AD37" s="4">
        <f t="shared" ref="AD37" si="2">SUMPRODUCT($C$2:$AC$2,C37:AC37)</f>
        <v>4</v>
      </c>
      <c r="AE37" t="s">
        <v>29</v>
      </c>
      <c r="AF37">
        <v>4</v>
      </c>
    </row>
    <row r="40" spans="1:32" x14ac:dyDescent="0.25">
      <c r="C40" t="s">
        <v>27</v>
      </c>
      <c r="D40" t="s">
        <v>178</v>
      </c>
      <c r="E40" t="s">
        <v>179</v>
      </c>
      <c r="F40" t="s">
        <v>181</v>
      </c>
      <c r="G40" t="s">
        <v>180</v>
      </c>
      <c r="H40" t="s">
        <v>182</v>
      </c>
      <c r="I40" t="s">
        <v>183</v>
      </c>
      <c r="J40" t="s">
        <v>184</v>
      </c>
      <c r="K40" t="s">
        <v>185</v>
      </c>
      <c r="L40" t="s">
        <v>186</v>
      </c>
      <c r="M40" t="s">
        <v>187</v>
      </c>
      <c r="N40" t="s">
        <v>188</v>
      </c>
      <c r="O40" t="s">
        <v>189</v>
      </c>
      <c r="P40" t="s">
        <v>190</v>
      </c>
      <c r="Q40" t="s">
        <v>191</v>
      </c>
      <c r="R40" t="s">
        <v>192</v>
      </c>
      <c r="S40" t="s">
        <v>193</v>
      </c>
      <c r="T40" t="s">
        <v>194</v>
      </c>
      <c r="U40" t="s">
        <v>195</v>
      </c>
      <c r="V40" t="s">
        <v>196</v>
      </c>
      <c r="W40" t="s">
        <v>197</v>
      </c>
    </row>
    <row r="41" spans="1:32" x14ac:dyDescent="0.25">
      <c r="C41">
        <v>0</v>
      </c>
      <c r="D41">
        <f>AD2</f>
        <v>19.999999999999904</v>
      </c>
      <c r="E41">
        <f t="shared" ref="E41:W41" si="3">AE2</f>
        <v>39.999999999999908</v>
      </c>
      <c r="F41">
        <f>AF2</f>
        <v>53.999999999999908</v>
      </c>
      <c r="G41">
        <f t="shared" si="3"/>
        <v>53.999999999999936</v>
      </c>
      <c r="H41">
        <f t="shared" si="3"/>
        <v>79.999999999999943</v>
      </c>
      <c r="I41">
        <f t="shared" si="3"/>
        <v>53.999999999999915</v>
      </c>
      <c r="J41">
        <f t="shared" si="3"/>
        <v>79.999999999999915</v>
      </c>
      <c r="K41">
        <f t="shared" si="3"/>
        <v>235.99999999999994</v>
      </c>
      <c r="L41">
        <f t="shared" si="3"/>
        <v>166.00000000000003</v>
      </c>
      <c r="M41">
        <f t="shared" si="3"/>
        <v>176</v>
      </c>
      <c r="N41">
        <f t="shared" si="3"/>
        <v>183.99999999999997</v>
      </c>
      <c r="O41">
        <f t="shared" si="3"/>
        <v>235.99999999999997</v>
      </c>
      <c r="P41">
        <f t="shared" si="3"/>
        <v>287.99999999999994</v>
      </c>
      <c r="Q41">
        <f t="shared" si="3"/>
        <v>235.99999999999991</v>
      </c>
      <c r="R41">
        <f t="shared" si="3"/>
        <v>261.99999999999994</v>
      </c>
      <c r="S41">
        <f t="shared" si="3"/>
        <v>287.99999999999994</v>
      </c>
      <c r="T41">
        <f t="shared" si="3"/>
        <v>235.99999999999994</v>
      </c>
      <c r="U41">
        <f t="shared" si="3"/>
        <v>247.99999999999994</v>
      </c>
      <c r="V41">
        <f t="shared" si="3"/>
        <v>287.99999999999994</v>
      </c>
      <c r="W41">
        <f t="shared" si="3"/>
        <v>299.99999999999994</v>
      </c>
    </row>
    <row r="43" spans="1:32" x14ac:dyDescent="0.25">
      <c r="A43">
        <v>104</v>
      </c>
      <c r="B43" t="s">
        <v>198</v>
      </c>
      <c r="C43">
        <v>-1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4">
        <f t="shared" ref="X43:X67" si="4">SUMPRODUCT(C$41:W$41,C43:W43)</f>
        <v>19.999999999999904</v>
      </c>
      <c r="Y43" t="s">
        <v>29</v>
      </c>
      <c r="Z43">
        <v>0.2</v>
      </c>
    </row>
    <row r="44" spans="1:32" x14ac:dyDescent="0.25">
      <c r="A44">
        <v>105</v>
      </c>
      <c r="B44" t="s">
        <v>199</v>
      </c>
      <c r="C44">
        <v>0</v>
      </c>
      <c r="D44">
        <v>-1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4">
        <f t="shared" si="4"/>
        <v>20.000000000000004</v>
      </c>
      <c r="Y44" t="s">
        <v>29</v>
      </c>
      <c r="Z44">
        <v>20</v>
      </c>
    </row>
    <row r="45" spans="1:32" x14ac:dyDescent="0.25">
      <c r="A45">
        <v>106</v>
      </c>
      <c r="B45" t="s">
        <v>113</v>
      </c>
      <c r="C45">
        <v>0</v>
      </c>
      <c r="D45">
        <v>0</v>
      </c>
      <c r="E45">
        <v>-1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4">
        <f t="shared" si="4"/>
        <v>14</v>
      </c>
      <c r="Y45" t="s">
        <v>29</v>
      </c>
      <c r="Z45">
        <v>14</v>
      </c>
    </row>
    <row r="46" spans="1:32" x14ac:dyDescent="0.25">
      <c r="A46">
        <v>107</v>
      </c>
      <c r="B46" t="s">
        <v>200</v>
      </c>
      <c r="C46">
        <v>0</v>
      </c>
      <c r="D46">
        <v>0</v>
      </c>
      <c r="E46">
        <v>-1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4">
        <f t="shared" si="4"/>
        <v>14.000000000000028</v>
      </c>
      <c r="Y46" t="s">
        <v>29</v>
      </c>
      <c r="Z46">
        <v>10</v>
      </c>
    </row>
    <row r="47" spans="1:32" x14ac:dyDescent="0.25">
      <c r="A47">
        <v>108</v>
      </c>
      <c r="B47" t="s">
        <v>201</v>
      </c>
      <c r="C47">
        <v>0</v>
      </c>
      <c r="D47">
        <v>0</v>
      </c>
      <c r="E47">
        <v>0</v>
      </c>
      <c r="F47">
        <v>0</v>
      </c>
      <c r="G47">
        <v>-1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4">
        <f t="shared" si="4"/>
        <v>26.000000000000007</v>
      </c>
      <c r="Y47" t="s">
        <v>29</v>
      </c>
      <c r="Z47">
        <v>26</v>
      </c>
    </row>
    <row r="48" spans="1:32" x14ac:dyDescent="0.25">
      <c r="A48">
        <v>109</v>
      </c>
      <c r="B48" t="s">
        <v>202</v>
      </c>
      <c r="C48">
        <v>0</v>
      </c>
      <c r="D48">
        <v>0</v>
      </c>
      <c r="E48">
        <v>-1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4">
        <f t="shared" si="4"/>
        <v>14.000000000000007</v>
      </c>
      <c r="Y48" t="s">
        <v>29</v>
      </c>
      <c r="Z48">
        <v>10</v>
      </c>
    </row>
    <row r="49" spans="1:26" x14ac:dyDescent="0.25">
      <c r="A49">
        <v>110</v>
      </c>
      <c r="B49" t="s">
        <v>203</v>
      </c>
      <c r="C49">
        <v>0</v>
      </c>
      <c r="D49">
        <v>0</v>
      </c>
      <c r="E49">
        <v>0</v>
      </c>
      <c r="F49">
        <v>-1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4">
        <f t="shared" si="4"/>
        <v>26.000000000000007</v>
      </c>
      <c r="Y49" t="s">
        <v>29</v>
      </c>
      <c r="Z49">
        <v>26</v>
      </c>
    </row>
    <row r="50" spans="1:26" x14ac:dyDescent="0.25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-1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4">
        <f t="shared" si="4"/>
        <v>26</v>
      </c>
      <c r="Y50" t="s">
        <v>29</v>
      </c>
      <c r="Z50">
        <v>26</v>
      </c>
    </row>
    <row r="51" spans="1:26" x14ac:dyDescent="0.25">
      <c r="A51">
        <v>111</v>
      </c>
      <c r="B51" t="s">
        <v>204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4">
        <f t="shared" si="4"/>
        <v>156.00000000000003</v>
      </c>
      <c r="Y51" t="s">
        <v>29</v>
      </c>
      <c r="Z51">
        <v>156</v>
      </c>
    </row>
    <row r="52" spans="1:26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-1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4">
        <f t="shared" si="4"/>
        <v>156</v>
      </c>
      <c r="Y52" t="s">
        <v>29</v>
      </c>
      <c r="Z52">
        <v>156</v>
      </c>
    </row>
    <row r="53" spans="1:26" x14ac:dyDescent="0.25">
      <c r="A53">
        <v>112</v>
      </c>
      <c r="B53" t="s">
        <v>205</v>
      </c>
      <c r="C53">
        <v>0</v>
      </c>
      <c r="D53">
        <v>0</v>
      </c>
      <c r="E53">
        <v>-1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4">
        <f t="shared" si="4"/>
        <v>126.00000000000011</v>
      </c>
      <c r="Y53" t="s">
        <v>29</v>
      </c>
      <c r="Z53">
        <v>20</v>
      </c>
    </row>
    <row r="54" spans="1:26" x14ac:dyDescent="0.25">
      <c r="A54">
        <v>113</v>
      </c>
      <c r="B54" t="s">
        <v>206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4">
        <f t="shared" si="4"/>
        <v>9.9999999999999716</v>
      </c>
      <c r="Y54" t="s">
        <v>29</v>
      </c>
      <c r="Z54">
        <v>10</v>
      </c>
    </row>
    <row r="55" spans="1:26" x14ac:dyDescent="0.25">
      <c r="A55">
        <v>114</v>
      </c>
      <c r="B55" t="s">
        <v>40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-1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4">
        <f t="shared" si="4"/>
        <v>7.9999999999999716</v>
      </c>
      <c r="Y55" t="s">
        <v>29</v>
      </c>
      <c r="Z55">
        <v>8</v>
      </c>
    </row>
    <row r="56" spans="1:26" x14ac:dyDescent="0.25">
      <c r="A56">
        <v>115</v>
      </c>
      <c r="B56" t="s">
        <v>36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4">
        <f t="shared" si="4"/>
        <v>52</v>
      </c>
      <c r="Y56" t="s">
        <v>29</v>
      </c>
      <c r="Z56">
        <v>52</v>
      </c>
    </row>
    <row r="57" spans="1:26" x14ac:dyDescent="0.25">
      <c r="A57">
        <v>116</v>
      </c>
      <c r="B57" t="s">
        <v>37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4">
        <f t="shared" si="4"/>
        <v>51.999999999999972</v>
      </c>
      <c r="Y57" t="s">
        <v>29</v>
      </c>
      <c r="Z57">
        <v>52</v>
      </c>
    </row>
    <row r="58" spans="1:26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-1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4">
        <f t="shared" si="4"/>
        <v>52</v>
      </c>
      <c r="Y58" t="s">
        <v>29</v>
      </c>
      <c r="Z58">
        <v>52</v>
      </c>
    </row>
    <row r="59" spans="1:26" x14ac:dyDescent="0.25">
      <c r="A59">
        <v>117</v>
      </c>
      <c r="B59" t="s">
        <v>207</v>
      </c>
      <c r="C59">
        <v>0</v>
      </c>
      <c r="D59">
        <v>0</v>
      </c>
      <c r="E59">
        <v>-1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4">
        <f t="shared" si="4"/>
        <v>196</v>
      </c>
      <c r="Y59" t="s">
        <v>29</v>
      </c>
      <c r="Z59">
        <v>26</v>
      </c>
    </row>
    <row r="60" spans="1:26" x14ac:dyDescent="0.25">
      <c r="A60">
        <v>118</v>
      </c>
      <c r="B60" t="s">
        <v>34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 s="4">
        <f t="shared" si="4"/>
        <v>26.000000000000028</v>
      </c>
      <c r="Y60" t="s">
        <v>29</v>
      </c>
      <c r="Z60">
        <v>26</v>
      </c>
    </row>
    <row r="61" spans="1:26" x14ac:dyDescent="0.25">
      <c r="A61">
        <v>119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-1</v>
      </c>
      <c r="S61">
        <v>1</v>
      </c>
      <c r="T61">
        <v>0</v>
      </c>
      <c r="U61">
        <v>0</v>
      </c>
      <c r="V61">
        <v>0</v>
      </c>
      <c r="W61">
        <v>0</v>
      </c>
      <c r="X61" s="4">
        <f t="shared" si="4"/>
        <v>26</v>
      </c>
      <c r="Y61" t="s">
        <v>29</v>
      </c>
      <c r="Z61">
        <v>26</v>
      </c>
    </row>
    <row r="62" spans="1:26" x14ac:dyDescent="0.25">
      <c r="A62">
        <v>120</v>
      </c>
      <c r="B62" t="s">
        <v>39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 s="4">
        <f t="shared" si="4"/>
        <v>69.999999999999915</v>
      </c>
      <c r="Y62" t="s">
        <v>29</v>
      </c>
      <c r="Z62">
        <v>20</v>
      </c>
    </row>
    <row r="63" spans="1:26" x14ac:dyDescent="0.25">
      <c r="A63">
        <v>121</v>
      </c>
      <c r="B63" t="s">
        <v>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-1</v>
      </c>
      <c r="U63">
        <v>1</v>
      </c>
      <c r="V63">
        <v>0</v>
      </c>
      <c r="W63">
        <v>0</v>
      </c>
      <c r="X63" s="4">
        <f t="shared" si="4"/>
        <v>12</v>
      </c>
      <c r="Y63" t="s">
        <v>29</v>
      </c>
      <c r="Z63">
        <v>12</v>
      </c>
    </row>
    <row r="64" spans="1:26" x14ac:dyDescent="0.25">
      <c r="A64">
        <v>122</v>
      </c>
      <c r="B64" t="s">
        <v>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-1</v>
      </c>
      <c r="V64">
        <v>1</v>
      </c>
      <c r="W64">
        <v>0</v>
      </c>
      <c r="X64" s="4">
        <f t="shared" si="4"/>
        <v>40</v>
      </c>
      <c r="Y64" t="s">
        <v>29</v>
      </c>
      <c r="Z64">
        <v>40</v>
      </c>
    </row>
    <row r="65" spans="1:26" x14ac:dyDescent="0.25">
      <c r="A65">
        <v>123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-1</v>
      </c>
      <c r="W65">
        <v>1</v>
      </c>
      <c r="X65" s="4">
        <f t="shared" si="4"/>
        <v>12</v>
      </c>
      <c r="Y65" t="s">
        <v>29</v>
      </c>
      <c r="Z65">
        <v>12</v>
      </c>
    </row>
    <row r="66" spans="1:26" x14ac:dyDescent="0.25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v>1</v>
      </c>
      <c r="X66" s="4">
        <f t="shared" si="4"/>
        <v>12</v>
      </c>
      <c r="Y66" t="s">
        <v>29</v>
      </c>
      <c r="Z66">
        <v>12</v>
      </c>
    </row>
    <row r="67" spans="1:26" x14ac:dyDescent="0.25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 s="4">
        <f t="shared" si="4"/>
        <v>12</v>
      </c>
      <c r="Y67" t="s">
        <v>29</v>
      </c>
      <c r="Z67">
        <v>12</v>
      </c>
    </row>
    <row r="69" spans="1:26" x14ac:dyDescent="0.25">
      <c r="C69" t="s">
        <v>27</v>
      </c>
      <c r="D69" t="s">
        <v>146</v>
      </c>
      <c r="E69" t="s">
        <v>147</v>
      </c>
      <c r="F69" t="s">
        <v>148</v>
      </c>
      <c r="G69" t="s">
        <v>149</v>
      </c>
      <c r="H69" t="s">
        <v>150</v>
      </c>
      <c r="I69" t="s">
        <v>151</v>
      </c>
      <c r="J69" t="s">
        <v>152</v>
      </c>
      <c r="K69" t="s">
        <v>153</v>
      </c>
      <c r="L69" t="s">
        <v>154</v>
      </c>
      <c r="M69" t="s">
        <v>155</v>
      </c>
      <c r="N69" t="s">
        <v>156</v>
      </c>
      <c r="O69" t="s">
        <v>157</v>
      </c>
      <c r="P69" t="s">
        <v>158</v>
      </c>
      <c r="Q69" t="s">
        <v>159</v>
      </c>
    </row>
    <row r="70" spans="1:26" x14ac:dyDescent="0.25">
      <c r="D70">
        <f>AX2</f>
        <v>146.00000000000003</v>
      </c>
      <c r="E70">
        <f t="shared" ref="E70:Q70" si="5">AY2</f>
        <v>186</v>
      </c>
      <c r="F70">
        <f t="shared" si="5"/>
        <v>212.00000000000003</v>
      </c>
      <c r="G70">
        <f t="shared" si="5"/>
        <v>212</v>
      </c>
      <c r="H70">
        <f t="shared" si="5"/>
        <v>224</v>
      </c>
      <c r="I70">
        <f t="shared" si="5"/>
        <v>264</v>
      </c>
      <c r="J70">
        <f t="shared" si="5"/>
        <v>264</v>
      </c>
      <c r="K70">
        <f t="shared" si="5"/>
        <v>290</v>
      </c>
      <c r="L70">
        <f t="shared" si="5"/>
        <v>238.00000000000009</v>
      </c>
      <c r="M70">
        <f t="shared" si="5"/>
        <v>264.00000000000006</v>
      </c>
      <c r="N70">
        <f t="shared" si="5"/>
        <v>290</v>
      </c>
      <c r="O70">
        <f t="shared" si="5"/>
        <v>300</v>
      </c>
      <c r="P70">
        <f t="shared" si="5"/>
        <v>352</v>
      </c>
      <c r="Q70">
        <f t="shared" si="5"/>
        <v>0</v>
      </c>
    </row>
    <row r="71" spans="1:26" x14ac:dyDescent="0.25">
      <c r="A71">
        <v>124</v>
      </c>
      <c r="B71" t="s">
        <v>210</v>
      </c>
      <c r="C71">
        <v>-1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4">
        <f t="shared" ref="R71:R86" si="6">SUMPRODUCT(C$70:Q$70,C71:Q71)</f>
        <v>146.00000000000003</v>
      </c>
      <c r="S71" t="s">
        <v>29</v>
      </c>
      <c r="T71">
        <v>15</v>
      </c>
    </row>
    <row r="72" spans="1:26" x14ac:dyDescent="0.25">
      <c r="A72">
        <v>125</v>
      </c>
      <c r="B72" t="s">
        <v>39</v>
      </c>
      <c r="C72">
        <v>0</v>
      </c>
      <c r="D72">
        <v>-1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4">
        <f t="shared" si="6"/>
        <v>39.999999999999972</v>
      </c>
      <c r="S72" t="s">
        <v>29</v>
      </c>
      <c r="T72">
        <v>40</v>
      </c>
    </row>
    <row r="73" spans="1:26" x14ac:dyDescent="0.25">
      <c r="A73">
        <v>126</v>
      </c>
      <c r="B73" t="s">
        <v>34</v>
      </c>
      <c r="C73">
        <v>0</v>
      </c>
      <c r="D73">
        <v>0</v>
      </c>
      <c r="E73">
        <v>-1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4">
        <f t="shared" si="6"/>
        <v>26.000000000000028</v>
      </c>
      <c r="S73" t="s">
        <v>29</v>
      </c>
      <c r="T73">
        <v>15</v>
      </c>
    </row>
    <row r="74" spans="1:26" x14ac:dyDescent="0.25">
      <c r="A74">
        <v>127</v>
      </c>
      <c r="B74" t="s">
        <v>211</v>
      </c>
      <c r="C74">
        <v>0</v>
      </c>
      <c r="D74">
        <v>0</v>
      </c>
      <c r="E74">
        <v>-1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4">
        <f t="shared" si="6"/>
        <v>26</v>
      </c>
      <c r="S74" t="s">
        <v>29</v>
      </c>
      <c r="T74">
        <v>26</v>
      </c>
    </row>
    <row r="75" spans="1:26" x14ac:dyDescent="0.25">
      <c r="A75">
        <v>128</v>
      </c>
      <c r="B75" t="s">
        <v>176</v>
      </c>
      <c r="C75">
        <v>0</v>
      </c>
      <c r="D75">
        <v>0</v>
      </c>
      <c r="E75">
        <v>-1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4">
        <f t="shared" si="6"/>
        <v>38</v>
      </c>
      <c r="S75" t="s">
        <v>29</v>
      </c>
      <c r="T75">
        <v>16</v>
      </c>
    </row>
    <row r="76" spans="1:26" x14ac:dyDescent="0.25">
      <c r="A76">
        <v>129</v>
      </c>
      <c r="B76" t="s">
        <v>177</v>
      </c>
      <c r="C76">
        <v>0</v>
      </c>
      <c r="D76">
        <v>0</v>
      </c>
      <c r="E76">
        <v>0</v>
      </c>
      <c r="F76">
        <v>-1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4">
        <f t="shared" si="6"/>
        <v>51.999999999999972</v>
      </c>
      <c r="S76" t="s">
        <v>29</v>
      </c>
      <c r="T76">
        <v>52</v>
      </c>
    </row>
    <row r="77" spans="1:26" x14ac:dyDescent="0.25">
      <c r="C77">
        <v>0</v>
      </c>
      <c r="D77">
        <v>0</v>
      </c>
      <c r="E77">
        <v>0</v>
      </c>
      <c r="F77">
        <v>0</v>
      </c>
      <c r="G77">
        <v>-1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4">
        <f t="shared" si="6"/>
        <v>52</v>
      </c>
      <c r="S77" t="s">
        <v>29</v>
      </c>
      <c r="T77">
        <v>52</v>
      </c>
    </row>
    <row r="78" spans="1:26" x14ac:dyDescent="0.25">
      <c r="A78">
        <v>130</v>
      </c>
      <c r="B78" t="s">
        <v>36</v>
      </c>
      <c r="C78">
        <v>0</v>
      </c>
      <c r="D78">
        <v>0</v>
      </c>
      <c r="E78">
        <v>0</v>
      </c>
      <c r="F78">
        <v>0</v>
      </c>
      <c r="G78">
        <v>0</v>
      </c>
      <c r="H78">
        <v>-1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4">
        <f t="shared" si="6"/>
        <v>40</v>
      </c>
      <c r="S78" t="s">
        <v>29</v>
      </c>
      <c r="T78">
        <v>40</v>
      </c>
    </row>
    <row r="79" spans="1:26" x14ac:dyDescent="0.25">
      <c r="A79">
        <v>131</v>
      </c>
      <c r="B79" t="s">
        <v>37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-1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4">
        <f t="shared" si="6"/>
        <v>26</v>
      </c>
      <c r="S79" t="s">
        <v>29</v>
      </c>
      <c r="T79">
        <v>26</v>
      </c>
    </row>
    <row r="80" spans="1:26" x14ac:dyDescent="0.25"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-1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4">
        <f t="shared" si="6"/>
        <v>26</v>
      </c>
      <c r="S80" t="s">
        <v>29</v>
      </c>
      <c r="T80">
        <v>26</v>
      </c>
    </row>
    <row r="81" spans="1:20" x14ac:dyDescent="0.25">
      <c r="A81">
        <v>132</v>
      </c>
      <c r="B81" t="s">
        <v>39</v>
      </c>
      <c r="C81">
        <v>-1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 s="4">
        <f t="shared" si="6"/>
        <v>238.00000000000009</v>
      </c>
      <c r="S81" t="s">
        <v>29</v>
      </c>
      <c r="T81">
        <v>26</v>
      </c>
    </row>
    <row r="82" spans="1:20" x14ac:dyDescent="0.25">
      <c r="A82">
        <v>133</v>
      </c>
      <c r="B82" t="s">
        <v>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-1</v>
      </c>
      <c r="M82">
        <v>1</v>
      </c>
      <c r="N82">
        <v>0</v>
      </c>
      <c r="O82">
        <v>0</v>
      </c>
      <c r="P82">
        <v>0</v>
      </c>
      <c r="Q82">
        <v>0</v>
      </c>
      <c r="R82" s="4">
        <f t="shared" si="6"/>
        <v>25.999999999999972</v>
      </c>
      <c r="S82" t="s">
        <v>29</v>
      </c>
      <c r="T82">
        <v>26</v>
      </c>
    </row>
    <row r="83" spans="1:20" x14ac:dyDescent="0.25">
      <c r="A83">
        <v>134</v>
      </c>
      <c r="B83" t="s">
        <v>177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-1</v>
      </c>
      <c r="N83">
        <v>1</v>
      </c>
      <c r="O83">
        <v>0</v>
      </c>
      <c r="P83">
        <v>0</v>
      </c>
      <c r="Q83">
        <v>0</v>
      </c>
      <c r="R83" s="4">
        <f t="shared" si="6"/>
        <v>25.999999999999943</v>
      </c>
      <c r="S83" t="s">
        <v>29</v>
      </c>
      <c r="T83">
        <v>26</v>
      </c>
    </row>
    <row r="84" spans="1:20" x14ac:dyDescent="0.25">
      <c r="A84">
        <v>135</v>
      </c>
      <c r="B84" t="s">
        <v>41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-1</v>
      </c>
      <c r="O84">
        <v>1</v>
      </c>
      <c r="P84">
        <v>0</v>
      </c>
      <c r="Q84">
        <v>0</v>
      </c>
      <c r="R84" s="4">
        <f t="shared" si="6"/>
        <v>10</v>
      </c>
      <c r="S84" t="s">
        <v>29</v>
      </c>
      <c r="T84">
        <v>10</v>
      </c>
    </row>
    <row r="85" spans="1:20" x14ac:dyDescent="0.25"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 s="4">
        <f t="shared" si="6"/>
        <v>10</v>
      </c>
      <c r="S85" t="s">
        <v>29</v>
      </c>
      <c r="T85">
        <v>10</v>
      </c>
    </row>
    <row r="86" spans="1:20" x14ac:dyDescent="0.25">
      <c r="A86">
        <v>136</v>
      </c>
      <c r="B86" t="s">
        <v>212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-1</v>
      </c>
      <c r="P86">
        <v>1</v>
      </c>
      <c r="Q86">
        <v>0</v>
      </c>
      <c r="R86" s="4">
        <f t="shared" si="6"/>
        <v>52</v>
      </c>
      <c r="S86" t="s">
        <v>29</v>
      </c>
      <c r="T86">
        <v>52</v>
      </c>
    </row>
    <row r="90" spans="1:20" x14ac:dyDescent="0.25">
      <c r="A90">
        <v>136</v>
      </c>
      <c r="B90" t="s">
        <v>41</v>
      </c>
      <c r="C90" t="s">
        <v>145</v>
      </c>
      <c r="D90" t="s">
        <v>197</v>
      </c>
      <c r="E90" t="s">
        <v>158</v>
      </c>
    </row>
    <row r="91" spans="1:20" x14ac:dyDescent="0.25">
      <c r="C91">
        <f>AC2</f>
        <v>300</v>
      </c>
      <c r="D91">
        <f>AW2</f>
        <v>299.99999999999994</v>
      </c>
      <c r="E91">
        <f>BJ2</f>
        <v>352</v>
      </c>
    </row>
    <row r="92" spans="1:20" x14ac:dyDescent="0.25">
      <c r="C92">
        <v>-1</v>
      </c>
      <c r="D92">
        <v>0</v>
      </c>
      <c r="E92">
        <v>1</v>
      </c>
      <c r="F92">
        <f>SUMPRODUCT(C91:E91,C92:E92)</f>
        <v>52</v>
      </c>
      <c r="G92" t="s">
        <v>29</v>
      </c>
      <c r="H92">
        <v>52</v>
      </c>
    </row>
    <row r="93" spans="1:20" x14ac:dyDescent="0.25">
      <c r="C93">
        <v>0</v>
      </c>
      <c r="D93">
        <v>-1</v>
      </c>
      <c r="E93">
        <v>1</v>
      </c>
      <c r="F93">
        <f>SUMPRODUCT(C91:E91,C93:E93)</f>
        <v>52.000000000000057</v>
      </c>
      <c r="G93" t="s">
        <v>29</v>
      </c>
      <c r="H93">
        <v>52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7250-ECE7-4DFC-997C-DE868410577F}">
  <dimension ref="A1:CC114"/>
  <sheetViews>
    <sheetView topLeftCell="AQ57" zoomScaleNormal="100" workbookViewId="0">
      <selection activeCell="BG67" sqref="BG67"/>
    </sheetView>
  </sheetViews>
  <sheetFormatPr defaultRowHeight="15" x14ac:dyDescent="0.25"/>
  <cols>
    <col min="2" max="4" width="9.140625" customWidth="1"/>
    <col min="5" max="6" width="9.28515625" bestFit="1" customWidth="1"/>
    <col min="7" max="7" width="15.42578125" bestFit="1" customWidth="1"/>
    <col min="8" max="11" width="9.28515625" bestFit="1" customWidth="1"/>
    <col min="12" max="12" width="14.42578125" bestFit="1" customWidth="1"/>
    <col min="13" max="13" width="12.7109375" bestFit="1" customWidth="1"/>
    <col min="14" max="17" width="9.28515625" bestFit="1" customWidth="1"/>
    <col min="18" max="18" width="12.7109375" bestFit="1" customWidth="1"/>
    <col min="19" max="23" width="9.28515625" bestFit="1" customWidth="1"/>
    <col min="24" max="24" width="14.42578125" bestFit="1" customWidth="1"/>
    <col min="25" max="28" width="9.28515625" bestFit="1" customWidth="1"/>
    <col min="29" max="29" width="14.42578125" bestFit="1" customWidth="1"/>
    <col min="30" max="30" width="9.28515625" bestFit="1" customWidth="1"/>
    <col min="31" max="31" width="11.140625" customWidth="1"/>
    <col min="32" max="37" width="9.28515625" bestFit="1" customWidth="1"/>
    <col min="38" max="38" width="12.7109375" bestFit="1" customWidth="1"/>
    <col min="39" max="39" width="9.28515625" bestFit="1" customWidth="1"/>
    <col min="40" max="40" width="11.5703125" bestFit="1" customWidth="1"/>
    <col min="41" max="42" width="9.28515625" bestFit="1" customWidth="1"/>
    <col min="43" max="43" width="12.140625" bestFit="1" customWidth="1"/>
    <col min="44" max="45" width="9.28515625" bestFit="1" customWidth="1"/>
    <col min="46" max="46" width="12.5703125" bestFit="1" customWidth="1"/>
    <col min="47" max="47" width="9.28515625" bestFit="1" customWidth="1"/>
    <col min="48" max="48" width="11.5703125" bestFit="1" customWidth="1"/>
    <col min="49" max="57" width="9.28515625" bestFit="1" customWidth="1"/>
    <col min="58" max="58" width="14.28515625" bestFit="1" customWidth="1"/>
    <col min="59" max="62" width="9.28515625" bestFit="1" customWidth="1"/>
    <col min="63" max="63" width="12.5703125" bestFit="1" customWidth="1"/>
    <col min="64" max="77" width="9.28515625" bestFit="1" customWidth="1"/>
    <col min="78" max="78" width="12.5703125" bestFit="1" customWidth="1"/>
    <col min="79" max="79" width="9.28515625" bestFit="1" customWidth="1"/>
    <col min="80" max="80" width="9.28515625" customWidth="1"/>
    <col min="81" max="81" width="22.28515625" bestFit="1" customWidth="1"/>
  </cols>
  <sheetData>
    <row r="1" spans="1:81" x14ac:dyDescent="0.25">
      <c r="C1" t="s">
        <v>27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216</v>
      </c>
      <c r="CC1" t="s">
        <v>95</v>
      </c>
    </row>
    <row r="2" spans="1:81" x14ac:dyDescent="0.25">
      <c r="B2" t="s">
        <v>226</v>
      </c>
      <c r="C2">
        <v>0</v>
      </c>
      <c r="D2">
        <v>120</v>
      </c>
      <c r="E2">
        <v>120</v>
      </c>
      <c r="F2">
        <v>120</v>
      </c>
      <c r="G2">
        <v>250</v>
      </c>
      <c r="H2">
        <v>176</v>
      </c>
      <c r="I2">
        <v>184</v>
      </c>
      <c r="J2">
        <v>200</v>
      </c>
      <c r="K2">
        <v>250</v>
      </c>
      <c r="L2">
        <v>290</v>
      </c>
      <c r="M2">
        <v>176</v>
      </c>
      <c r="N2">
        <v>222</v>
      </c>
      <c r="O2">
        <v>230</v>
      </c>
      <c r="P2">
        <v>238</v>
      </c>
      <c r="Q2">
        <v>278</v>
      </c>
      <c r="R2">
        <v>290</v>
      </c>
      <c r="S2">
        <v>342</v>
      </c>
      <c r="T2">
        <v>184</v>
      </c>
      <c r="U2">
        <v>194</v>
      </c>
      <c r="V2">
        <v>204</v>
      </c>
      <c r="W2">
        <v>249</v>
      </c>
      <c r="X2">
        <v>275</v>
      </c>
      <c r="Y2">
        <v>290</v>
      </c>
      <c r="Z2">
        <v>238</v>
      </c>
      <c r="AA2">
        <v>264</v>
      </c>
      <c r="AB2">
        <v>290</v>
      </c>
      <c r="AC2">
        <v>300</v>
      </c>
      <c r="AD2">
        <v>143</v>
      </c>
      <c r="AE2">
        <v>294</v>
      </c>
      <c r="AF2">
        <v>346</v>
      </c>
      <c r="AG2">
        <v>350</v>
      </c>
      <c r="AH2">
        <v>288</v>
      </c>
      <c r="AI2">
        <v>314</v>
      </c>
      <c r="AJ2">
        <v>314</v>
      </c>
      <c r="AK2">
        <v>328</v>
      </c>
      <c r="AL2">
        <v>340</v>
      </c>
      <c r="AM2">
        <v>350</v>
      </c>
      <c r="AN2">
        <v>350</v>
      </c>
      <c r="AO2">
        <v>352</v>
      </c>
      <c r="AP2">
        <v>286</v>
      </c>
      <c r="AQ2">
        <v>333</v>
      </c>
      <c r="AR2">
        <v>287</v>
      </c>
      <c r="AS2">
        <v>295</v>
      </c>
      <c r="AT2">
        <v>303</v>
      </c>
      <c r="AU2">
        <v>333</v>
      </c>
      <c r="AV2">
        <v>348</v>
      </c>
      <c r="AW2">
        <v>352</v>
      </c>
      <c r="AX2">
        <v>151</v>
      </c>
      <c r="AY2">
        <v>166</v>
      </c>
      <c r="AZ2">
        <v>171</v>
      </c>
      <c r="BA2">
        <v>197</v>
      </c>
      <c r="BB2">
        <v>179</v>
      </c>
      <c r="BC2">
        <v>197</v>
      </c>
      <c r="BD2">
        <v>196</v>
      </c>
      <c r="BE2">
        <v>197</v>
      </c>
      <c r="BF2">
        <v>272</v>
      </c>
      <c r="BG2">
        <v>224</v>
      </c>
      <c r="BH2">
        <v>234</v>
      </c>
      <c r="BI2">
        <v>242</v>
      </c>
      <c r="BJ2">
        <v>272</v>
      </c>
      <c r="BK2">
        <v>292</v>
      </c>
      <c r="BL2">
        <v>300</v>
      </c>
      <c r="BM2">
        <v>188</v>
      </c>
      <c r="BN2">
        <v>203</v>
      </c>
      <c r="BO2">
        <v>208</v>
      </c>
      <c r="BP2">
        <v>234</v>
      </c>
      <c r="BQ2">
        <v>216</v>
      </c>
      <c r="BR2">
        <v>234</v>
      </c>
      <c r="BS2">
        <v>233</v>
      </c>
      <c r="BT2">
        <v>234</v>
      </c>
      <c r="BU2">
        <v>286</v>
      </c>
      <c r="BV2">
        <v>238</v>
      </c>
      <c r="BW2">
        <v>248</v>
      </c>
      <c r="BX2">
        <v>256</v>
      </c>
      <c r="BY2">
        <v>286</v>
      </c>
      <c r="BZ2">
        <v>296</v>
      </c>
      <c r="CA2">
        <v>300</v>
      </c>
      <c r="CB2">
        <v>352</v>
      </c>
      <c r="CC2">
        <f>SUM(C2:CB2)</f>
        <v>19582</v>
      </c>
    </row>
    <row r="3" spans="1:81" x14ac:dyDescent="0.25">
      <c r="B3" t="s">
        <v>227</v>
      </c>
      <c r="C3" s="1"/>
      <c r="D3" s="1">
        <v>1</v>
      </c>
      <c r="E3" s="1">
        <v>1</v>
      </c>
      <c r="F3" s="1">
        <v>7</v>
      </c>
      <c r="G3" s="1">
        <v>130</v>
      </c>
      <c r="H3" s="1">
        <v>1</v>
      </c>
      <c r="I3" s="1">
        <v>8</v>
      </c>
      <c r="J3" s="1">
        <v>16</v>
      </c>
      <c r="K3" s="1">
        <v>50</v>
      </c>
      <c r="L3" s="1">
        <v>40</v>
      </c>
      <c r="M3" s="1">
        <v>4</v>
      </c>
      <c r="N3" s="1">
        <v>10</v>
      </c>
      <c r="O3" s="1">
        <v>8</v>
      </c>
      <c r="P3" s="1">
        <v>8</v>
      </c>
      <c r="Q3" s="1">
        <v>40</v>
      </c>
      <c r="R3" s="1">
        <v>12</v>
      </c>
      <c r="S3" s="1">
        <v>52</v>
      </c>
      <c r="T3" s="1">
        <v>10</v>
      </c>
      <c r="U3" s="1">
        <v>10</v>
      </c>
      <c r="V3" s="1">
        <v>10</v>
      </c>
      <c r="W3" s="1">
        <v>45</v>
      </c>
      <c r="X3" s="1">
        <v>26</v>
      </c>
      <c r="Y3" s="1">
        <v>15</v>
      </c>
      <c r="Z3" s="1">
        <v>26</v>
      </c>
      <c r="AA3" s="1">
        <v>26</v>
      </c>
      <c r="AB3" s="1">
        <v>26</v>
      </c>
      <c r="AC3" s="1">
        <v>10</v>
      </c>
      <c r="AD3" s="1">
        <v>26</v>
      </c>
      <c r="AE3" s="1">
        <v>70</v>
      </c>
      <c r="AF3" s="1">
        <v>52</v>
      </c>
      <c r="AG3" s="1">
        <v>4</v>
      </c>
      <c r="AH3" s="1">
        <v>4</v>
      </c>
      <c r="AI3" s="1">
        <v>26</v>
      </c>
      <c r="AJ3" s="1">
        <v>26</v>
      </c>
      <c r="AK3" s="1">
        <v>12</v>
      </c>
      <c r="AL3" s="1">
        <v>26</v>
      </c>
      <c r="AM3" s="1">
        <v>10</v>
      </c>
      <c r="AN3" s="1">
        <v>2</v>
      </c>
      <c r="AO3" s="1">
        <v>2</v>
      </c>
      <c r="AP3" s="1">
        <v>4</v>
      </c>
      <c r="AQ3" s="1">
        <v>10</v>
      </c>
      <c r="AR3" s="1">
        <v>1</v>
      </c>
      <c r="AS3" s="1">
        <v>8</v>
      </c>
      <c r="AT3" s="1">
        <v>8</v>
      </c>
      <c r="AU3" s="1">
        <v>30</v>
      </c>
      <c r="AV3" s="1">
        <v>15</v>
      </c>
      <c r="AW3" s="1">
        <v>4</v>
      </c>
      <c r="AX3" s="1">
        <v>8</v>
      </c>
      <c r="AY3" s="1">
        <v>15</v>
      </c>
      <c r="AZ3" s="1">
        <v>5</v>
      </c>
      <c r="BA3" s="1">
        <v>26</v>
      </c>
      <c r="BB3" s="1">
        <v>10</v>
      </c>
      <c r="BC3" s="1">
        <v>18</v>
      </c>
      <c r="BD3" s="1">
        <v>5</v>
      </c>
      <c r="BE3" s="1">
        <v>1</v>
      </c>
      <c r="BF3" s="1">
        <v>75</v>
      </c>
      <c r="BG3" s="1">
        <v>4</v>
      </c>
      <c r="BH3" s="1">
        <v>10</v>
      </c>
      <c r="BI3" s="1">
        <v>8</v>
      </c>
      <c r="BJ3" s="1">
        <v>30</v>
      </c>
      <c r="BK3" s="1">
        <v>20</v>
      </c>
      <c r="BL3" s="1">
        <v>8</v>
      </c>
      <c r="BM3" s="1">
        <v>8</v>
      </c>
      <c r="BN3" s="1">
        <v>15</v>
      </c>
      <c r="BO3" s="1">
        <v>5</v>
      </c>
      <c r="BP3" s="1">
        <v>26</v>
      </c>
      <c r="BQ3" s="1">
        <v>10</v>
      </c>
      <c r="BR3" s="1">
        <v>18</v>
      </c>
      <c r="BS3" s="1">
        <v>5</v>
      </c>
      <c r="BT3" s="1">
        <v>1</v>
      </c>
      <c r="BU3" s="1">
        <v>52</v>
      </c>
      <c r="BV3" s="1">
        <v>4</v>
      </c>
      <c r="BW3" s="1">
        <v>10</v>
      </c>
      <c r="BX3" s="1">
        <v>8</v>
      </c>
      <c r="BY3" s="1">
        <v>30</v>
      </c>
      <c r="BZ3" s="1">
        <v>10</v>
      </c>
      <c r="CA3" s="1">
        <v>4</v>
      </c>
      <c r="CB3" s="1"/>
    </row>
    <row r="4" spans="1:81" x14ac:dyDescent="0.25">
      <c r="B4" t="s">
        <v>228</v>
      </c>
      <c r="D4" s="3">
        <f>D2-D3</f>
        <v>119</v>
      </c>
      <c r="E4" s="3">
        <f t="shared" ref="E4:BP4" si="0">E2-E3</f>
        <v>119</v>
      </c>
      <c r="F4" s="3">
        <f t="shared" si="0"/>
        <v>113</v>
      </c>
      <c r="G4" s="3">
        <f t="shared" si="0"/>
        <v>120</v>
      </c>
      <c r="H4" s="3">
        <f t="shared" si="0"/>
        <v>175</v>
      </c>
      <c r="I4" s="3">
        <f t="shared" si="0"/>
        <v>176</v>
      </c>
      <c r="J4" s="3">
        <f t="shared" si="0"/>
        <v>184</v>
      </c>
      <c r="K4" s="3">
        <f t="shared" si="0"/>
        <v>200</v>
      </c>
      <c r="L4" s="3">
        <f t="shared" si="0"/>
        <v>250</v>
      </c>
      <c r="M4" s="3">
        <f t="shared" si="0"/>
        <v>172</v>
      </c>
      <c r="N4" s="3">
        <f t="shared" si="0"/>
        <v>212</v>
      </c>
      <c r="O4" s="3">
        <f t="shared" si="0"/>
        <v>222</v>
      </c>
      <c r="P4" s="3">
        <f t="shared" si="0"/>
        <v>230</v>
      </c>
      <c r="Q4" s="3">
        <f t="shared" si="0"/>
        <v>238</v>
      </c>
      <c r="R4" s="3">
        <f t="shared" si="0"/>
        <v>278</v>
      </c>
      <c r="S4" s="3">
        <f t="shared" si="0"/>
        <v>290</v>
      </c>
      <c r="T4" s="3">
        <f t="shared" si="0"/>
        <v>174</v>
      </c>
      <c r="U4" s="3">
        <f t="shared" si="0"/>
        <v>184</v>
      </c>
      <c r="V4" s="3">
        <f t="shared" si="0"/>
        <v>194</v>
      </c>
      <c r="W4" s="3">
        <f t="shared" si="0"/>
        <v>204</v>
      </c>
      <c r="X4" s="3">
        <f t="shared" si="0"/>
        <v>249</v>
      </c>
      <c r="Y4" s="3">
        <f t="shared" si="0"/>
        <v>275</v>
      </c>
      <c r="Z4" s="3">
        <f t="shared" si="0"/>
        <v>212</v>
      </c>
      <c r="AA4" s="3">
        <f t="shared" si="0"/>
        <v>238</v>
      </c>
      <c r="AB4" s="3">
        <f t="shared" si="0"/>
        <v>264</v>
      </c>
      <c r="AC4" s="3">
        <f t="shared" si="0"/>
        <v>290</v>
      </c>
      <c r="AD4" s="3">
        <f t="shared" si="0"/>
        <v>117</v>
      </c>
      <c r="AE4" s="3">
        <f t="shared" si="0"/>
        <v>224</v>
      </c>
      <c r="AF4" s="3">
        <f t="shared" si="0"/>
        <v>294</v>
      </c>
      <c r="AG4" s="3">
        <f t="shared" si="0"/>
        <v>346</v>
      </c>
      <c r="AH4" s="3">
        <f t="shared" si="0"/>
        <v>284</v>
      </c>
      <c r="AI4" s="3">
        <f t="shared" si="0"/>
        <v>288</v>
      </c>
      <c r="AJ4" s="3">
        <f t="shared" si="0"/>
        <v>288</v>
      </c>
      <c r="AK4" s="3">
        <f t="shared" si="0"/>
        <v>316</v>
      </c>
      <c r="AL4" s="3">
        <f t="shared" si="0"/>
        <v>314</v>
      </c>
      <c r="AM4" s="3">
        <f t="shared" si="0"/>
        <v>340</v>
      </c>
      <c r="AN4" s="3">
        <f t="shared" si="0"/>
        <v>348</v>
      </c>
      <c r="AO4" s="3">
        <f t="shared" si="0"/>
        <v>350</v>
      </c>
      <c r="AP4" s="3">
        <f t="shared" si="0"/>
        <v>282</v>
      </c>
      <c r="AQ4" s="3">
        <f t="shared" si="0"/>
        <v>323</v>
      </c>
      <c r="AR4" s="3">
        <f t="shared" si="0"/>
        <v>286</v>
      </c>
      <c r="AS4" s="3">
        <f t="shared" si="0"/>
        <v>287</v>
      </c>
      <c r="AT4" s="3">
        <f t="shared" si="0"/>
        <v>295</v>
      </c>
      <c r="AU4" s="3">
        <f t="shared" si="0"/>
        <v>303</v>
      </c>
      <c r="AV4" s="3">
        <f t="shared" si="0"/>
        <v>333</v>
      </c>
      <c r="AW4" s="3">
        <f t="shared" si="0"/>
        <v>348</v>
      </c>
      <c r="AX4" s="3">
        <f t="shared" si="0"/>
        <v>143</v>
      </c>
      <c r="AY4" s="3">
        <f t="shared" si="0"/>
        <v>151</v>
      </c>
      <c r="AZ4" s="3">
        <f t="shared" si="0"/>
        <v>166</v>
      </c>
      <c r="BA4" s="3">
        <f t="shared" si="0"/>
        <v>171</v>
      </c>
      <c r="BB4" s="3">
        <f t="shared" si="0"/>
        <v>169</v>
      </c>
      <c r="BC4" s="3">
        <f t="shared" si="0"/>
        <v>179</v>
      </c>
      <c r="BD4" s="3">
        <f t="shared" si="0"/>
        <v>191</v>
      </c>
      <c r="BE4" s="3">
        <f t="shared" si="0"/>
        <v>196</v>
      </c>
      <c r="BF4" s="3">
        <f t="shared" si="0"/>
        <v>197</v>
      </c>
      <c r="BG4" s="3">
        <f t="shared" si="0"/>
        <v>220</v>
      </c>
      <c r="BH4" s="3">
        <f t="shared" si="0"/>
        <v>224</v>
      </c>
      <c r="BI4" s="3">
        <f t="shared" si="0"/>
        <v>234</v>
      </c>
      <c r="BJ4" s="3">
        <f t="shared" si="0"/>
        <v>242</v>
      </c>
      <c r="BK4" s="3">
        <f t="shared" si="0"/>
        <v>272</v>
      </c>
      <c r="BL4" s="3">
        <f t="shared" si="0"/>
        <v>292</v>
      </c>
      <c r="BM4" s="3">
        <f t="shared" si="0"/>
        <v>180</v>
      </c>
      <c r="BN4" s="3">
        <f t="shared" si="0"/>
        <v>188</v>
      </c>
      <c r="BO4" s="3">
        <f t="shared" si="0"/>
        <v>203</v>
      </c>
      <c r="BP4" s="3">
        <f t="shared" si="0"/>
        <v>208</v>
      </c>
      <c r="BQ4" s="3">
        <f t="shared" ref="BQ4:CA4" si="1">BQ2-BQ3</f>
        <v>206</v>
      </c>
      <c r="BR4" s="3">
        <f t="shared" si="1"/>
        <v>216</v>
      </c>
      <c r="BS4" s="3">
        <f t="shared" si="1"/>
        <v>228</v>
      </c>
      <c r="BT4" s="3">
        <f t="shared" si="1"/>
        <v>233</v>
      </c>
      <c r="BU4" s="3">
        <f t="shared" si="1"/>
        <v>234</v>
      </c>
      <c r="BV4" s="3">
        <f t="shared" si="1"/>
        <v>234</v>
      </c>
      <c r="BW4" s="3">
        <f t="shared" si="1"/>
        <v>238</v>
      </c>
      <c r="BX4" s="3">
        <f t="shared" si="1"/>
        <v>248</v>
      </c>
      <c r="BY4" s="3">
        <f t="shared" si="1"/>
        <v>256</v>
      </c>
      <c r="BZ4" s="3">
        <f t="shared" si="1"/>
        <v>286</v>
      </c>
      <c r="CA4" s="3">
        <f t="shared" si="1"/>
        <v>296</v>
      </c>
    </row>
    <row r="5" spans="1:81" x14ac:dyDescent="0.25">
      <c r="D5">
        <v>119</v>
      </c>
      <c r="E5">
        <v>119</v>
      </c>
      <c r="F5">
        <v>113</v>
      </c>
      <c r="G5">
        <v>120</v>
      </c>
      <c r="H5">
        <v>175</v>
      </c>
      <c r="I5">
        <v>176</v>
      </c>
      <c r="J5">
        <v>184</v>
      </c>
      <c r="K5">
        <v>200</v>
      </c>
      <c r="L5">
        <v>250</v>
      </c>
      <c r="M5">
        <v>172</v>
      </c>
      <c r="N5">
        <v>212</v>
      </c>
      <c r="O5">
        <v>222</v>
      </c>
      <c r="P5">
        <v>230</v>
      </c>
      <c r="Q5">
        <v>238</v>
      </c>
      <c r="R5">
        <v>278</v>
      </c>
      <c r="S5">
        <v>290</v>
      </c>
      <c r="T5">
        <v>174</v>
      </c>
      <c r="U5">
        <v>184</v>
      </c>
      <c r="V5">
        <v>194</v>
      </c>
      <c r="W5">
        <v>204</v>
      </c>
      <c r="X5">
        <v>249</v>
      </c>
      <c r="Y5">
        <v>275</v>
      </c>
      <c r="Z5">
        <v>212</v>
      </c>
      <c r="AA5">
        <v>238</v>
      </c>
      <c r="AB5">
        <v>264</v>
      </c>
      <c r="AC5">
        <v>290</v>
      </c>
      <c r="AD5">
        <v>117</v>
      </c>
      <c r="AE5">
        <v>224</v>
      </c>
      <c r="AF5">
        <v>294</v>
      </c>
      <c r="AG5">
        <v>346</v>
      </c>
      <c r="AH5">
        <v>284</v>
      </c>
      <c r="AI5">
        <v>288</v>
      </c>
      <c r="AJ5">
        <v>288</v>
      </c>
      <c r="AK5">
        <v>302</v>
      </c>
      <c r="AL5">
        <v>314</v>
      </c>
      <c r="AM5">
        <v>340</v>
      </c>
      <c r="AN5">
        <v>348</v>
      </c>
      <c r="AO5">
        <v>350</v>
      </c>
      <c r="AP5">
        <v>282</v>
      </c>
      <c r="AQ5">
        <v>323</v>
      </c>
      <c r="AR5">
        <v>286</v>
      </c>
      <c r="AS5">
        <v>287</v>
      </c>
      <c r="AT5">
        <v>295</v>
      </c>
      <c r="AU5">
        <v>303</v>
      </c>
      <c r="AV5">
        <v>333</v>
      </c>
      <c r="AW5">
        <v>348</v>
      </c>
      <c r="AX5">
        <v>143</v>
      </c>
      <c r="AY5">
        <v>151</v>
      </c>
      <c r="AZ5">
        <v>166</v>
      </c>
      <c r="BA5">
        <v>171</v>
      </c>
      <c r="BB5">
        <v>169</v>
      </c>
      <c r="BC5">
        <v>179</v>
      </c>
      <c r="BD5">
        <v>191</v>
      </c>
      <c r="BE5">
        <v>196</v>
      </c>
      <c r="BF5">
        <v>197</v>
      </c>
      <c r="BG5">
        <v>220</v>
      </c>
      <c r="BH5">
        <v>224</v>
      </c>
      <c r="BI5">
        <v>234</v>
      </c>
      <c r="BJ5">
        <v>242</v>
      </c>
      <c r="BK5">
        <v>272</v>
      </c>
      <c r="BL5">
        <v>292</v>
      </c>
      <c r="BM5">
        <v>180</v>
      </c>
      <c r="BN5">
        <v>188</v>
      </c>
      <c r="BO5">
        <v>203</v>
      </c>
      <c r="BP5">
        <v>208</v>
      </c>
      <c r="BQ5">
        <v>206</v>
      </c>
      <c r="BR5">
        <v>216</v>
      </c>
      <c r="BS5">
        <v>228</v>
      </c>
      <c r="BT5">
        <v>233</v>
      </c>
      <c r="BU5">
        <v>234</v>
      </c>
      <c r="BV5">
        <v>234</v>
      </c>
      <c r="BW5">
        <v>238</v>
      </c>
      <c r="BX5">
        <v>248</v>
      </c>
      <c r="BY5">
        <v>256</v>
      </c>
      <c r="BZ5">
        <v>286</v>
      </c>
      <c r="CA5">
        <v>296</v>
      </c>
    </row>
    <row r="7" spans="1:81" x14ac:dyDescent="0.25">
      <c r="A7">
        <v>1</v>
      </c>
      <c r="B7" t="s">
        <v>28</v>
      </c>
      <c r="C7">
        <v>-1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ref="AD7:AD39" si="2">SUMPRODUCT(C7:AC7,$C$2:$AC$2)</f>
        <v>120</v>
      </c>
      <c r="AE7" t="s">
        <v>29</v>
      </c>
      <c r="AF7">
        <v>1</v>
      </c>
    </row>
    <row r="8" spans="1:81" x14ac:dyDescent="0.25">
      <c r="A8">
        <v>2</v>
      </c>
      <c r="B8" t="s">
        <v>30</v>
      </c>
      <c r="C8">
        <v>-1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2"/>
        <v>120</v>
      </c>
      <c r="AE8" t="s">
        <v>29</v>
      </c>
      <c r="AF8">
        <v>1</v>
      </c>
    </row>
    <row r="9" spans="1:81" x14ac:dyDescent="0.25">
      <c r="A9">
        <v>3</v>
      </c>
      <c r="B9" t="s">
        <v>31</v>
      </c>
      <c r="C9">
        <v>-1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2"/>
        <v>120</v>
      </c>
      <c r="AE9" t="s">
        <v>29</v>
      </c>
      <c r="AF9">
        <v>7</v>
      </c>
    </row>
    <row r="10" spans="1:81" x14ac:dyDescent="0.25">
      <c r="A10">
        <v>4</v>
      </c>
      <c r="B10" t="s">
        <v>32</v>
      </c>
      <c r="C10">
        <v>0</v>
      </c>
      <c r="D10">
        <v>-1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2"/>
        <v>130</v>
      </c>
      <c r="AE10" t="s">
        <v>29</v>
      </c>
      <c r="AF10">
        <v>130</v>
      </c>
    </row>
    <row r="11" spans="1:81" x14ac:dyDescent="0.25">
      <c r="C11">
        <v>0</v>
      </c>
      <c r="D11">
        <v>0</v>
      </c>
      <c r="E11">
        <v>-1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2"/>
        <v>130</v>
      </c>
      <c r="AE11" t="s">
        <v>29</v>
      </c>
      <c r="AF11">
        <v>130</v>
      </c>
    </row>
    <row r="12" spans="1:81" x14ac:dyDescent="0.25">
      <c r="C12">
        <v>0</v>
      </c>
      <c r="D12">
        <v>0</v>
      </c>
      <c r="E12">
        <v>0</v>
      </c>
      <c r="F12">
        <v>-1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2"/>
        <v>130</v>
      </c>
      <c r="AE12" t="s">
        <v>29</v>
      </c>
      <c r="AF12">
        <v>130</v>
      </c>
    </row>
    <row r="13" spans="1:81" x14ac:dyDescent="0.25">
      <c r="A13">
        <v>5</v>
      </c>
      <c r="B13" t="s">
        <v>33</v>
      </c>
      <c r="C13">
        <v>-1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2"/>
        <v>176</v>
      </c>
      <c r="AE13" t="s">
        <v>29</v>
      </c>
      <c r="AF13">
        <v>1</v>
      </c>
    </row>
    <row r="14" spans="1:81" x14ac:dyDescent="0.25">
      <c r="A14">
        <v>6</v>
      </c>
      <c r="B14" t="s">
        <v>34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-1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2"/>
        <v>8</v>
      </c>
      <c r="AE14" t="s">
        <v>29</v>
      </c>
      <c r="AF14">
        <v>8</v>
      </c>
    </row>
    <row r="15" spans="1:81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-1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2"/>
        <v>8</v>
      </c>
      <c r="AE15" t="s">
        <v>29</v>
      </c>
      <c r="AF15">
        <v>8</v>
      </c>
    </row>
    <row r="16" spans="1:81" x14ac:dyDescent="0.25">
      <c r="A16">
        <v>7</v>
      </c>
      <c r="B16" t="s">
        <v>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2"/>
        <v>16</v>
      </c>
      <c r="AE16" t="s">
        <v>29</v>
      </c>
      <c r="AF16">
        <v>16</v>
      </c>
    </row>
    <row r="17" spans="1:32" x14ac:dyDescent="0.25">
      <c r="A17">
        <v>8</v>
      </c>
      <c r="B17" t="s">
        <v>36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2"/>
        <v>50</v>
      </c>
      <c r="AE17" t="s">
        <v>29</v>
      </c>
      <c r="AF17">
        <v>50</v>
      </c>
    </row>
    <row r="18" spans="1:32" x14ac:dyDescent="0.25">
      <c r="A18">
        <v>9</v>
      </c>
      <c r="B18" t="s">
        <v>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2"/>
        <v>40</v>
      </c>
      <c r="AE18" t="s">
        <v>29</v>
      </c>
      <c r="AF18">
        <v>40</v>
      </c>
    </row>
    <row r="19" spans="1:32" x14ac:dyDescent="0.25">
      <c r="C19">
        <v>0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2"/>
        <v>40</v>
      </c>
      <c r="AE19" t="s">
        <v>29</v>
      </c>
      <c r="AF19">
        <v>40</v>
      </c>
    </row>
    <row r="20" spans="1:32" x14ac:dyDescent="0.25">
      <c r="A20">
        <v>10</v>
      </c>
      <c r="B20" t="s">
        <v>38</v>
      </c>
      <c r="C20">
        <v>-1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2"/>
        <v>176</v>
      </c>
      <c r="AE20" t="s">
        <v>29</v>
      </c>
      <c r="AF20">
        <v>4</v>
      </c>
    </row>
    <row r="21" spans="1:32" x14ac:dyDescent="0.25">
      <c r="A21">
        <v>11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2"/>
        <v>46</v>
      </c>
      <c r="AE21" t="s">
        <v>29</v>
      </c>
      <c r="AF21">
        <v>10</v>
      </c>
    </row>
    <row r="22" spans="1:32" x14ac:dyDescent="0.25">
      <c r="A22">
        <v>12</v>
      </c>
      <c r="B22" t="s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2"/>
        <v>8</v>
      </c>
      <c r="AE22" t="s">
        <v>29</v>
      </c>
      <c r="AF22">
        <v>8</v>
      </c>
    </row>
    <row r="23" spans="1:32" x14ac:dyDescent="0.25">
      <c r="A23">
        <v>13</v>
      </c>
      <c r="B23" t="s">
        <v>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2"/>
        <v>8</v>
      </c>
      <c r="AE23" t="s">
        <v>29</v>
      </c>
      <c r="AF23">
        <v>8</v>
      </c>
    </row>
    <row r="24" spans="1:32" x14ac:dyDescent="0.25">
      <c r="A24">
        <v>14</v>
      </c>
      <c r="B24" t="s">
        <v>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2"/>
        <v>40</v>
      </c>
      <c r="AE24" t="s">
        <v>29</v>
      </c>
      <c r="AF24">
        <v>40</v>
      </c>
    </row>
    <row r="25" spans="1:32" x14ac:dyDescent="0.25">
      <c r="A25">
        <v>15</v>
      </c>
      <c r="B25" t="s">
        <v>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2"/>
        <v>12</v>
      </c>
      <c r="AE25" t="s">
        <v>29</v>
      </c>
      <c r="AF25">
        <v>12</v>
      </c>
    </row>
    <row r="26" spans="1:32" x14ac:dyDescent="0.25">
      <c r="A26">
        <v>16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2"/>
        <v>52</v>
      </c>
      <c r="AE26" t="s">
        <v>29</v>
      </c>
      <c r="AF26">
        <v>52</v>
      </c>
    </row>
    <row r="27" spans="1:32" x14ac:dyDescent="0.25">
      <c r="A27">
        <v>17</v>
      </c>
      <c r="B27" t="s">
        <v>39</v>
      </c>
      <c r="C27">
        <v>-1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2"/>
        <v>184</v>
      </c>
      <c r="AE27" t="s">
        <v>29</v>
      </c>
      <c r="AF27">
        <v>10</v>
      </c>
    </row>
    <row r="28" spans="1:32" x14ac:dyDescent="0.25">
      <c r="A28">
        <v>18</v>
      </c>
      <c r="B28" t="s">
        <v>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2"/>
        <v>10</v>
      </c>
      <c r="AE28" t="s">
        <v>29</v>
      </c>
      <c r="AF28">
        <v>10</v>
      </c>
    </row>
    <row r="29" spans="1:32" x14ac:dyDescent="0.25">
      <c r="A29">
        <v>19</v>
      </c>
      <c r="B29" t="s">
        <v>40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2"/>
        <v>10</v>
      </c>
      <c r="AE29" t="s">
        <v>29</v>
      </c>
      <c r="AF29">
        <v>10</v>
      </c>
    </row>
    <row r="30" spans="1:32" x14ac:dyDescent="0.25">
      <c r="A30">
        <v>20</v>
      </c>
      <c r="B30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-1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2"/>
        <v>45</v>
      </c>
      <c r="AE30" t="s">
        <v>29</v>
      </c>
      <c r="AF30">
        <v>45</v>
      </c>
    </row>
    <row r="31" spans="1:32" x14ac:dyDescent="0.25">
      <c r="A31">
        <v>21</v>
      </c>
      <c r="B31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-1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2"/>
        <v>26</v>
      </c>
      <c r="AE31" t="s">
        <v>29</v>
      </c>
      <c r="AF31">
        <v>26</v>
      </c>
    </row>
    <row r="32" spans="1:32" x14ac:dyDescent="0.25">
      <c r="A32">
        <v>22</v>
      </c>
      <c r="B32" t="s">
        <v>41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-1</v>
      </c>
      <c r="Y32">
        <v>1</v>
      </c>
      <c r="Z32">
        <v>0</v>
      </c>
      <c r="AA32">
        <v>0</v>
      </c>
      <c r="AB32">
        <v>0</v>
      </c>
      <c r="AC32">
        <v>0</v>
      </c>
      <c r="AD32">
        <f t="shared" si="2"/>
        <v>15</v>
      </c>
      <c r="AE32" t="s">
        <v>29</v>
      </c>
      <c r="AF32">
        <v>15</v>
      </c>
    </row>
    <row r="33" spans="1:57" x14ac:dyDescent="0.25">
      <c r="A33">
        <v>23</v>
      </c>
      <c r="B33" t="s">
        <v>39</v>
      </c>
      <c r="C33">
        <v>-1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f t="shared" si="2"/>
        <v>238</v>
      </c>
      <c r="AE33" t="s">
        <v>29</v>
      </c>
      <c r="AF33">
        <v>26</v>
      </c>
    </row>
    <row r="34" spans="1:57" x14ac:dyDescent="0.25">
      <c r="A34">
        <v>24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1</v>
      </c>
      <c r="AB34">
        <v>0</v>
      </c>
      <c r="AC34">
        <v>0</v>
      </c>
      <c r="AD34">
        <f t="shared" si="2"/>
        <v>26</v>
      </c>
      <c r="AE34" t="s">
        <v>29</v>
      </c>
      <c r="AF34">
        <v>26</v>
      </c>
    </row>
    <row r="35" spans="1:57" x14ac:dyDescent="0.25">
      <c r="A35">
        <v>25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1</v>
      </c>
      <c r="AC35">
        <v>0</v>
      </c>
      <c r="AD35">
        <f t="shared" si="2"/>
        <v>26</v>
      </c>
      <c r="AE35" t="s">
        <v>29</v>
      </c>
      <c r="AF35">
        <v>26</v>
      </c>
    </row>
    <row r="36" spans="1:57" x14ac:dyDescent="0.25">
      <c r="A36">
        <v>26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-1</v>
      </c>
      <c r="AC36">
        <v>1</v>
      </c>
      <c r="AD36">
        <f t="shared" si="2"/>
        <v>10</v>
      </c>
      <c r="AE36" t="s">
        <v>29</v>
      </c>
      <c r="AF36">
        <v>10</v>
      </c>
    </row>
    <row r="37" spans="1:57" x14ac:dyDescent="0.2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-1</v>
      </c>
      <c r="Z37">
        <v>0</v>
      </c>
      <c r="AA37">
        <v>0</v>
      </c>
      <c r="AB37">
        <v>0</v>
      </c>
      <c r="AC37">
        <v>1</v>
      </c>
      <c r="AD37">
        <f t="shared" si="2"/>
        <v>10</v>
      </c>
      <c r="AE37" t="s">
        <v>29</v>
      </c>
      <c r="AF37">
        <v>10</v>
      </c>
    </row>
    <row r="38" spans="1:57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f t="shared" si="2"/>
        <v>10</v>
      </c>
      <c r="AE38" t="s">
        <v>29</v>
      </c>
      <c r="AF38">
        <v>10</v>
      </c>
    </row>
    <row r="39" spans="1:57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f t="shared" si="2"/>
        <v>10</v>
      </c>
      <c r="AE39" t="s">
        <v>29</v>
      </c>
      <c r="AF39">
        <v>10</v>
      </c>
    </row>
    <row r="41" spans="1:57" x14ac:dyDescent="0.25">
      <c r="D41" t="s">
        <v>44</v>
      </c>
      <c r="E41" t="s">
        <v>45</v>
      </c>
      <c r="F41" t="s">
        <v>46</v>
      </c>
      <c r="G41" t="s">
        <v>47</v>
      </c>
      <c r="H41" t="s">
        <v>48</v>
      </c>
      <c r="I41" t="s">
        <v>49</v>
      </c>
      <c r="J41" t="s">
        <v>50</v>
      </c>
      <c r="K41" t="s">
        <v>51</v>
      </c>
      <c r="L41" t="s">
        <v>52</v>
      </c>
      <c r="M41" t="s">
        <v>53</v>
      </c>
      <c r="N41" t="s">
        <v>54</v>
      </c>
      <c r="O41" t="s">
        <v>55</v>
      </c>
      <c r="P41" t="s">
        <v>56</v>
      </c>
      <c r="Q41" t="s">
        <v>57</v>
      </c>
      <c r="R41" t="s">
        <v>58</v>
      </c>
      <c r="S41" t="s">
        <v>59</v>
      </c>
      <c r="T41" t="s">
        <v>60</v>
      </c>
      <c r="U41" t="s">
        <v>61</v>
      </c>
      <c r="V41" t="s">
        <v>62</v>
      </c>
      <c r="W41" t="s">
        <v>63</v>
      </c>
      <c r="X41" t="s">
        <v>64</v>
      </c>
      <c r="Y41" t="s">
        <v>65</v>
      </c>
      <c r="Z41" t="s">
        <v>66</v>
      </c>
      <c r="AA41" t="s">
        <v>67</v>
      </c>
      <c r="AB41" t="s">
        <v>68</v>
      </c>
      <c r="AC41" t="s">
        <v>69</v>
      </c>
      <c r="AD41" t="s">
        <v>70</v>
      </c>
      <c r="AE41" t="s">
        <v>71</v>
      </c>
      <c r="AF41" t="s">
        <v>72</v>
      </c>
      <c r="AG41" t="s">
        <v>73</v>
      </c>
      <c r="AH41" t="s">
        <v>74</v>
      </c>
      <c r="AI41" t="s">
        <v>75</v>
      </c>
      <c r="AJ41" t="s">
        <v>76</v>
      </c>
      <c r="AK41" t="s">
        <v>77</v>
      </c>
      <c r="AL41" t="s">
        <v>78</v>
      </c>
      <c r="AM41" t="s">
        <v>79</v>
      </c>
      <c r="AN41" t="s">
        <v>80</v>
      </c>
      <c r="AO41" t="s">
        <v>81</v>
      </c>
      <c r="AP41" t="s">
        <v>82</v>
      </c>
      <c r="AQ41" t="s">
        <v>83</v>
      </c>
      <c r="AR41" t="s">
        <v>84</v>
      </c>
      <c r="AS41" t="s">
        <v>85</v>
      </c>
      <c r="AT41" t="s">
        <v>86</v>
      </c>
      <c r="AU41" t="s">
        <v>87</v>
      </c>
      <c r="AV41" t="s">
        <v>88</v>
      </c>
      <c r="AW41" t="s">
        <v>89</v>
      </c>
      <c r="AX41" t="s">
        <v>90</v>
      </c>
      <c r="AY41" t="s">
        <v>91</v>
      </c>
      <c r="AZ41" t="s">
        <v>92</v>
      </c>
      <c r="BA41" t="s">
        <v>93</v>
      </c>
      <c r="BB41" t="s">
        <v>216</v>
      </c>
      <c r="BC41" t="s">
        <v>95</v>
      </c>
    </row>
    <row r="42" spans="1:57" x14ac:dyDescent="0.25">
      <c r="C42">
        <v>0</v>
      </c>
      <c r="D42">
        <f t="shared" ref="D42:BA42" si="3">AD2</f>
        <v>143</v>
      </c>
      <c r="E42">
        <f t="shared" si="3"/>
        <v>294</v>
      </c>
      <c r="F42">
        <f t="shared" si="3"/>
        <v>346</v>
      </c>
      <c r="G42">
        <f t="shared" si="3"/>
        <v>350</v>
      </c>
      <c r="H42">
        <f t="shared" si="3"/>
        <v>288</v>
      </c>
      <c r="I42">
        <f t="shared" si="3"/>
        <v>314</v>
      </c>
      <c r="J42">
        <f t="shared" si="3"/>
        <v>314</v>
      </c>
      <c r="K42">
        <f t="shared" si="3"/>
        <v>328</v>
      </c>
      <c r="L42">
        <f t="shared" si="3"/>
        <v>340</v>
      </c>
      <c r="M42">
        <f t="shared" si="3"/>
        <v>350</v>
      </c>
      <c r="N42">
        <f t="shared" si="3"/>
        <v>350</v>
      </c>
      <c r="O42">
        <f t="shared" si="3"/>
        <v>352</v>
      </c>
      <c r="P42">
        <f t="shared" si="3"/>
        <v>286</v>
      </c>
      <c r="Q42">
        <f t="shared" si="3"/>
        <v>333</v>
      </c>
      <c r="R42">
        <f t="shared" si="3"/>
        <v>287</v>
      </c>
      <c r="S42">
        <f t="shared" si="3"/>
        <v>295</v>
      </c>
      <c r="T42">
        <f t="shared" si="3"/>
        <v>303</v>
      </c>
      <c r="U42">
        <f t="shared" si="3"/>
        <v>333</v>
      </c>
      <c r="V42">
        <f t="shared" si="3"/>
        <v>348</v>
      </c>
      <c r="W42">
        <f t="shared" si="3"/>
        <v>352</v>
      </c>
      <c r="X42">
        <f t="shared" si="3"/>
        <v>151</v>
      </c>
      <c r="Y42">
        <f t="shared" si="3"/>
        <v>166</v>
      </c>
      <c r="Z42">
        <f t="shared" si="3"/>
        <v>171</v>
      </c>
      <c r="AA42">
        <f t="shared" si="3"/>
        <v>197</v>
      </c>
      <c r="AB42">
        <f t="shared" si="3"/>
        <v>179</v>
      </c>
      <c r="AC42">
        <f t="shared" si="3"/>
        <v>197</v>
      </c>
      <c r="AD42">
        <f t="shared" si="3"/>
        <v>196</v>
      </c>
      <c r="AE42">
        <f t="shared" si="3"/>
        <v>197</v>
      </c>
      <c r="AF42">
        <f t="shared" si="3"/>
        <v>272</v>
      </c>
      <c r="AG42">
        <f t="shared" si="3"/>
        <v>224</v>
      </c>
      <c r="AH42">
        <f t="shared" si="3"/>
        <v>234</v>
      </c>
      <c r="AI42">
        <f t="shared" si="3"/>
        <v>242</v>
      </c>
      <c r="AJ42">
        <f t="shared" si="3"/>
        <v>272</v>
      </c>
      <c r="AK42">
        <f t="shared" si="3"/>
        <v>292</v>
      </c>
      <c r="AL42">
        <f t="shared" si="3"/>
        <v>300</v>
      </c>
      <c r="AM42">
        <f t="shared" si="3"/>
        <v>188</v>
      </c>
      <c r="AN42">
        <f t="shared" si="3"/>
        <v>203</v>
      </c>
      <c r="AO42">
        <f t="shared" si="3"/>
        <v>208</v>
      </c>
      <c r="AP42">
        <f t="shared" si="3"/>
        <v>234</v>
      </c>
      <c r="AQ42">
        <f t="shared" si="3"/>
        <v>216</v>
      </c>
      <c r="AR42">
        <f t="shared" si="3"/>
        <v>234</v>
      </c>
      <c r="AS42">
        <f t="shared" si="3"/>
        <v>233</v>
      </c>
      <c r="AT42">
        <f t="shared" si="3"/>
        <v>234</v>
      </c>
      <c r="AU42">
        <f t="shared" si="3"/>
        <v>286</v>
      </c>
      <c r="AV42">
        <f t="shared" si="3"/>
        <v>238</v>
      </c>
      <c r="AW42">
        <f t="shared" si="3"/>
        <v>248</v>
      </c>
      <c r="AX42">
        <f t="shared" si="3"/>
        <v>256</v>
      </c>
      <c r="AY42">
        <f t="shared" si="3"/>
        <v>286</v>
      </c>
      <c r="AZ42">
        <f t="shared" si="3"/>
        <v>296</v>
      </c>
      <c r="BA42">
        <f t="shared" si="3"/>
        <v>300</v>
      </c>
      <c r="BB42">
        <f>CC2</f>
        <v>19582</v>
      </c>
    </row>
    <row r="44" spans="1:57" x14ac:dyDescent="0.25">
      <c r="A44">
        <v>27</v>
      </c>
      <c r="B44" t="s">
        <v>94</v>
      </c>
      <c r="C44">
        <v>-1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f>SUMPRODUCT($AD$2:$CB$2,D44:BB44)</f>
        <v>143</v>
      </c>
      <c r="BD44" t="s">
        <v>29</v>
      </c>
      <c r="BE44">
        <v>26</v>
      </c>
    </row>
    <row r="45" spans="1:57" x14ac:dyDescent="0.25">
      <c r="A45">
        <v>28</v>
      </c>
      <c r="B45" t="s">
        <v>96</v>
      </c>
      <c r="C45">
        <v>0</v>
      </c>
      <c r="D45">
        <v>-1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f t="shared" ref="BC45:BC106" si="4">SUMPRODUCT($AD$2:$CB$2,D45:BB45)</f>
        <v>151</v>
      </c>
      <c r="BD45" t="s">
        <v>29</v>
      </c>
      <c r="BE45">
        <v>70</v>
      </c>
    </row>
    <row r="46" spans="1:57" x14ac:dyDescent="0.25">
      <c r="A46">
        <v>29</v>
      </c>
      <c r="B46" t="s">
        <v>97</v>
      </c>
      <c r="C46">
        <v>0</v>
      </c>
      <c r="D46">
        <v>0</v>
      </c>
      <c r="E46">
        <v>-1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f t="shared" si="4"/>
        <v>52</v>
      </c>
      <c r="BD46" t="s">
        <v>29</v>
      </c>
      <c r="BE46">
        <v>52</v>
      </c>
    </row>
    <row r="47" spans="1:57" x14ac:dyDescent="0.25">
      <c r="A47">
        <v>30</v>
      </c>
      <c r="B47" t="s">
        <v>41</v>
      </c>
      <c r="C47">
        <v>0</v>
      </c>
      <c r="D47">
        <v>0</v>
      </c>
      <c r="E47">
        <v>0</v>
      </c>
      <c r="F47">
        <v>-1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f t="shared" si="4"/>
        <v>4</v>
      </c>
      <c r="BD47" t="s">
        <v>29</v>
      </c>
      <c r="BE47">
        <v>4</v>
      </c>
    </row>
    <row r="48" spans="1:57" x14ac:dyDescent="0.25">
      <c r="A48">
        <v>31</v>
      </c>
      <c r="B48" t="s">
        <v>39</v>
      </c>
      <c r="C48">
        <v>0</v>
      </c>
      <c r="D48">
        <v>-1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f t="shared" si="4"/>
        <v>145</v>
      </c>
      <c r="BD48" t="s">
        <v>29</v>
      </c>
      <c r="BE48">
        <v>4</v>
      </c>
    </row>
    <row r="49" spans="1:57" x14ac:dyDescent="0.25">
      <c r="A49">
        <v>32</v>
      </c>
      <c r="B49" t="s">
        <v>98</v>
      </c>
      <c r="C49">
        <v>0</v>
      </c>
      <c r="D49">
        <v>0</v>
      </c>
      <c r="E49">
        <v>0</v>
      </c>
      <c r="F49">
        <v>0</v>
      </c>
      <c r="G49">
        <v>0</v>
      </c>
      <c r="H49">
        <v>-1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f t="shared" si="4"/>
        <v>26</v>
      </c>
      <c r="BD49" t="s">
        <v>29</v>
      </c>
      <c r="BE49">
        <v>26</v>
      </c>
    </row>
    <row r="50" spans="1:57" x14ac:dyDescent="0.25">
      <c r="A50">
        <v>33</v>
      </c>
      <c r="B50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-1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f t="shared" si="4"/>
        <v>26</v>
      </c>
      <c r="BD50" t="s">
        <v>29</v>
      </c>
      <c r="BE50">
        <v>26</v>
      </c>
    </row>
    <row r="51" spans="1:57" x14ac:dyDescent="0.25">
      <c r="A51">
        <v>34</v>
      </c>
      <c r="B51" t="s">
        <v>100</v>
      </c>
      <c r="C51">
        <v>0</v>
      </c>
      <c r="D51">
        <v>0</v>
      </c>
      <c r="E51">
        <v>0</v>
      </c>
      <c r="F51">
        <v>0</v>
      </c>
      <c r="G51">
        <v>0</v>
      </c>
      <c r="H51">
        <v>-1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f t="shared" si="4"/>
        <v>40</v>
      </c>
      <c r="BD51" t="s">
        <v>29</v>
      </c>
      <c r="BE51">
        <v>12</v>
      </c>
    </row>
    <row r="52" spans="1:57" x14ac:dyDescent="0.25">
      <c r="A52">
        <v>35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f t="shared" si="4"/>
        <v>12</v>
      </c>
      <c r="BD52" t="s">
        <v>29</v>
      </c>
      <c r="BE52">
        <v>26</v>
      </c>
    </row>
    <row r="53" spans="1:57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-1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f t="shared" si="4"/>
        <v>26</v>
      </c>
      <c r="BD53" t="s">
        <v>29</v>
      </c>
      <c r="BE53">
        <v>26</v>
      </c>
    </row>
    <row r="54" spans="1:57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f t="shared" si="4"/>
        <v>26</v>
      </c>
      <c r="BD54" t="s">
        <v>29</v>
      </c>
      <c r="BE54">
        <v>26</v>
      </c>
    </row>
    <row r="55" spans="1:57" x14ac:dyDescent="0.25">
      <c r="A55">
        <v>36</v>
      </c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f t="shared" si="4"/>
        <v>10</v>
      </c>
      <c r="BD55" t="s">
        <v>29</v>
      </c>
      <c r="BE55">
        <v>10</v>
      </c>
    </row>
    <row r="56" spans="1:57" x14ac:dyDescent="0.25">
      <c r="A56">
        <v>37</v>
      </c>
      <c r="B56" t="s">
        <v>103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f t="shared" si="4"/>
        <v>10</v>
      </c>
      <c r="BD56" t="s">
        <v>29</v>
      </c>
      <c r="BE56">
        <v>2</v>
      </c>
    </row>
    <row r="57" spans="1:57" x14ac:dyDescent="0.25">
      <c r="A57">
        <v>38</v>
      </c>
      <c r="B57" t="s">
        <v>104</v>
      </c>
      <c r="C57">
        <v>0</v>
      </c>
      <c r="D57">
        <v>0</v>
      </c>
      <c r="E57">
        <v>0</v>
      </c>
      <c r="F57">
        <v>0</v>
      </c>
      <c r="G57">
        <v>-1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f t="shared" si="4"/>
        <v>2</v>
      </c>
      <c r="BD57" t="s">
        <v>29</v>
      </c>
      <c r="BE57">
        <v>2</v>
      </c>
    </row>
    <row r="58" spans="1:57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f t="shared" si="4"/>
        <v>2</v>
      </c>
      <c r="BD58" t="s">
        <v>29</v>
      </c>
      <c r="BE58">
        <v>2</v>
      </c>
    </row>
    <row r="59" spans="1:57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f t="shared" si="4"/>
        <v>2</v>
      </c>
      <c r="BD59" t="s">
        <v>29</v>
      </c>
      <c r="BE59">
        <v>2</v>
      </c>
    </row>
    <row r="60" spans="1:57" x14ac:dyDescent="0.25">
      <c r="A60">
        <v>39</v>
      </c>
      <c r="B60" t="s">
        <v>105</v>
      </c>
      <c r="C60">
        <v>-1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f t="shared" si="4"/>
        <v>286</v>
      </c>
      <c r="BD60" t="s">
        <v>29</v>
      </c>
      <c r="BE60">
        <v>4</v>
      </c>
    </row>
    <row r="61" spans="1:57" x14ac:dyDescent="0.25">
      <c r="A61">
        <v>40</v>
      </c>
      <c r="B61" t="s">
        <v>106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f t="shared" si="4"/>
        <v>47</v>
      </c>
      <c r="BD61" t="s">
        <v>29</v>
      </c>
      <c r="BE61">
        <v>10</v>
      </c>
    </row>
    <row r="62" spans="1:57" x14ac:dyDescent="0.25">
      <c r="A62">
        <v>41</v>
      </c>
      <c r="B62" t="s">
        <v>39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-1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f t="shared" si="4"/>
        <v>1</v>
      </c>
      <c r="BD62" t="s">
        <v>29</v>
      </c>
      <c r="BE62">
        <v>1</v>
      </c>
    </row>
    <row r="63" spans="1:57" x14ac:dyDescent="0.25">
      <c r="A63">
        <v>42</v>
      </c>
      <c r="B63" t="s">
        <v>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f t="shared" si="4"/>
        <v>8</v>
      </c>
      <c r="BD63" t="s">
        <v>29</v>
      </c>
      <c r="BE63">
        <v>8</v>
      </c>
    </row>
    <row r="64" spans="1:57" x14ac:dyDescent="0.25">
      <c r="A64">
        <v>43</v>
      </c>
      <c r="B64" t="s">
        <v>40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f t="shared" si="4"/>
        <v>8</v>
      </c>
      <c r="BD64" t="s">
        <v>29</v>
      </c>
      <c r="BE64">
        <v>8</v>
      </c>
    </row>
    <row r="65" spans="1:57" x14ac:dyDescent="0.25">
      <c r="A65">
        <v>44</v>
      </c>
      <c r="B65" t="s">
        <v>107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-1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f t="shared" si="4"/>
        <v>30</v>
      </c>
      <c r="BD65" t="s">
        <v>29</v>
      </c>
      <c r="BE65">
        <v>30</v>
      </c>
    </row>
    <row r="66" spans="1:57" x14ac:dyDescent="0.25">
      <c r="A66">
        <v>45</v>
      </c>
      <c r="B66" t="s">
        <v>102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f t="shared" si="4"/>
        <v>15</v>
      </c>
      <c r="BD66" t="s">
        <v>29</v>
      </c>
      <c r="BE66">
        <v>15</v>
      </c>
    </row>
    <row r="67" spans="1:57" x14ac:dyDescent="0.25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-1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f t="shared" si="4"/>
        <v>15</v>
      </c>
      <c r="BD67" t="s">
        <v>29</v>
      </c>
      <c r="BE67">
        <v>15</v>
      </c>
    </row>
    <row r="68" spans="1:57" x14ac:dyDescent="0.25">
      <c r="A68">
        <v>46</v>
      </c>
      <c r="B68" t="s">
        <v>108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f t="shared" si="4"/>
        <v>4</v>
      </c>
      <c r="BD68" t="s">
        <v>29</v>
      </c>
      <c r="BE68">
        <v>4</v>
      </c>
    </row>
    <row r="69" spans="1:57" x14ac:dyDescent="0.25">
      <c r="A69">
        <v>77</v>
      </c>
      <c r="B69" t="s">
        <v>109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f t="shared" si="4"/>
        <v>0</v>
      </c>
      <c r="BD69" t="s">
        <v>29</v>
      </c>
      <c r="BE69">
        <v>0</v>
      </c>
    </row>
    <row r="70" spans="1:57" x14ac:dyDescent="0.25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-1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f t="shared" si="4"/>
        <v>0</v>
      </c>
      <c r="BD70" t="s">
        <v>29</v>
      </c>
      <c r="BE70">
        <v>0</v>
      </c>
    </row>
    <row r="71" spans="1:57" x14ac:dyDescent="0.25">
      <c r="A71">
        <v>47</v>
      </c>
      <c r="B71" t="s">
        <v>110</v>
      </c>
      <c r="C71">
        <v>0</v>
      </c>
      <c r="D71">
        <v>-1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f t="shared" si="4"/>
        <v>8</v>
      </c>
      <c r="BD71" t="s">
        <v>29</v>
      </c>
      <c r="BE71">
        <v>8</v>
      </c>
    </row>
    <row r="72" spans="1:57" x14ac:dyDescent="0.25">
      <c r="A72">
        <v>48</v>
      </c>
      <c r="B72" t="s">
        <v>39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f t="shared" si="4"/>
        <v>15</v>
      </c>
      <c r="BD72" t="s">
        <v>29</v>
      </c>
      <c r="BE72">
        <v>15</v>
      </c>
    </row>
    <row r="73" spans="1:57" x14ac:dyDescent="0.25">
      <c r="A73">
        <v>49</v>
      </c>
      <c r="B73" t="s">
        <v>111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f t="shared" si="4"/>
        <v>5</v>
      </c>
      <c r="BD73" t="s">
        <v>29</v>
      </c>
      <c r="BE73">
        <v>5</v>
      </c>
    </row>
    <row r="74" spans="1:57" x14ac:dyDescent="0.25">
      <c r="A74">
        <v>50</v>
      </c>
      <c r="B74" t="s">
        <v>112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-1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f t="shared" si="4"/>
        <v>26</v>
      </c>
      <c r="BD74" t="s">
        <v>29</v>
      </c>
      <c r="BE74">
        <v>26</v>
      </c>
    </row>
    <row r="75" spans="1:57" x14ac:dyDescent="0.25">
      <c r="A75">
        <v>51</v>
      </c>
      <c r="B75" t="s">
        <v>34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f t="shared" si="4"/>
        <v>13</v>
      </c>
      <c r="BD75" t="s">
        <v>29</v>
      </c>
      <c r="BE75">
        <v>10</v>
      </c>
    </row>
    <row r="76" spans="1:57" x14ac:dyDescent="0.25">
      <c r="A76">
        <v>52</v>
      </c>
      <c r="B76" t="s">
        <v>113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-1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f t="shared" si="4"/>
        <v>18</v>
      </c>
      <c r="BD76" t="s">
        <v>29</v>
      </c>
      <c r="BE76">
        <v>18</v>
      </c>
    </row>
    <row r="77" spans="1:57" x14ac:dyDescent="0.25">
      <c r="A77">
        <v>53</v>
      </c>
      <c r="B77" t="s">
        <v>114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f t="shared" si="4"/>
        <v>30</v>
      </c>
      <c r="BD77" t="s">
        <v>29</v>
      </c>
      <c r="BE77">
        <v>5</v>
      </c>
    </row>
    <row r="78" spans="1:57" x14ac:dyDescent="0.25">
      <c r="A78">
        <v>54</v>
      </c>
      <c r="B78" t="s">
        <v>115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f t="shared" si="4"/>
        <v>1</v>
      </c>
      <c r="BD78" t="s">
        <v>29</v>
      </c>
      <c r="BE78">
        <v>1</v>
      </c>
    </row>
    <row r="79" spans="1:57" x14ac:dyDescent="0.25">
      <c r="A79">
        <v>55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-1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f t="shared" si="4"/>
        <v>75</v>
      </c>
      <c r="BD79" t="s">
        <v>29</v>
      </c>
      <c r="BE79">
        <v>75</v>
      </c>
    </row>
    <row r="80" spans="1:57" x14ac:dyDescent="0.25"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-1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f t="shared" si="4"/>
        <v>75</v>
      </c>
      <c r="BD80" t="s">
        <v>29</v>
      </c>
      <c r="BE80">
        <v>75</v>
      </c>
    </row>
    <row r="81" spans="1:57" x14ac:dyDescent="0.25"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f t="shared" si="4"/>
        <v>75</v>
      </c>
      <c r="BD81" t="s">
        <v>29</v>
      </c>
      <c r="BE81">
        <v>75</v>
      </c>
    </row>
    <row r="82" spans="1:57" x14ac:dyDescent="0.25">
      <c r="A82">
        <v>56</v>
      </c>
      <c r="B82" t="s">
        <v>39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f t="shared" si="4"/>
        <v>58</v>
      </c>
      <c r="BD82" t="s">
        <v>29</v>
      </c>
      <c r="BE82">
        <v>4</v>
      </c>
    </row>
    <row r="83" spans="1:57" x14ac:dyDescent="0.25">
      <c r="A83">
        <v>57</v>
      </c>
      <c r="B83" t="s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-1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f t="shared" si="4"/>
        <v>10</v>
      </c>
      <c r="BD83" t="s">
        <v>29</v>
      </c>
      <c r="BE83">
        <v>10</v>
      </c>
    </row>
    <row r="84" spans="1:57" x14ac:dyDescent="0.25">
      <c r="A84">
        <v>58</v>
      </c>
      <c r="B84" t="s">
        <v>40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-1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f t="shared" si="4"/>
        <v>8</v>
      </c>
      <c r="BD84" t="s">
        <v>29</v>
      </c>
      <c r="BE84">
        <v>8</v>
      </c>
    </row>
    <row r="85" spans="1:57" x14ac:dyDescent="0.25">
      <c r="A85">
        <v>59</v>
      </c>
      <c r="B85" t="s">
        <v>36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-1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f t="shared" si="4"/>
        <v>30</v>
      </c>
      <c r="BD85" t="s">
        <v>29</v>
      </c>
      <c r="BE85">
        <v>30</v>
      </c>
    </row>
    <row r="86" spans="1:57" x14ac:dyDescent="0.25">
      <c r="A86">
        <v>60</v>
      </c>
      <c r="B86" t="s">
        <v>116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-1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f t="shared" si="4"/>
        <v>20</v>
      </c>
      <c r="BD86" t="s">
        <v>29</v>
      </c>
      <c r="BE86">
        <v>20</v>
      </c>
    </row>
    <row r="87" spans="1:57" x14ac:dyDescent="0.25"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-1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f t="shared" si="4"/>
        <v>20</v>
      </c>
      <c r="BD87" t="s">
        <v>29</v>
      </c>
      <c r="BE87">
        <v>20</v>
      </c>
    </row>
    <row r="88" spans="1:57" x14ac:dyDescent="0.25">
      <c r="A88">
        <v>61</v>
      </c>
      <c r="B88" t="s">
        <v>41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-1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f t="shared" si="4"/>
        <v>8</v>
      </c>
      <c r="BD88" t="s">
        <v>29</v>
      </c>
      <c r="BE88">
        <v>8</v>
      </c>
    </row>
    <row r="89" spans="1:57" x14ac:dyDescent="0.25">
      <c r="A89">
        <v>62</v>
      </c>
      <c r="B89" t="s">
        <v>110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f t="shared" si="4"/>
        <v>37</v>
      </c>
      <c r="BD89" t="s">
        <v>29</v>
      </c>
      <c r="BE89">
        <v>8</v>
      </c>
    </row>
    <row r="90" spans="1:57" x14ac:dyDescent="0.25">
      <c r="A90">
        <v>63</v>
      </c>
      <c r="B90" t="s">
        <v>39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f t="shared" si="4"/>
        <v>15</v>
      </c>
      <c r="BD90" t="s">
        <v>29</v>
      </c>
      <c r="BE90">
        <v>15</v>
      </c>
    </row>
    <row r="91" spans="1:57" x14ac:dyDescent="0.25">
      <c r="A91">
        <v>64</v>
      </c>
      <c r="B91" t="s">
        <v>117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-1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f t="shared" si="4"/>
        <v>5</v>
      </c>
      <c r="BD91" t="s">
        <v>29</v>
      </c>
      <c r="BE91">
        <v>5</v>
      </c>
    </row>
    <row r="92" spans="1:57" x14ac:dyDescent="0.25">
      <c r="A92">
        <v>65</v>
      </c>
      <c r="B92" t="s">
        <v>118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-1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f t="shared" si="4"/>
        <v>26</v>
      </c>
      <c r="BD92" t="s">
        <v>29</v>
      </c>
      <c r="BE92">
        <v>26</v>
      </c>
    </row>
    <row r="93" spans="1:57" x14ac:dyDescent="0.25">
      <c r="A93">
        <v>66</v>
      </c>
      <c r="B93" t="s">
        <v>34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-1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f t="shared" si="4"/>
        <v>13</v>
      </c>
      <c r="BD93" t="s">
        <v>29</v>
      </c>
      <c r="BE93">
        <v>10</v>
      </c>
    </row>
    <row r="94" spans="1:57" x14ac:dyDescent="0.25">
      <c r="A94">
        <v>67</v>
      </c>
      <c r="B94" t="s">
        <v>113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-1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f t="shared" si="4"/>
        <v>18</v>
      </c>
      <c r="BD94" t="s">
        <v>29</v>
      </c>
      <c r="BE94">
        <v>18</v>
      </c>
    </row>
    <row r="95" spans="1:57" x14ac:dyDescent="0.25">
      <c r="A95">
        <v>68</v>
      </c>
      <c r="B95" t="s">
        <v>114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-1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f t="shared" si="4"/>
        <v>30</v>
      </c>
      <c r="BD95" t="s">
        <v>29</v>
      </c>
      <c r="BE95">
        <v>5</v>
      </c>
    </row>
    <row r="96" spans="1:57" x14ac:dyDescent="0.25">
      <c r="A96">
        <v>69</v>
      </c>
      <c r="B96" t="s">
        <v>119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-1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f t="shared" si="4"/>
        <v>1</v>
      </c>
      <c r="BD96" t="s">
        <v>29</v>
      </c>
      <c r="BE96">
        <v>1</v>
      </c>
    </row>
    <row r="97" spans="1:57" x14ac:dyDescent="0.25">
      <c r="A97">
        <v>70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f t="shared" si="4"/>
        <v>52</v>
      </c>
      <c r="BD97" t="s">
        <v>29</v>
      </c>
      <c r="BE97">
        <v>52</v>
      </c>
    </row>
    <row r="98" spans="1:57" x14ac:dyDescent="0.25"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-1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f t="shared" si="4"/>
        <v>52</v>
      </c>
      <c r="BD98" t="s">
        <v>29</v>
      </c>
      <c r="BE98">
        <v>52</v>
      </c>
    </row>
    <row r="99" spans="1:57" x14ac:dyDescent="0.25"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-1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f t="shared" si="4"/>
        <v>52</v>
      </c>
      <c r="BD99" t="s">
        <v>29</v>
      </c>
      <c r="BE99">
        <v>52</v>
      </c>
    </row>
    <row r="100" spans="1:57" x14ac:dyDescent="0.25">
      <c r="A100">
        <v>71</v>
      </c>
      <c r="B100" t="s">
        <v>39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-1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f t="shared" si="4"/>
        <v>35</v>
      </c>
      <c r="BD100" t="s">
        <v>29</v>
      </c>
      <c r="BE100">
        <v>4</v>
      </c>
    </row>
    <row r="101" spans="1:57" x14ac:dyDescent="0.25">
      <c r="A101">
        <v>72</v>
      </c>
      <c r="B101" t="s">
        <v>34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-1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f t="shared" si="4"/>
        <v>10</v>
      </c>
      <c r="BD101" t="s">
        <v>29</v>
      </c>
      <c r="BE101">
        <v>10</v>
      </c>
    </row>
    <row r="102" spans="1:57" x14ac:dyDescent="0.25">
      <c r="A102">
        <v>73</v>
      </c>
      <c r="B102" t="s">
        <v>40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f t="shared" si="4"/>
        <v>8</v>
      </c>
      <c r="BD102" t="s">
        <v>29</v>
      </c>
      <c r="BE102">
        <v>8</v>
      </c>
    </row>
    <row r="103" spans="1:57" x14ac:dyDescent="0.25">
      <c r="A103">
        <v>74</v>
      </c>
      <c r="B103" t="s">
        <v>36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-1</v>
      </c>
      <c r="AY103">
        <v>1</v>
      </c>
      <c r="AZ103">
        <v>0</v>
      </c>
      <c r="BA103">
        <v>0</v>
      </c>
      <c r="BB103">
        <v>0</v>
      </c>
      <c r="BC103">
        <f t="shared" si="4"/>
        <v>30</v>
      </c>
      <c r="BD103" t="s">
        <v>29</v>
      </c>
      <c r="BE103">
        <v>30</v>
      </c>
    </row>
    <row r="104" spans="1:57" x14ac:dyDescent="0.25">
      <c r="A104">
        <v>75</v>
      </c>
      <c r="B104" t="s">
        <v>116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-1</v>
      </c>
      <c r="AZ104">
        <v>1</v>
      </c>
      <c r="BA104">
        <v>0</v>
      </c>
      <c r="BB104">
        <v>0</v>
      </c>
      <c r="BC104">
        <f t="shared" si="4"/>
        <v>10</v>
      </c>
      <c r="BD104" t="s">
        <v>29</v>
      </c>
      <c r="BE104">
        <v>10</v>
      </c>
    </row>
    <row r="105" spans="1:57" x14ac:dyDescent="0.25"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-1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f t="shared" si="4"/>
        <v>10</v>
      </c>
      <c r="BD105" t="s">
        <v>29</v>
      </c>
      <c r="BE105">
        <v>10</v>
      </c>
    </row>
    <row r="106" spans="1:57" x14ac:dyDescent="0.25">
      <c r="A106">
        <v>76</v>
      </c>
      <c r="B106" t="s">
        <v>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-1</v>
      </c>
      <c r="BA106">
        <v>1</v>
      </c>
      <c r="BB106">
        <v>0</v>
      </c>
      <c r="BC106">
        <f t="shared" si="4"/>
        <v>4</v>
      </c>
      <c r="BD106" t="s">
        <v>29</v>
      </c>
      <c r="BE106">
        <v>4</v>
      </c>
    </row>
    <row r="109" spans="1:57" x14ac:dyDescent="0.25">
      <c r="B109" t="s">
        <v>213</v>
      </c>
      <c r="E109" t="s">
        <v>215</v>
      </c>
    </row>
    <row r="110" spans="1:57" x14ac:dyDescent="0.25">
      <c r="B110" t="s">
        <v>26</v>
      </c>
      <c r="C110">
        <f>AC2</f>
        <v>300</v>
      </c>
      <c r="D110" t="s">
        <v>214</v>
      </c>
      <c r="E110">
        <f>LFT_Activity1.2!BI2</f>
        <v>300</v>
      </c>
    </row>
    <row r="111" spans="1:57" x14ac:dyDescent="0.25">
      <c r="B111" t="s">
        <v>78</v>
      </c>
      <c r="C111">
        <f>BL2</f>
        <v>300</v>
      </c>
      <c r="D111" t="s">
        <v>214</v>
      </c>
      <c r="E111">
        <f>LFT_Activity1.2!BI2</f>
        <v>300</v>
      </c>
    </row>
    <row r="112" spans="1:57" x14ac:dyDescent="0.25">
      <c r="B112" t="s">
        <v>93</v>
      </c>
      <c r="C112">
        <f>CA2</f>
        <v>300</v>
      </c>
      <c r="D112" t="s">
        <v>214</v>
      </c>
      <c r="E112">
        <f>LFT_Activity1.2!BI2</f>
        <v>300</v>
      </c>
    </row>
    <row r="113" spans="2:5" x14ac:dyDescent="0.25">
      <c r="B113" t="s">
        <v>55</v>
      </c>
      <c r="C113">
        <f>AO2</f>
        <v>352</v>
      </c>
      <c r="D113" t="s">
        <v>214</v>
      </c>
      <c r="E113">
        <f>LFT_Activity1.2!BJ2</f>
        <v>352</v>
      </c>
    </row>
    <row r="114" spans="2:5" x14ac:dyDescent="0.25">
      <c r="B114" t="s">
        <v>63</v>
      </c>
      <c r="C114">
        <f>AW2</f>
        <v>352</v>
      </c>
      <c r="D114" t="s">
        <v>214</v>
      </c>
      <c r="E114">
        <f>LFT_Activity1.2!BJ2</f>
        <v>352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FD3A-CC4A-44B9-8DF5-38852066E3F9}">
  <dimension ref="A1:BL92"/>
  <sheetViews>
    <sheetView topLeftCell="X1" zoomScaleNormal="100" workbookViewId="0">
      <selection activeCell="AH8" sqref="AH8"/>
    </sheetView>
  </sheetViews>
  <sheetFormatPr defaultRowHeight="15" x14ac:dyDescent="0.25"/>
  <cols>
    <col min="4" max="6" width="9.28515625" bestFit="1" customWidth="1"/>
    <col min="7" max="7" width="12.42578125" bestFit="1" customWidth="1"/>
    <col min="8" max="8" width="15.28515625" bestFit="1" customWidth="1"/>
    <col min="9" max="14" width="9.28515625" bestFit="1" customWidth="1"/>
    <col min="15" max="15" width="15.28515625" bestFit="1" customWidth="1"/>
    <col min="16" max="17" width="9.28515625" bestFit="1" customWidth="1"/>
    <col min="18" max="18" width="15.28515625" bestFit="1" customWidth="1"/>
    <col min="19" max="19" width="12.42578125" bestFit="1" customWidth="1"/>
    <col min="20" max="24" width="9.28515625" bestFit="1" customWidth="1"/>
    <col min="25" max="25" width="15.28515625" bestFit="1" customWidth="1"/>
    <col min="26" max="27" width="9.28515625" bestFit="1" customWidth="1"/>
    <col min="28" max="28" width="15.28515625" bestFit="1" customWidth="1"/>
    <col min="29" max="36" width="9.28515625" bestFit="1" customWidth="1"/>
    <col min="37" max="37" width="16.42578125" bestFit="1" customWidth="1"/>
    <col min="38" max="41" width="9.28515625" bestFit="1" customWidth="1"/>
    <col min="42" max="42" width="17.28515625" customWidth="1"/>
    <col min="43" max="44" width="9.28515625" bestFit="1" customWidth="1"/>
    <col min="45" max="45" width="15.28515625" bestFit="1" customWidth="1"/>
    <col min="46" max="47" width="9.28515625" bestFit="1" customWidth="1"/>
    <col min="48" max="48" width="15.28515625" bestFit="1" customWidth="1"/>
    <col min="49" max="54" width="9.28515625" bestFit="1" customWidth="1"/>
    <col min="55" max="55" width="15.28515625" bestFit="1" customWidth="1"/>
    <col min="56" max="56" width="9.28515625" bestFit="1" customWidth="1"/>
    <col min="57" max="57" width="15.28515625" bestFit="1" customWidth="1"/>
    <col min="58" max="63" width="9.28515625" bestFit="1" customWidth="1"/>
  </cols>
  <sheetData>
    <row r="1" spans="1:64" x14ac:dyDescent="0.25">
      <c r="C1" t="s">
        <v>27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178</v>
      </c>
      <c r="AE1" t="s">
        <v>179</v>
      </c>
      <c r="AF1" t="s">
        <v>181</v>
      </c>
      <c r="AG1" t="s">
        <v>180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</row>
    <row r="2" spans="1:64" x14ac:dyDescent="0.25">
      <c r="B2" t="s">
        <v>226</v>
      </c>
      <c r="C2">
        <v>0</v>
      </c>
      <c r="D2">
        <v>90</v>
      </c>
      <c r="E2">
        <v>100</v>
      </c>
      <c r="F2">
        <v>116</v>
      </c>
      <c r="G2">
        <v>126</v>
      </c>
      <c r="H2">
        <v>126</v>
      </c>
      <c r="I2">
        <v>178</v>
      </c>
      <c r="J2">
        <v>128</v>
      </c>
      <c r="K2">
        <v>128</v>
      </c>
      <c r="L2">
        <v>144</v>
      </c>
      <c r="M2">
        <v>152</v>
      </c>
      <c r="N2">
        <v>178</v>
      </c>
      <c r="O2">
        <v>204</v>
      </c>
      <c r="P2">
        <v>136</v>
      </c>
      <c r="Q2">
        <v>176</v>
      </c>
      <c r="R2">
        <v>178</v>
      </c>
      <c r="S2">
        <v>206</v>
      </c>
      <c r="T2">
        <v>214</v>
      </c>
      <c r="U2">
        <v>214</v>
      </c>
      <c r="V2">
        <v>218</v>
      </c>
      <c r="W2">
        <v>244</v>
      </c>
      <c r="X2">
        <v>270</v>
      </c>
      <c r="Y2">
        <v>296</v>
      </c>
      <c r="Z2">
        <v>228</v>
      </c>
      <c r="AA2">
        <v>268</v>
      </c>
      <c r="AB2">
        <v>270</v>
      </c>
      <c r="AC2">
        <v>300</v>
      </c>
      <c r="AD2">
        <v>28</v>
      </c>
      <c r="AE2">
        <v>80</v>
      </c>
      <c r="AF2">
        <v>106</v>
      </c>
      <c r="AG2">
        <v>106</v>
      </c>
      <c r="AH2">
        <v>132</v>
      </c>
      <c r="AI2">
        <v>106</v>
      </c>
      <c r="AJ2">
        <v>132</v>
      </c>
      <c r="AK2">
        <v>236</v>
      </c>
      <c r="AL2">
        <v>164</v>
      </c>
      <c r="AM2">
        <v>174</v>
      </c>
      <c r="AN2">
        <v>184</v>
      </c>
      <c r="AO2">
        <v>236</v>
      </c>
      <c r="AP2">
        <v>288</v>
      </c>
      <c r="AQ2">
        <v>236</v>
      </c>
      <c r="AR2">
        <v>262</v>
      </c>
      <c r="AS2">
        <v>288</v>
      </c>
      <c r="AT2">
        <v>210</v>
      </c>
      <c r="AU2">
        <v>236</v>
      </c>
      <c r="AV2">
        <v>288</v>
      </c>
      <c r="AW2">
        <v>300</v>
      </c>
      <c r="AX2">
        <v>146</v>
      </c>
      <c r="AY2">
        <v>186</v>
      </c>
      <c r="AZ2">
        <v>212</v>
      </c>
      <c r="BA2">
        <v>212</v>
      </c>
      <c r="BB2">
        <v>224</v>
      </c>
      <c r="BC2">
        <v>264</v>
      </c>
      <c r="BD2">
        <v>264</v>
      </c>
      <c r="BE2">
        <v>290</v>
      </c>
      <c r="BF2">
        <v>238</v>
      </c>
      <c r="BG2">
        <v>264</v>
      </c>
      <c r="BH2">
        <v>290</v>
      </c>
      <c r="BI2">
        <v>300</v>
      </c>
      <c r="BJ2">
        <v>352</v>
      </c>
      <c r="BL2">
        <f>SUM(D2:BK2)</f>
        <v>11922</v>
      </c>
    </row>
    <row r="3" spans="1:64" s="1" customFormat="1" x14ac:dyDescent="0.25">
      <c r="B3" s="1" t="s">
        <v>227</v>
      </c>
      <c r="D3">
        <v>4</v>
      </c>
      <c r="E3">
        <v>10</v>
      </c>
      <c r="F3">
        <v>8</v>
      </c>
      <c r="G3" s="2">
        <v>26</v>
      </c>
      <c r="H3" s="2">
        <v>10</v>
      </c>
      <c r="I3">
        <v>52</v>
      </c>
      <c r="J3">
        <v>10</v>
      </c>
      <c r="K3">
        <v>0</v>
      </c>
      <c r="L3">
        <v>6</v>
      </c>
      <c r="M3">
        <v>8</v>
      </c>
      <c r="N3">
        <v>26</v>
      </c>
      <c r="O3" s="1">
        <v>26</v>
      </c>
      <c r="P3">
        <v>8</v>
      </c>
      <c r="Q3">
        <v>40</v>
      </c>
      <c r="R3" s="1">
        <v>2</v>
      </c>
      <c r="S3">
        <v>2</v>
      </c>
      <c r="T3">
        <v>8</v>
      </c>
      <c r="U3">
        <v>0</v>
      </c>
      <c r="V3">
        <v>4</v>
      </c>
      <c r="W3">
        <v>10</v>
      </c>
      <c r="X3">
        <v>26</v>
      </c>
      <c r="Y3" s="1">
        <v>26</v>
      </c>
      <c r="Z3">
        <v>10</v>
      </c>
      <c r="AA3">
        <v>40</v>
      </c>
      <c r="AB3" s="1">
        <v>2</v>
      </c>
      <c r="AC3">
        <v>4</v>
      </c>
      <c r="AD3">
        <v>26</v>
      </c>
      <c r="AE3">
        <v>52</v>
      </c>
      <c r="AF3">
        <v>18</v>
      </c>
      <c r="AG3">
        <v>26</v>
      </c>
      <c r="AH3">
        <v>26</v>
      </c>
      <c r="AI3">
        <v>26</v>
      </c>
      <c r="AJ3">
        <v>26</v>
      </c>
      <c r="AK3">
        <v>104</v>
      </c>
      <c r="AL3">
        <v>26</v>
      </c>
      <c r="AM3">
        <v>10</v>
      </c>
      <c r="AN3">
        <v>10</v>
      </c>
      <c r="AO3">
        <v>52</v>
      </c>
      <c r="AP3" s="1">
        <v>52</v>
      </c>
      <c r="AQ3">
        <v>26</v>
      </c>
      <c r="AR3">
        <v>26</v>
      </c>
      <c r="AS3" s="1">
        <v>26</v>
      </c>
      <c r="AT3">
        <v>26</v>
      </c>
      <c r="AU3">
        <v>26</v>
      </c>
      <c r="AV3" s="1">
        <v>52</v>
      </c>
      <c r="AW3">
        <v>12</v>
      </c>
      <c r="AX3">
        <v>15</v>
      </c>
      <c r="AY3">
        <v>40</v>
      </c>
      <c r="AZ3">
        <v>15</v>
      </c>
      <c r="BA3">
        <v>26</v>
      </c>
      <c r="BB3">
        <v>16</v>
      </c>
      <c r="BC3">
        <v>52</v>
      </c>
      <c r="BD3">
        <v>40</v>
      </c>
      <c r="BE3" s="1">
        <v>26</v>
      </c>
      <c r="BF3">
        <v>26</v>
      </c>
      <c r="BG3">
        <v>26</v>
      </c>
      <c r="BH3">
        <v>26</v>
      </c>
      <c r="BI3">
        <v>10</v>
      </c>
      <c r="BJ3">
        <v>52</v>
      </c>
    </row>
    <row r="4" spans="1:64" x14ac:dyDescent="0.25">
      <c r="B4" t="s">
        <v>229</v>
      </c>
      <c r="D4">
        <f>D2-D3</f>
        <v>86</v>
      </c>
      <c r="E4">
        <f t="shared" ref="E4:BJ4" si="0">E2-E3</f>
        <v>90</v>
      </c>
      <c r="F4">
        <f t="shared" si="0"/>
        <v>108</v>
      </c>
      <c r="G4">
        <f t="shared" si="0"/>
        <v>100</v>
      </c>
      <c r="H4">
        <f t="shared" si="0"/>
        <v>116</v>
      </c>
      <c r="I4">
        <f t="shared" si="0"/>
        <v>126</v>
      </c>
      <c r="J4">
        <f t="shared" si="0"/>
        <v>118</v>
      </c>
      <c r="K4">
        <f t="shared" si="0"/>
        <v>128</v>
      </c>
      <c r="L4">
        <f t="shared" si="0"/>
        <v>138</v>
      </c>
      <c r="M4">
        <f t="shared" si="0"/>
        <v>144</v>
      </c>
      <c r="N4">
        <f t="shared" si="0"/>
        <v>152</v>
      </c>
      <c r="O4">
        <f t="shared" si="0"/>
        <v>178</v>
      </c>
      <c r="P4">
        <f t="shared" si="0"/>
        <v>128</v>
      </c>
      <c r="Q4">
        <f t="shared" si="0"/>
        <v>136</v>
      </c>
      <c r="R4">
        <f t="shared" si="0"/>
        <v>176</v>
      </c>
      <c r="S4">
        <f t="shared" si="0"/>
        <v>204</v>
      </c>
      <c r="T4">
        <f t="shared" si="0"/>
        <v>206</v>
      </c>
      <c r="U4">
        <f t="shared" si="0"/>
        <v>214</v>
      </c>
      <c r="V4">
        <f t="shared" si="0"/>
        <v>214</v>
      </c>
      <c r="W4">
        <f t="shared" si="0"/>
        <v>234</v>
      </c>
      <c r="X4">
        <f t="shared" si="0"/>
        <v>244</v>
      </c>
      <c r="Y4">
        <f t="shared" si="0"/>
        <v>270</v>
      </c>
      <c r="Z4">
        <f t="shared" si="0"/>
        <v>218</v>
      </c>
      <c r="AA4">
        <f t="shared" si="0"/>
        <v>228</v>
      </c>
      <c r="AB4">
        <f t="shared" si="0"/>
        <v>268</v>
      </c>
      <c r="AC4">
        <f t="shared" si="0"/>
        <v>296</v>
      </c>
      <c r="AD4">
        <f t="shared" si="0"/>
        <v>2</v>
      </c>
      <c r="AE4">
        <f t="shared" si="0"/>
        <v>28</v>
      </c>
      <c r="AF4">
        <f t="shared" si="0"/>
        <v>88</v>
      </c>
      <c r="AG4">
        <f t="shared" si="0"/>
        <v>80</v>
      </c>
      <c r="AH4">
        <f t="shared" si="0"/>
        <v>106</v>
      </c>
      <c r="AI4">
        <f t="shared" si="0"/>
        <v>80</v>
      </c>
      <c r="AJ4">
        <f t="shared" si="0"/>
        <v>106</v>
      </c>
      <c r="AK4">
        <f t="shared" si="0"/>
        <v>132</v>
      </c>
      <c r="AL4">
        <f t="shared" si="0"/>
        <v>138</v>
      </c>
      <c r="AM4">
        <f t="shared" si="0"/>
        <v>164</v>
      </c>
      <c r="AN4">
        <f t="shared" si="0"/>
        <v>174</v>
      </c>
      <c r="AO4">
        <f t="shared" si="0"/>
        <v>184</v>
      </c>
      <c r="AP4">
        <f t="shared" si="0"/>
        <v>236</v>
      </c>
      <c r="AQ4">
        <f t="shared" si="0"/>
        <v>210</v>
      </c>
      <c r="AR4">
        <f t="shared" si="0"/>
        <v>236</v>
      </c>
      <c r="AS4">
        <f t="shared" si="0"/>
        <v>262</v>
      </c>
      <c r="AT4">
        <f t="shared" si="0"/>
        <v>184</v>
      </c>
      <c r="AU4">
        <f t="shared" si="0"/>
        <v>210</v>
      </c>
      <c r="AV4">
        <f t="shared" si="0"/>
        <v>236</v>
      </c>
      <c r="AW4">
        <f t="shared" si="0"/>
        <v>288</v>
      </c>
      <c r="AX4">
        <f t="shared" si="0"/>
        <v>131</v>
      </c>
      <c r="AY4">
        <f t="shared" si="0"/>
        <v>146</v>
      </c>
      <c r="AZ4">
        <f t="shared" si="0"/>
        <v>197</v>
      </c>
      <c r="BA4">
        <f t="shared" si="0"/>
        <v>186</v>
      </c>
      <c r="BB4">
        <f t="shared" si="0"/>
        <v>208</v>
      </c>
      <c r="BC4">
        <f t="shared" si="0"/>
        <v>212</v>
      </c>
      <c r="BD4">
        <f t="shared" si="0"/>
        <v>224</v>
      </c>
      <c r="BE4">
        <f t="shared" si="0"/>
        <v>264</v>
      </c>
      <c r="BF4">
        <f t="shared" si="0"/>
        <v>212</v>
      </c>
      <c r="BG4">
        <f t="shared" si="0"/>
        <v>238</v>
      </c>
      <c r="BH4">
        <f t="shared" si="0"/>
        <v>264</v>
      </c>
      <c r="BI4">
        <f t="shared" si="0"/>
        <v>290</v>
      </c>
      <c r="BJ4">
        <f t="shared" si="0"/>
        <v>300</v>
      </c>
    </row>
    <row r="6" spans="1:64" x14ac:dyDescent="0.25">
      <c r="D6">
        <v>86</v>
      </c>
      <c r="E6">
        <v>90</v>
      </c>
      <c r="F6">
        <v>108</v>
      </c>
      <c r="G6">
        <v>100</v>
      </c>
      <c r="H6">
        <v>116</v>
      </c>
      <c r="I6">
        <v>126</v>
      </c>
      <c r="J6">
        <v>118</v>
      </c>
      <c r="K6">
        <v>128</v>
      </c>
      <c r="L6">
        <v>138</v>
      </c>
      <c r="M6">
        <v>144</v>
      </c>
      <c r="N6">
        <v>152</v>
      </c>
      <c r="O6">
        <v>178</v>
      </c>
      <c r="P6">
        <v>128</v>
      </c>
      <c r="Q6">
        <v>136</v>
      </c>
      <c r="R6">
        <v>176</v>
      </c>
      <c r="S6">
        <v>204</v>
      </c>
      <c r="T6">
        <v>206</v>
      </c>
      <c r="U6">
        <v>214</v>
      </c>
      <c r="V6">
        <v>214</v>
      </c>
      <c r="W6">
        <v>234</v>
      </c>
      <c r="X6">
        <v>244</v>
      </c>
      <c r="Y6">
        <v>270</v>
      </c>
      <c r="Z6">
        <v>218</v>
      </c>
      <c r="AA6">
        <v>228</v>
      </c>
      <c r="AB6">
        <v>268</v>
      </c>
      <c r="AC6">
        <v>296</v>
      </c>
      <c r="AD6">
        <v>2</v>
      </c>
      <c r="AE6">
        <v>28</v>
      </c>
      <c r="AF6">
        <v>88</v>
      </c>
      <c r="AG6">
        <v>80</v>
      </c>
      <c r="AH6">
        <v>106</v>
      </c>
      <c r="AI6">
        <v>80</v>
      </c>
      <c r="AJ6">
        <v>106</v>
      </c>
      <c r="AK6">
        <v>132</v>
      </c>
      <c r="AL6">
        <v>138</v>
      </c>
      <c r="AM6">
        <v>164</v>
      </c>
      <c r="AN6">
        <v>174</v>
      </c>
      <c r="AO6">
        <v>184</v>
      </c>
      <c r="AP6">
        <v>236</v>
      </c>
      <c r="AQ6">
        <v>210</v>
      </c>
      <c r="AR6">
        <v>236</v>
      </c>
      <c r="AS6">
        <v>262</v>
      </c>
      <c r="AT6">
        <v>184</v>
      </c>
      <c r="AU6">
        <v>210</v>
      </c>
      <c r="AV6">
        <v>236</v>
      </c>
      <c r="AW6">
        <v>288</v>
      </c>
      <c r="AX6">
        <v>131</v>
      </c>
      <c r="AY6">
        <v>146</v>
      </c>
      <c r="AZ6">
        <v>197</v>
      </c>
      <c r="BA6">
        <v>186</v>
      </c>
      <c r="BB6">
        <v>208</v>
      </c>
      <c r="BC6">
        <v>212</v>
      </c>
      <c r="BD6">
        <v>224</v>
      </c>
      <c r="BE6">
        <v>264</v>
      </c>
      <c r="BF6">
        <v>212</v>
      </c>
      <c r="BG6">
        <v>238</v>
      </c>
      <c r="BH6">
        <v>264</v>
      </c>
      <c r="BI6">
        <v>290</v>
      </c>
      <c r="BJ6">
        <v>300</v>
      </c>
    </row>
    <row r="8" spans="1:64" x14ac:dyDescent="0.25">
      <c r="A8">
        <v>78</v>
      </c>
      <c r="B8" t="s">
        <v>110</v>
      </c>
      <c r="C8">
        <v>-1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>SUMPRODUCT($C$2:$AC$2,C8:AC8)</f>
        <v>90</v>
      </c>
      <c r="AE8" t="s">
        <v>29</v>
      </c>
      <c r="AF8">
        <v>4</v>
      </c>
    </row>
    <row r="9" spans="1:64" x14ac:dyDescent="0.25">
      <c r="A9">
        <v>79</v>
      </c>
      <c r="B9" t="s">
        <v>39</v>
      </c>
      <c r="C9">
        <v>0</v>
      </c>
      <c r="D9">
        <v>-1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ref="AD9:AD37" si="1">SUMPRODUCT($C$2:$AC$2,C9:AC9)</f>
        <v>10</v>
      </c>
      <c r="AE9" t="s">
        <v>29</v>
      </c>
      <c r="AF9">
        <v>10</v>
      </c>
    </row>
    <row r="10" spans="1:64" x14ac:dyDescent="0.25">
      <c r="A10">
        <v>80</v>
      </c>
      <c r="B10" t="s">
        <v>34</v>
      </c>
      <c r="C10">
        <v>0</v>
      </c>
      <c r="D10">
        <v>0</v>
      </c>
      <c r="E10">
        <v>-1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1"/>
        <v>16</v>
      </c>
      <c r="AE10" t="s">
        <v>29</v>
      </c>
      <c r="AF10">
        <v>8</v>
      </c>
    </row>
    <row r="11" spans="1:64" x14ac:dyDescent="0.25">
      <c r="A11">
        <v>81</v>
      </c>
      <c r="B11" t="s">
        <v>161</v>
      </c>
      <c r="C11">
        <v>0</v>
      </c>
      <c r="D11">
        <v>0</v>
      </c>
      <c r="E11">
        <v>-1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1"/>
        <v>26</v>
      </c>
      <c r="AE11" t="s">
        <v>29</v>
      </c>
      <c r="AF11">
        <v>26</v>
      </c>
    </row>
    <row r="12" spans="1:64" x14ac:dyDescent="0.25">
      <c r="A12">
        <v>82</v>
      </c>
      <c r="B12" t="s">
        <v>113</v>
      </c>
      <c r="C12">
        <v>0</v>
      </c>
      <c r="D12">
        <v>0</v>
      </c>
      <c r="E12">
        <v>0</v>
      </c>
      <c r="F12">
        <v>-1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1"/>
        <v>10</v>
      </c>
      <c r="AE12" t="s">
        <v>29</v>
      </c>
      <c r="AF12">
        <v>10</v>
      </c>
    </row>
    <row r="13" spans="1:64" x14ac:dyDescent="0.25">
      <c r="A13">
        <v>83</v>
      </c>
      <c r="B13" t="s">
        <v>162</v>
      </c>
      <c r="C13">
        <v>0</v>
      </c>
      <c r="D13">
        <v>0</v>
      </c>
      <c r="E13">
        <v>0</v>
      </c>
      <c r="F13">
        <v>0</v>
      </c>
      <c r="G13">
        <v>0</v>
      </c>
      <c r="H13">
        <v>-1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1"/>
        <v>52</v>
      </c>
      <c r="AE13" t="s">
        <v>29</v>
      </c>
      <c r="AF13">
        <v>52</v>
      </c>
    </row>
    <row r="14" spans="1:64" x14ac:dyDescent="0.25">
      <c r="C14">
        <v>0</v>
      </c>
      <c r="D14">
        <v>0</v>
      </c>
      <c r="E14">
        <v>0</v>
      </c>
      <c r="F14">
        <v>0</v>
      </c>
      <c r="G14">
        <v>-1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1"/>
        <v>52</v>
      </c>
      <c r="AE14" t="s">
        <v>29</v>
      </c>
      <c r="AF14">
        <v>52</v>
      </c>
    </row>
    <row r="15" spans="1:64" x14ac:dyDescent="0.25">
      <c r="A15">
        <v>84</v>
      </c>
      <c r="B15" t="s">
        <v>163</v>
      </c>
      <c r="C15">
        <v>0</v>
      </c>
      <c r="D15">
        <v>-1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1"/>
        <v>38</v>
      </c>
      <c r="AE15" t="s">
        <v>29</v>
      </c>
      <c r="AF15">
        <v>10</v>
      </c>
    </row>
    <row r="16" spans="1:64" x14ac:dyDescent="0.25">
      <c r="A16">
        <v>85</v>
      </c>
      <c r="B16" t="s">
        <v>164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1"/>
        <v>0</v>
      </c>
      <c r="AE16" t="s">
        <v>29</v>
      </c>
      <c r="AF16">
        <v>0</v>
      </c>
    </row>
    <row r="17" spans="1:32" x14ac:dyDescent="0.25">
      <c r="A17">
        <v>86</v>
      </c>
      <c r="B17" t="s">
        <v>165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1"/>
        <v>16</v>
      </c>
      <c r="AE17" t="s">
        <v>29</v>
      </c>
      <c r="AF17">
        <v>6</v>
      </c>
    </row>
    <row r="18" spans="1:32" x14ac:dyDescent="0.25">
      <c r="A18">
        <v>87</v>
      </c>
      <c r="B18" t="s">
        <v>40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1"/>
        <v>8</v>
      </c>
      <c r="AE18" t="s">
        <v>29</v>
      </c>
      <c r="AF18">
        <v>8</v>
      </c>
    </row>
    <row r="19" spans="1:32" x14ac:dyDescent="0.25">
      <c r="A19">
        <v>88</v>
      </c>
      <c r="B19" t="s">
        <v>166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f t="shared" si="1"/>
        <v>26</v>
      </c>
      <c r="AE19" t="s">
        <v>29</v>
      </c>
      <c r="AF19">
        <v>26</v>
      </c>
    </row>
    <row r="20" spans="1:32" x14ac:dyDescent="0.25">
      <c r="A20">
        <v>89</v>
      </c>
      <c r="B20" t="s">
        <v>167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 t="shared" si="1"/>
        <v>26</v>
      </c>
      <c r="AE20" t="s">
        <v>29</v>
      </c>
      <c r="AF20">
        <v>26</v>
      </c>
    </row>
    <row r="21" spans="1:3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 t="shared" si="1"/>
        <v>26</v>
      </c>
      <c r="AE21" t="s">
        <v>29</v>
      </c>
      <c r="AF21">
        <v>26</v>
      </c>
    </row>
    <row r="22" spans="1:32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-1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 t="shared" si="1"/>
        <v>26</v>
      </c>
      <c r="AE22" t="s">
        <v>29</v>
      </c>
      <c r="AF22">
        <v>26</v>
      </c>
    </row>
    <row r="23" spans="1:32" x14ac:dyDescent="0.25">
      <c r="A23">
        <v>90</v>
      </c>
      <c r="B23" t="s">
        <v>40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 t="shared" si="1"/>
        <v>8</v>
      </c>
      <c r="AE23" t="s">
        <v>29</v>
      </c>
      <c r="AF23">
        <v>8</v>
      </c>
    </row>
    <row r="24" spans="1:32" x14ac:dyDescent="0.25">
      <c r="A24">
        <v>91</v>
      </c>
      <c r="B24" t="s">
        <v>168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f t="shared" si="1"/>
        <v>40</v>
      </c>
      <c r="AE24" t="s">
        <v>29</v>
      </c>
      <c r="AF24">
        <v>40</v>
      </c>
    </row>
    <row r="25" spans="1:32" x14ac:dyDescent="0.25">
      <c r="A25">
        <v>92</v>
      </c>
      <c r="B25" t="s">
        <v>169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 t="shared" si="1"/>
        <v>2</v>
      </c>
      <c r="AE25" t="s">
        <v>29</v>
      </c>
      <c r="AF25">
        <v>2</v>
      </c>
    </row>
    <row r="26" spans="1:32" x14ac:dyDescent="0.25">
      <c r="A26">
        <v>93</v>
      </c>
      <c r="B26" t="s">
        <v>170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 t="shared" si="1"/>
        <v>2</v>
      </c>
      <c r="AE26" t="s">
        <v>29</v>
      </c>
      <c r="AF26">
        <v>2</v>
      </c>
    </row>
    <row r="27" spans="1:32" x14ac:dyDescent="0.25">
      <c r="A27">
        <v>94</v>
      </c>
      <c r="B27" t="s">
        <v>171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 t="shared" si="1"/>
        <v>8</v>
      </c>
      <c r="AE27" t="s">
        <v>29</v>
      </c>
      <c r="AF27">
        <v>8</v>
      </c>
    </row>
    <row r="28" spans="1:32" x14ac:dyDescent="0.25">
      <c r="A28">
        <v>95</v>
      </c>
      <c r="B28" t="s">
        <v>172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f t="shared" si="1"/>
        <v>0</v>
      </c>
      <c r="AE28" t="s">
        <v>29</v>
      </c>
      <c r="AF28">
        <v>0</v>
      </c>
    </row>
    <row r="29" spans="1:32" x14ac:dyDescent="0.25">
      <c r="A29">
        <v>96</v>
      </c>
      <c r="B29" t="s">
        <v>34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t="shared" si="1"/>
        <v>4</v>
      </c>
      <c r="AE29" t="s">
        <v>29</v>
      </c>
      <c r="AF29">
        <v>4</v>
      </c>
    </row>
    <row r="30" spans="1:32" x14ac:dyDescent="0.25">
      <c r="A30">
        <v>97</v>
      </c>
      <c r="B30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-1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 t="shared" si="1"/>
        <v>26</v>
      </c>
      <c r="AE30" t="s">
        <v>29</v>
      </c>
      <c r="AF30">
        <v>10</v>
      </c>
    </row>
    <row r="31" spans="1:32" x14ac:dyDescent="0.25">
      <c r="A31">
        <v>98</v>
      </c>
      <c r="B31" t="s">
        <v>173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-1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f t="shared" si="1"/>
        <v>26</v>
      </c>
      <c r="AE31" t="s">
        <v>29</v>
      </c>
      <c r="AF31">
        <v>26</v>
      </c>
    </row>
    <row r="32" spans="1:32" x14ac:dyDescent="0.25">
      <c r="A32">
        <v>99</v>
      </c>
      <c r="B32" t="s">
        <v>102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-1</v>
      </c>
      <c r="Y32">
        <v>1</v>
      </c>
      <c r="Z32">
        <v>0</v>
      </c>
      <c r="AA32">
        <v>0</v>
      </c>
      <c r="AB32">
        <v>0</v>
      </c>
      <c r="AC32">
        <v>0</v>
      </c>
      <c r="AD32">
        <f t="shared" si="1"/>
        <v>26</v>
      </c>
      <c r="AE32" t="s">
        <v>29</v>
      </c>
      <c r="AF32">
        <v>26</v>
      </c>
    </row>
    <row r="33" spans="1:32" x14ac:dyDescent="0.25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-1</v>
      </c>
      <c r="AC33">
        <v>0</v>
      </c>
      <c r="AD33">
        <f t="shared" si="1"/>
        <v>26</v>
      </c>
      <c r="AE33" t="s">
        <v>29</v>
      </c>
      <c r="AF33">
        <v>26</v>
      </c>
    </row>
    <row r="34" spans="1:32" x14ac:dyDescent="0.25">
      <c r="A34">
        <v>100</v>
      </c>
      <c r="B34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-1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f t="shared" si="1"/>
        <v>10</v>
      </c>
      <c r="AE34" t="s">
        <v>29</v>
      </c>
      <c r="AF34">
        <v>10</v>
      </c>
    </row>
    <row r="35" spans="1:32" x14ac:dyDescent="0.25">
      <c r="A35">
        <v>101</v>
      </c>
      <c r="B35" t="s">
        <v>174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-1</v>
      </c>
      <c r="AA35">
        <v>1</v>
      </c>
      <c r="AB35">
        <v>0</v>
      </c>
      <c r="AC35">
        <v>0</v>
      </c>
      <c r="AD35">
        <f t="shared" si="1"/>
        <v>40</v>
      </c>
      <c r="AE35" t="s">
        <v>29</v>
      </c>
      <c r="AF35">
        <v>40</v>
      </c>
    </row>
    <row r="36" spans="1:32" x14ac:dyDescent="0.25">
      <c r="A36">
        <v>102</v>
      </c>
      <c r="B36" t="s">
        <v>175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1</v>
      </c>
      <c r="AC36">
        <v>0</v>
      </c>
      <c r="AD36">
        <f t="shared" si="1"/>
        <v>2</v>
      </c>
      <c r="AE36" t="s">
        <v>29</v>
      </c>
      <c r="AF36">
        <v>2</v>
      </c>
    </row>
    <row r="37" spans="1:32" x14ac:dyDescent="0.25">
      <c r="A37">
        <v>103</v>
      </c>
      <c r="B37" t="s">
        <v>104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-1</v>
      </c>
      <c r="Z37">
        <v>0</v>
      </c>
      <c r="AA37">
        <v>0</v>
      </c>
      <c r="AB37">
        <v>0</v>
      </c>
      <c r="AC37">
        <v>1</v>
      </c>
      <c r="AD37">
        <f t="shared" si="1"/>
        <v>4</v>
      </c>
      <c r="AE37" t="s">
        <v>29</v>
      </c>
      <c r="AF37">
        <v>4</v>
      </c>
    </row>
    <row r="39" spans="1:32" x14ac:dyDescent="0.25">
      <c r="C39" t="s">
        <v>27</v>
      </c>
      <c r="D39" t="s">
        <v>178</v>
      </c>
      <c r="E39" t="s">
        <v>179</v>
      </c>
      <c r="F39" t="s">
        <v>181</v>
      </c>
      <c r="G39" t="s">
        <v>180</v>
      </c>
      <c r="H39" t="s">
        <v>182</v>
      </c>
      <c r="I39" t="s">
        <v>183</v>
      </c>
      <c r="J39" t="s">
        <v>184</v>
      </c>
      <c r="K39" t="s">
        <v>185</v>
      </c>
      <c r="L39" t="s">
        <v>186</v>
      </c>
      <c r="M39" t="s">
        <v>187</v>
      </c>
      <c r="N39" t="s">
        <v>188</v>
      </c>
      <c r="O39" t="s">
        <v>189</v>
      </c>
      <c r="P39" t="s">
        <v>190</v>
      </c>
      <c r="Q39" t="s">
        <v>191</v>
      </c>
      <c r="R39" t="s">
        <v>192</v>
      </c>
      <c r="S39" t="s">
        <v>193</v>
      </c>
      <c r="T39" t="s">
        <v>194</v>
      </c>
      <c r="U39" t="s">
        <v>195</v>
      </c>
      <c r="V39" t="s">
        <v>196</v>
      </c>
      <c r="W39" t="s">
        <v>197</v>
      </c>
    </row>
    <row r="40" spans="1:32" x14ac:dyDescent="0.25">
      <c r="C40">
        <v>0</v>
      </c>
      <c r="D40">
        <f>AD2</f>
        <v>28</v>
      </c>
      <c r="E40">
        <f t="shared" ref="E40:W40" si="2">AE2</f>
        <v>80</v>
      </c>
      <c r="F40">
        <f>AF2</f>
        <v>106</v>
      </c>
      <c r="G40">
        <f t="shared" si="2"/>
        <v>106</v>
      </c>
      <c r="H40">
        <f t="shared" si="2"/>
        <v>132</v>
      </c>
      <c r="I40">
        <f t="shared" si="2"/>
        <v>106</v>
      </c>
      <c r="J40">
        <f t="shared" si="2"/>
        <v>132</v>
      </c>
      <c r="K40">
        <f t="shared" si="2"/>
        <v>236</v>
      </c>
      <c r="L40">
        <f t="shared" si="2"/>
        <v>164</v>
      </c>
      <c r="M40">
        <f t="shared" si="2"/>
        <v>174</v>
      </c>
      <c r="N40">
        <f t="shared" si="2"/>
        <v>184</v>
      </c>
      <c r="O40">
        <f t="shared" si="2"/>
        <v>236</v>
      </c>
      <c r="P40">
        <f t="shared" si="2"/>
        <v>288</v>
      </c>
      <c r="Q40">
        <f t="shared" si="2"/>
        <v>236</v>
      </c>
      <c r="R40">
        <f t="shared" si="2"/>
        <v>262</v>
      </c>
      <c r="S40">
        <f t="shared" si="2"/>
        <v>288</v>
      </c>
      <c r="T40">
        <f t="shared" si="2"/>
        <v>210</v>
      </c>
      <c r="U40">
        <f t="shared" si="2"/>
        <v>236</v>
      </c>
      <c r="V40">
        <f t="shared" si="2"/>
        <v>288</v>
      </c>
      <c r="W40">
        <f t="shared" si="2"/>
        <v>300</v>
      </c>
    </row>
    <row r="42" spans="1:32" x14ac:dyDescent="0.25">
      <c r="A42">
        <v>104</v>
      </c>
      <c r="B42" t="s">
        <v>198</v>
      </c>
      <c r="C42">
        <v>-1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ref="X42:X66" si="3">SUMPRODUCT(C$40:W$40,C42:W42)</f>
        <v>28</v>
      </c>
      <c r="Y42" t="s">
        <v>29</v>
      </c>
      <c r="Z42">
        <v>26</v>
      </c>
    </row>
    <row r="43" spans="1:32" x14ac:dyDescent="0.25">
      <c r="A43">
        <v>105</v>
      </c>
      <c r="B43" t="s">
        <v>199</v>
      </c>
      <c r="C43">
        <v>0</v>
      </c>
      <c r="D43">
        <v>-1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3"/>
        <v>52</v>
      </c>
      <c r="Y43" t="s">
        <v>29</v>
      </c>
      <c r="Z43">
        <v>52</v>
      </c>
    </row>
    <row r="44" spans="1:32" x14ac:dyDescent="0.25">
      <c r="A44">
        <v>106</v>
      </c>
      <c r="B44" t="s">
        <v>113</v>
      </c>
      <c r="C44">
        <v>0</v>
      </c>
      <c r="D44">
        <v>0</v>
      </c>
      <c r="E44">
        <v>-1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3"/>
        <v>26</v>
      </c>
      <c r="Y44" t="s">
        <v>29</v>
      </c>
      <c r="Z44">
        <v>18</v>
      </c>
    </row>
    <row r="45" spans="1:32" x14ac:dyDescent="0.25">
      <c r="A45">
        <v>107</v>
      </c>
      <c r="B45" t="s">
        <v>200</v>
      </c>
      <c r="C45">
        <v>0</v>
      </c>
      <c r="D45">
        <v>0</v>
      </c>
      <c r="E45">
        <v>-1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3"/>
        <v>26</v>
      </c>
      <c r="Y45" t="s">
        <v>29</v>
      </c>
      <c r="Z45">
        <v>26</v>
      </c>
    </row>
    <row r="46" spans="1:32" x14ac:dyDescent="0.25">
      <c r="A46">
        <v>108</v>
      </c>
      <c r="B46" t="s">
        <v>201</v>
      </c>
      <c r="C46">
        <v>0</v>
      </c>
      <c r="D46">
        <v>0</v>
      </c>
      <c r="E46">
        <v>0</v>
      </c>
      <c r="F46">
        <v>0</v>
      </c>
      <c r="G46">
        <v>-1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3"/>
        <v>26</v>
      </c>
      <c r="Y46" t="s">
        <v>29</v>
      </c>
      <c r="Z46">
        <v>26</v>
      </c>
    </row>
    <row r="47" spans="1:32" x14ac:dyDescent="0.25">
      <c r="A47">
        <v>109</v>
      </c>
      <c r="B47" t="s">
        <v>202</v>
      </c>
      <c r="C47">
        <v>0</v>
      </c>
      <c r="D47">
        <v>0</v>
      </c>
      <c r="E47">
        <v>-1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3"/>
        <v>26</v>
      </c>
      <c r="Y47" t="s">
        <v>29</v>
      </c>
      <c r="Z47">
        <v>26</v>
      </c>
    </row>
    <row r="48" spans="1:32" x14ac:dyDescent="0.25">
      <c r="A48">
        <v>110</v>
      </c>
      <c r="B48" t="s">
        <v>203</v>
      </c>
      <c r="C48">
        <v>0</v>
      </c>
      <c r="D48">
        <v>0</v>
      </c>
      <c r="E48">
        <v>0</v>
      </c>
      <c r="F48">
        <v>-1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3"/>
        <v>26</v>
      </c>
      <c r="Y48" t="s">
        <v>29</v>
      </c>
      <c r="Z48">
        <v>26</v>
      </c>
    </row>
    <row r="49" spans="1:26" x14ac:dyDescent="0.25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-1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3"/>
        <v>26</v>
      </c>
      <c r="Y49" t="s">
        <v>29</v>
      </c>
      <c r="Z49">
        <v>26</v>
      </c>
    </row>
    <row r="50" spans="1:26" x14ac:dyDescent="0.25">
      <c r="A50">
        <v>111</v>
      </c>
      <c r="B50" t="s">
        <v>204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3"/>
        <v>104</v>
      </c>
      <c r="Y50" t="s">
        <v>29</v>
      </c>
      <c r="Z50">
        <v>104</v>
      </c>
    </row>
    <row r="51" spans="1:26" x14ac:dyDescent="0.25">
      <c r="C51">
        <v>0</v>
      </c>
      <c r="D51">
        <v>0</v>
      </c>
      <c r="E51">
        <v>0</v>
      </c>
      <c r="F51">
        <v>0</v>
      </c>
      <c r="G51">
        <v>0</v>
      </c>
      <c r="H51">
        <v>-1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3"/>
        <v>104</v>
      </c>
      <c r="Y51" t="s">
        <v>29</v>
      </c>
      <c r="Z51">
        <v>104</v>
      </c>
    </row>
    <row r="52" spans="1:26" x14ac:dyDescent="0.25">
      <c r="A52">
        <v>112</v>
      </c>
      <c r="B52" t="s">
        <v>205</v>
      </c>
      <c r="C52">
        <v>0</v>
      </c>
      <c r="D52">
        <v>0</v>
      </c>
      <c r="E52">
        <v>-1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3"/>
        <v>84</v>
      </c>
      <c r="Y52" t="s">
        <v>29</v>
      </c>
      <c r="Z52">
        <v>26</v>
      </c>
    </row>
    <row r="53" spans="1:26" x14ac:dyDescent="0.25">
      <c r="A53">
        <v>113</v>
      </c>
      <c r="B53" t="s">
        <v>206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3"/>
        <v>10</v>
      </c>
      <c r="Y53" t="s">
        <v>29</v>
      </c>
      <c r="Z53">
        <v>10</v>
      </c>
    </row>
    <row r="54" spans="1:26" x14ac:dyDescent="0.25">
      <c r="A54">
        <v>114</v>
      </c>
      <c r="B54" t="s">
        <v>40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-1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3"/>
        <v>10</v>
      </c>
      <c r="Y54" t="s">
        <v>29</v>
      </c>
      <c r="Z54">
        <v>10</v>
      </c>
    </row>
    <row r="55" spans="1:26" x14ac:dyDescent="0.25">
      <c r="A55">
        <v>115</v>
      </c>
      <c r="B55" t="s">
        <v>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-1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3"/>
        <v>52</v>
      </c>
      <c r="Y55" t="s">
        <v>29</v>
      </c>
      <c r="Z55">
        <v>52</v>
      </c>
    </row>
    <row r="56" spans="1:26" x14ac:dyDescent="0.25">
      <c r="A56">
        <v>116</v>
      </c>
      <c r="B56" t="s">
        <v>37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3"/>
        <v>52</v>
      </c>
      <c r="Y56" t="s">
        <v>29</v>
      </c>
      <c r="Z56">
        <v>52</v>
      </c>
    </row>
    <row r="57" spans="1:26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3"/>
        <v>52</v>
      </c>
      <c r="Y57" t="s">
        <v>29</v>
      </c>
      <c r="Z57">
        <v>52</v>
      </c>
    </row>
    <row r="58" spans="1:26" x14ac:dyDescent="0.25">
      <c r="A58">
        <v>117</v>
      </c>
      <c r="B58" t="s">
        <v>207</v>
      </c>
      <c r="C58">
        <v>0</v>
      </c>
      <c r="D58">
        <v>0</v>
      </c>
      <c r="E58">
        <v>-1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3"/>
        <v>156</v>
      </c>
      <c r="Y58" t="s">
        <v>29</v>
      </c>
      <c r="Z58">
        <v>26</v>
      </c>
    </row>
    <row r="59" spans="1:26" x14ac:dyDescent="0.25">
      <c r="A59">
        <v>118</v>
      </c>
      <c r="B59" t="s">
        <v>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3"/>
        <v>26</v>
      </c>
      <c r="Y59" t="s">
        <v>29</v>
      </c>
      <c r="Z59">
        <v>26</v>
      </c>
    </row>
    <row r="60" spans="1:26" x14ac:dyDescent="0.25">
      <c r="A60">
        <v>119</v>
      </c>
      <c r="B60" t="s">
        <v>43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-1</v>
      </c>
      <c r="S60">
        <v>1</v>
      </c>
      <c r="T60">
        <v>0</v>
      </c>
      <c r="U60">
        <v>0</v>
      </c>
      <c r="V60">
        <v>0</v>
      </c>
      <c r="W60">
        <v>0</v>
      </c>
      <c r="X60">
        <f t="shared" si="3"/>
        <v>26</v>
      </c>
      <c r="Y60" t="s">
        <v>29</v>
      </c>
      <c r="Z60">
        <v>26</v>
      </c>
    </row>
    <row r="61" spans="1:26" x14ac:dyDescent="0.25">
      <c r="A61">
        <v>120</v>
      </c>
      <c r="B61" t="s">
        <v>39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f t="shared" si="3"/>
        <v>46</v>
      </c>
      <c r="Y61" t="s">
        <v>29</v>
      </c>
      <c r="Z61">
        <v>26</v>
      </c>
    </row>
    <row r="62" spans="1:26" x14ac:dyDescent="0.25">
      <c r="A62">
        <v>121</v>
      </c>
      <c r="B62" t="s">
        <v>208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</v>
      </c>
      <c r="U62">
        <v>1</v>
      </c>
      <c r="V62">
        <v>0</v>
      </c>
      <c r="W62">
        <v>0</v>
      </c>
      <c r="X62">
        <f t="shared" si="3"/>
        <v>26</v>
      </c>
      <c r="Y62" t="s">
        <v>29</v>
      </c>
      <c r="Z62">
        <v>26</v>
      </c>
    </row>
    <row r="63" spans="1:26" x14ac:dyDescent="0.25">
      <c r="A63">
        <v>122</v>
      </c>
      <c r="B63" t="s">
        <v>209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-1</v>
      </c>
      <c r="V63">
        <v>1</v>
      </c>
      <c r="W63">
        <v>0</v>
      </c>
      <c r="X63">
        <f t="shared" si="3"/>
        <v>52</v>
      </c>
      <c r="Y63" t="s">
        <v>29</v>
      </c>
      <c r="Z63">
        <v>52</v>
      </c>
    </row>
    <row r="64" spans="1:26" x14ac:dyDescent="0.25">
      <c r="A64">
        <v>123</v>
      </c>
      <c r="B64" t="s">
        <v>41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-1</v>
      </c>
      <c r="W64">
        <v>1</v>
      </c>
      <c r="X64">
        <f t="shared" si="3"/>
        <v>12</v>
      </c>
      <c r="Y64" t="s">
        <v>29</v>
      </c>
      <c r="Z64">
        <v>12</v>
      </c>
    </row>
    <row r="65" spans="1:26" x14ac:dyDescent="0.25"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v>1</v>
      </c>
      <c r="X65">
        <f t="shared" si="3"/>
        <v>12</v>
      </c>
      <c r="Y65" t="s">
        <v>29</v>
      </c>
      <c r="Z65">
        <v>12</v>
      </c>
    </row>
    <row r="66" spans="1:26" x14ac:dyDescent="0.25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-1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f t="shared" si="3"/>
        <v>12</v>
      </c>
      <c r="Y66" t="s">
        <v>29</v>
      </c>
      <c r="Z66">
        <v>12</v>
      </c>
    </row>
    <row r="68" spans="1:26" x14ac:dyDescent="0.25">
      <c r="C68" t="s">
        <v>27</v>
      </c>
      <c r="D68" t="s">
        <v>146</v>
      </c>
      <c r="E68" t="s">
        <v>147</v>
      </c>
      <c r="F68" t="s">
        <v>148</v>
      </c>
      <c r="G68" t="s">
        <v>149</v>
      </c>
      <c r="H68" t="s">
        <v>150</v>
      </c>
      <c r="I68" t="s">
        <v>151</v>
      </c>
      <c r="J68" t="s">
        <v>152</v>
      </c>
      <c r="K68" t="s">
        <v>153</v>
      </c>
      <c r="L68" t="s">
        <v>154</v>
      </c>
      <c r="M68" t="s">
        <v>155</v>
      </c>
      <c r="N68" t="s">
        <v>156</v>
      </c>
      <c r="O68" t="s">
        <v>157</v>
      </c>
      <c r="P68" t="s">
        <v>158</v>
      </c>
      <c r="Q68" t="s">
        <v>159</v>
      </c>
    </row>
    <row r="69" spans="1:26" x14ac:dyDescent="0.25">
      <c r="D69">
        <f>AX2</f>
        <v>146</v>
      </c>
      <c r="E69">
        <f t="shared" ref="E69:Q69" si="4">AY2</f>
        <v>186</v>
      </c>
      <c r="F69">
        <f t="shared" si="4"/>
        <v>212</v>
      </c>
      <c r="G69">
        <f t="shared" si="4"/>
        <v>212</v>
      </c>
      <c r="H69">
        <f t="shared" si="4"/>
        <v>224</v>
      </c>
      <c r="I69">
        <f t="shared" si="4"/>
        <v>264</v>
      </c>
      <c r="J69">
        <f t="shared" si="4"/>
        <v>264</v>
      </c>
      <c r="K69">
        <f t="shared" si="4"/>
        <v>290</v>
      </c>
      <c r="L69">
        <f t="shared" si="4"/>
        <v>238</v>
      </c>
      <c r="M69">
        <f t="shared" si="4"/>
        <v>264</v>
      </c>
      <c r="N69">
        <f t="shared" si="4"/>
        <v>290</v>
      </c>
      <c r="O69">
        <f t="shared" si="4"/>
        <v>300</v>
      </c>
      <c r="P69">
        <f t="shared" si="4"/>
        <v>352</v>
      </c>
      <c r="Q69">
        <f t="shared" si="4"/>
        <v>0</v>
      </c>
    </row>
    <row r="70" spans="1:26" x14ac:dyDescent="0.25">
      <c r="A70">
        <v>124</v>
      </c>
      <c r="B70" t="s">
        <v>210</v>
      </c>
      <c r="C70">
        <v>-1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ref="R70:R85" si="5">SUMPRODUCT(C$69:Q$69,C70:Q70)</f>
        <v>146</v>
      </c>
      <c r="S70" t="s">
        <v>29</v>
      </c>
      <c r="T70">
        <v>15</v>
      </c>
    </row>
    <row r="71" spans="1:26" x14ac:dyDescent="0.25">
      <c r="A71">
        <v>125</v>
      </c>
      <c r="B71" t="s">
        <v>39</v>
      </c>
      <c r="C71">
        <v>0</v>
      </c>
      <c r="D71">
        <v>-1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5"/>
        <v>40</v>
      </c>
      <c r="S71" t="s">
        <v>29</v>
      </c>
      <c r="T71">
        <v>40</v>
      </c>
    </row>
    <row r="72" spans="1:26" x14ac:dyDescent="0.25">
      <c r="A72">
        <v>126</v>
      </c>
      <c r="B72" t="s">
        <v>34</v>
      </c>
      <c r="C72">
        <v>0</v>
      </c>
      <c r="D72">
        <v>0</v>
      </c>
      <c r="E72">
        <v>-1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5"/>
        <v>26</v>
      </c>
      <c r="S72" t="s">
        <v>29</v>
      </c>
      <c r="T72">
        <v>15</v>
      </c>
    </row>
    <row r="73" spans="1:26" x14ac:dyDescent="0.25">
      <c r="A73">
        <v>127</v>
      </c>
      <c r="B73" t="s">
        <v>211</v>
      </c>
      <c r="C73">
        <v>0</v>
      </c>
      <c r="D73">
        <v>0</v>
      </c>
      <c r="E73">
        <v>-1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5"/>
        <v>26</v>
      </c>
      <c r="S73" t="s">
        <v>29</v>
      </c>
      <c r="T73">
        <v>26</v>
      </c>
    </row>
    <row r="74" spans="1:26" x14ac:dyDescent="0.25">
      <c r="A74">
        <v>128</v>
      </c>
      <c r="B74" t="s">
        <v>176</v>
      </c>
      <c r="C74">
        <v>0</v>
      </c>
      <c r="D74">
        <v>0</v>
      </c>
      <c r="E74">
        <v>-1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5"/>
        <v>38</v>
      </c>
      <c r="S74" t="s">
        <v>29</v>
      </c>
      <c r="T74">
        <v>16</v>
      </c>
    </row>
    <row r="75" spans="1:26" x14ac:dyDescent="0.25">
      <c r="A75">
        <v>129</v>
      </c>
      <c r="B75" t="s">
        <v>177</v>
      </c>
      <c r="C75">
        <v>0</v>
      </c>
      <c r="D75">
        <v>0</v>
      </c>
      <c r="E75">
        <v>0</v>
      </c>
      <c r="F75">
        <v>-1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5"/>
        <v>52</v>
      </c>
      <c r="S75" t="s">
        <v>29</v>
      </c>
      <c r="T75">
        <v>52</v>
      </c>
    </row>
    <row r="76" spans="1:26" x14ac:dyDescent="0.25">
      <c r="C76">
        <v>0</v>
      </c>
      <c r="D76">
        <v>0</v>
      </c>
      <c r="E76">
        <v>0</v>
      </c>
      <c r="F76">
        <v>0</v>
      </c>
      <c r="G76">
        <v>-1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5"/>
        <v>52</v>
      </c>
      <c r="S76" t="s">
        <v>29</v>
      </c>
      <c r="T76">
        <v>52</v>
      </c>
    </row>
    <row r="77" spans="1:26" x14ac:dyDescent="0.25">
      <c r="A77">
        <v>130</v>
      </c>
      <c r="B77" t="s">
        <v>36</v>
      </c>
      <c r="C77">
        <v>0</v>
      </c>
      <c r="D77">
        <v>0</v>
      </c>
      <c r="E77">
        <v>0</v>
      </c>
      <c r="F77">
        <v>0</v>
      </c>
      <c r="G77">
        <v>0</v>
      </c>
      <c r="H77">
        <v>-1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5"/>
        <v>40</v>
      </c>
      <c r="S77" t="s">
        <v>29</v>
      </c>
      <c r="T77">
        <v>40</v>
      </c>
    </row>
    <row r="78" spans="1:26" x14ac:dyDescent="0.25">
      <c r="A78">
        <v>131</v>
      </c>
      <c r="B78" t="s">
        <v>37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-1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5"/>
        <v>26</v>
      </c>
      <c r="S78" t="s">
        <v>29</v>
      </c>
      <c r="T78">
        <v>26</v>
      </c>
    </row>
    <row r="79" spans="1:26" x14ac:dyDescent="0.25"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-1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5"/>
        <v>26</v>
      </c>
      <c r="S79" t="s">
        <v>29</v>
      </c>
      <c r="T79">
        <v>26</v>
      </c>
    </row>
    <row r="80" spans="1:26" x14ac:dyDescent="0.25">
      <c r="A80">
        <v>132</v>
      </c>
      <c r="B80" t="s">
        <v>39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5"/>
        <v>238</v>
      </c>
      <c r="S80" t="s">
        <v>29</v>
      </c>
      <c r="T80">
        <v>26</v>
      </c>
    </row>
    <row r="81" spans="1:20" x14ac:dyDescent="0.25">
      <c r="A81">
        <v>133</v>
      </c>
      <c r="B81" t="s">
        <v>34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</v>
      </c>
      <c r="M81">
        <v>1</v>
      </c>
      <c r="N81">
        <v>0</v>
      </c>
      <c r="O81">
        <v>0</v>
      </c>
      <c r="P81">
        <v>0</v>
      </c>
      <c r="Q81">
        <v>0</v>
      </c>
      <c r="R81">
        <f t="shared" si="5"/>
        <v>26</v>
      </c>
      <c r="S81" t="s">
        <v>29</v>
      </c>
      <c r="T81">
        <v>26</v>
      </c>
    </row>
    <row r="82" spans="1:20" x14ac:dyDescent="0.25">
      <c r="A82">
        <v>134</v>
      </c>
      <c r="B82" t="s">
        <v>177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-1</v>
      </c>
      <c r="N82">
        <v>1</v>
      </c>
      <c r="O82">
        <v>0</v>
      </c>
      <c r="P82">
        <v>0</v>
      </c>
      <c r="Q82">
        <v>0</v>
      </c>
      <c r="R82">
        <f t="shared" si="5"/>
        <v>26</v>
      </c>
      <c r="S82" t="s">
        <v>29</v>
      </c>
      <c r="T82">
        <v>26</v>
      </c>
    </row>
    <row r="83" spans="1:20" x14ac:dyDescent="0.25">
      <c r="A83">
        <v>135</v>
      </c>
      <c r="B83" t="s">
        <v>41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-1</v>
      </c>
      <c r="O83">
        <v>1</v>
      </c>
      <c r="P83">
        <v>0</v>
      </c>
      <c r="Q83">
        <v>0</v>
      </c>
      <c r="R83">
        <f t="shared" si="5"/>
        <v>10</v>
      </c>
      <c r="S83" t="s">
        <v>29</v>
      </c>
      <c r="T83">
        <v>10</v>
      </c>
    </row>
    <row r="84" spans="1:20" x14ac:dyDescent="0.25"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f t="shared" si="5"/>
        <v>10</v>
      </c>
      <c r="S84" t="s">
        <v>29</v>
      </c>
      <c r="T84">
        <v>10</v>
      </c>
    </row>
    <row r="85" spans="1:20" x14ac:dyDescent="0.25">
      <c r="A85">
        <v>136</v>
      </c>
      <c r="B85" t="s">
        <v>212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-1</v>
      </c>
      <c r="P85">
        <v>1</v>
      </c>
      <c r="Q85">
        <v>0</v>
      </c>
      <c r="R85">
        <f t="shared" si="5"/>
        <v>52</v>
      </c>
      <c r="S85" t="s">
        <v>29</v>
      </c>
      <c r="T85">
        <v>52</v>
      </c>
    </row>
    <row r="89" spans="1:20" x14ac:dyDescent="0.25">
      <c r="A89">
        <v>136</v>
      </c>
      <c r="B89" t="s">
        <v>41</v>
      </c>
      <c r="C89" t="s">
        <v>145</v>
      </c>
      <c r="D89" t="s">
        <v>197</v>
      </c>
      <c r="E89" t="s">
        <v>158</v>
      </c>
    </row>
    <row r="90" spans="1:20" x14ac:dyDescent="0.25">
      <c r="C90">
        <f>AC2</f>
        <v>300</v>
      </c>
      <c r="D90">
        <f>AW2</f>
        <v>300</v>
      </c>
      <c r="E90">
        <f>BJ2</f>
        <v>352</v>
      </c>
    </row>
    <row r="91" spans="1:20" x14ac:dyDescent="0.25">
      <c r="C91">
        <v>-1</v>
      </c>
      <c r="D91">
        <v>0</v>
      </c>
      <c r="E91">
        <v>1</v>
      </c>
      <c r="F91">
        <f>SUMPRODUCT(C90:E90,C91:E91)</f>
        <v>52</v>
      </c>
      <c r="G91" t="s">
        <v>29</v>
      </c>
      <c r="H91">
        <v>52</v>
      </c>
    </row>
    <row r="92" spans="1:20" x14ac:dyDescent="0.25">
      <c r="C92">
        <v>0</v>
      </c>
      <c r="D92">
        <v>-1</v>
      </c>
      <c r="E92">
        <v>1</v>
      </c>
      <c r="F92">
        <f>SUMPRODUCT(C90:E90,C92:E92)</f>
        <v>52</v>
      </c>
      <c r="G92" t="s">
        <v>29</v>
      </c>
      <c r="H92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ESS_Activity1.1</vt:lpstr>
      <vt:lpstr>ESS_Activity1.2</vt:lpstr>
      <vt:lpstr>ESS_Activity2.1</vt:lpstr>
      <vt:lpstr>ESS_Activity2.2</vt:lpstr>
      <vt:lpstr>LFT_Activity1.1</vt:lpstr>
      <vt:lpstr>LFT_Activity1.2</vt:lpstr>
      <vt:lpstr>LFT_Activity2.1</vt:lpstr>
      <vt:lpstr>LFT_Activity2.2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Shah</dc:creator>
  <cp:lastModifiedBy>Deep Shah</cp:lastModifiedBy>
  <dcterms:created xsi:type="dcterms:W3CDTF">2024-01-19T12:14:27Z</dcterms:created>
  <dcterms:modified xsi:type="dcterms:W3CDTF">2024-02-04T15:30:20Z</dcterms:modified>
</cp:coreProperties>
</file>