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slicers/slicer1.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hidePivotFieldList="1"/>
  <mc:AlternateContent xmlns:mc="http://schemas.openxmlformats.org/markup-compatibility/2006">
    <mc:Choice Requires="x15">
      <x15ac:absPath xmlns:x15ac="http://schemas.microsoft.com/office/spreadsheetml/2010/11/ac" url="C:\Users\kmsal\Downloads\Excel files\"/>
    </mc:Choice>
  </mc:AlternateContent>
  <xr:revisionPtr revIDLastSave="0" documentId="8_{EEF63474-4FB6-4069-A90A-191D14B194E4}" xr6:coauthVersionLast="47" xr6:coauthVersionMax="47" xr10:uidLastSave="{00000000-0000-0000-0000-000000000000}"/>
  <bookViews>
    <workbookView xWindow="-108" yWindow="-108" windowWidth="23256" windowHeight="12456" firstSheet="1" activeTab="4" xr2:uid="{258EBBC3-F501-4271-8EBA-51AE08ADFD36}"/>
  </bookViews>
  <sheets>
    <sheet name="Pivot_Report" sheetId="4" state="hidden" r:id="rId1"/>
    <sheet name="Dashboard" sheetId="5" r:id="rId2"/>
    <sheet name="Dataset_1" sheetId="1" r:id="rId3"/>
    <sheet name="Use_of_Lookup_Function" sheetId="3" r:id="rId4"/>
    <sheet name="Use_OF_Functions" sheetId="2" r:id="rId5"/>
  </sheets>
  <definedNames>
    <definedName name="_xlnm._FilterDatabase" localSheetId="2" hidden="1">Dataset_1!$A$3:$I$302</definedName>
    <definedName name="_xlcn.WorksheetConnection_Dataset_1B3I302" hidden="1">Dataset_1!$B$3:$I$302</definedName>
    <definedName name="Category">Dataset_1!$D$4:$D$302</definedName>
    <definedName name="_xlnm.Criteria" localSheetId="2">Dataset_1!$N$4:$O$5</definedName>
    <definedName name="Dataset_1">Dataset_1!$B$3:$I$302</definedName>
    <definedName name="_xlnm.Extract" localSheetId="2">Dataset_1!$L$8:$S$8</definedName>
    <definedName name="Product_ID">Dataset_1!$B$4:$B$302</definedName>
    <definedName name="Product_Name">Dataset_1!$C$4:$C$302</definedName>
    <definedName name="Region">Dataset_1!$E$4:$E$302</definedName>
    <definedName name="Sales">Dataset_1!$H$4:$H$302</definedName>
    <definedName name="Sales_Rep">Dataset_1!$F$4:$F$302</definedName>
    <definedName name="Slicer_Category">#N/A</definedName>
    <definedName name="Slicer_Region">#N/A</definedName>
    <definedName name="Slicer_Sales_Rep">#N/A</definedName>
    <definedName name="Total_Sales">Dataset_1!$I$4:$I$302</definedName>
    <definedName name="Unit_Sold">Dataset_1!$G$4:$G$302</definedName>
  </definedNames>
  <calcPr calcId="191029"/>
  <pivotCaches>
    <pivotCache cacheId="0" r:id="rId6"/>
    <pivotCache cacheId="1" r:id="rId7"/>
    <pivotCache cacheId="2" r:id="rId8"/>
    <pivotCache cacheId="3" r:id="rId9"/>
    <pivotCache cacheId="4" r:id="rId10"/>
  </pivotCaches>
  <extLst>
    <ext xmlns:x14="http://schemas.microsoft.com/office/spreadsheetml/2009/9/main" uri="{876F7934-8845-4945-9796-88D515C7AA90}">
      <x14:pivotCaches>
        <pivotCache cacheId="5" r:id="rId11"/>
      </x14:pivotCaches>
    </ex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set_1" name="Dataset_1" connection="WorksheetConnection_Dataset_1.xlsx!Dataset_1"/>
          <x15:modelTable id="Range" name="Range" connection="WorksheetConnection_Dataset_1!$B$3:$I$30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5" i="1" l="1"/>
  <c r="I12" i="1"/>
  <c r="C303" i="1"/>
  <c r="D15" i="3"/>
  <c r="G15" i="3"/>
  <c r="E15" i="3"/>
  <c r="H303" i="1"/>
  <c r="G303" i="1"/>
  <c r="D10" i="3"/>
  <c r="F10" i="3" a="1"/>
  <c r="F10" i="3" s="1"/>
  <c r="E10" i="3" a="1"/>
  <c r="E10" i="3" s="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4" i="1"/>
  <c r="F6" i="3"/>
  <c r="G6" i="3"/>
  <c r="H6" i="3"/>
  <c r="I6" i="3"/>
  <c r="D6" i="3"/>
  <c r="I7" i="2"/>
  <c r="I6" i="2"/>
  <c r="I5" i="2"/>
  <c r="B4" i="2"/>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4" i="1"/>
  <c r="D12" i="2"/>
  <c r="D11" i="2"/>
  <c r="D10" i="2"/>
  <c r="I6" i="1"/>
  <c r="I7" i="1"/>
  <c r="I8" i="1"/>
  <c r="I9" i="1"/>
  <c r="I10" i="1"/>
  <c r="I11"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4" i="1"/>
  <c r="D303" i="1" l="1"/>
  <c r="I303" i="1"/>
  <c r="F15" i="3"/>
  <c r="D6" i="2"/>
  <c r="J6" i="3"/>
  <c r="E6" i="3"/>
  <c r="I7" i="3"/>
  <c r="F7" i="3"/>
  <c r="E7" i="3"/>
  <c r="G10" i="3" a="1"/>
  <c r="G10" i="3" s="1"/>
  <c r="H7" i="3"/>
  <c r="D7" i="3"/>
  <c r="G7" i="3"/>
  <c r="J7" i="3"/>
  <c r="D5" i="2"/>
  <c r="D15" i="2"/>
  <c r="D17" i="2"/>
  <c r="D16"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806C7F-FF02-41FB-BBD8-5F1284BAB5C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5E60788A-F237-455F-A694-48EC785AC3BF}" name="WorksheetConnection_Dataset_1!$B$3:$I$302" type="102" refreshedVersion="8" minRefreshableVersion="5">
    <extLst>
      <ext xmlns:x15="http://schemas.microsoft.com/office/spreadsheetml/2010/11/main" uri="{DE250136-89BD-433C-8126-D09CA5730AF9}">
        <x15:connection id="Range" autoDelete="1">
          <x15:rangePr sourceName="_xlcn.WorksheetConnection_Dataset_1B3I302"/>
        </x15:connection>
      </ext>
    </extLst>
  </connection>
  <connection id="3" xr16:uid="{51ED55BF-78CE-43EA-B731-5C0F194BC49F}" name="WorksheetConnection_Dataset_1.xlsx!Dataset_1" type="102" refreshedVersion="8" minRefreshableVersion="5">
    <extLst>
      <ext xmlns:x15="http://schemas.microsoft.com/office/spreadsheetml/2010/11/main" uri="{DE250136-89BD-433C-8126-D09CA5730AF9}">
        <x15:connection id="Dataset_1" autoDelete="1">
          <x15:rangePr sourceName="Dataset_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<sst xmlns="http://schemas.openxmlformats.org/spreadsheetml/2006/main" count="1330" uniqueCount="360">
  <si>
    <t>Product ID</t>
  </si>
  <si>
    <t>Product Name</t>
  </si>
  <si>
    <t>Category</t>
  </si>
  <si>
    <t>Region</t>
  </si>
  <si>
    <t>Sales Rep</t>
  </si>
  <si>
    <t>Unit Sold</t>
  </si>
  <si>
    <t>Total Sales</t>
  </si>
  <si>
    <t>Laptop</t>
  </si>
  <si>
    <t>East</t>
  </si>
  <si>
    <t>South</t>
  </si>
  <si>
    <t>North</t>
  </si>
  <si>
    <t>West</t>
  </si>
  <si>
    <t>Headphone</t>
  </si>
  <si>
    <t>Sticky Note</t>
  </si>
  <si>
    <t>Chair</t>
  </si>
  <si>
    <t>Table</t>
  </si>
  <si>
    <t>Keyboard</t>
  </si>
  <si>
    <t>High Lighters</t>
  </si>
  <si>
    <t>Paper Clip</t>
  </si>
  <si>
    <t>Monitor</t>
  </si>
  <si>
    <t>Phone</t>
  </si>
  <si>
    <t>CH101</t>
  </si>
  <si>
    <t>HI102</t>
  </si>
  <si>
    <t>TA103</t>
  </si>
  <si>
    <t>HI104</t>
  </si>
  <si>
    <t>KE105</t>
  </si>
  <si>
    <t>LA106</t>
  </si>
  <si>
    <t>TA107</t>
  </si>
  <si>
    <t>MO108</t>
  </si>
  <si>
    <t>LA109</t>
  </si>
  <si>
    <t>HI110</t>
  </si>
  <si>
    <t>ST111</t>
  </si>
  <si>
    <t>TA112</t>
  </si>
  <si>
    <t>TA113</t>
  </si>
  <si>
    <t>PA114</t>
  </si>
  <si>
    <t>LA115</t>
  </si>
  <si>
    <t>KE116</t>
  </si>
  <si>
    <t>HE117</t>
  </si>
  <si>
    <t>LA118</t>
  </si>
  <si>
    <t>PH119</t>
  </si>
  <si>
    <t>HI120</t>
  </si>
  <si>
    <t>ST121</t>
  </si>
  <si>
    <t>HE122</t>
  </si>
  <si>
    <t>TA123</t>
  </si>
  <si>
    <t>PH124</t>
  </si>
  <si>
    <t>PH125</t>
  </si>
  <si>
    <t>PH126</t>
  </si>
  <si>
    <t>CH127</t>
  </si>
  <si>
    <t>PH128</t>
  </si>
  <si>
    <t>PH129</t>
  </si>
  <si>
    <t>ST130</t>
  </si>
  <si>
    <t>CH131</t>
  </si>
  <si>
    <t>ST132</t>
  </si>
  <si>
    <t>PA133</t>
  </si>
  <si>
    <t>MO134</t>
  </si>
  <si>
    <t>ST135</t>
  </si>
  <si>
    <t>LA136</t>
  </si>
  <si>
    <t>PA137</t>
  </si>
  <si>
    <t>ST138</t>
  </si>
  <si>
    <t>HE139</t>
  </si>
  <si>
    <t>HE140</t>
  </si>
  <si>
    <t>KE141</t>
  </si>
  <si>
    <t>ST142</t>
  </si>
  <si>
    <t>PA143</t>
  </si>
  <si>
    <t>CH144</t>
  </si>
  <si>
    <t>CH145</t>
  </si>
  <si>
    <t>ST146</t>
  </si>
  <si>
    <t>HI147</t>
  </si>
  <si>
    <t>MO148</t>
  </si>
  <si>
    <t>CH149</t>
  </si>
  <si>
    <t>TA150</t>
  </si>
  <si>
    <t>PA151</t>
  </si>
  <si>
    <t>KE152</t>
  </si>
  <si>
    <t>PH153</t>
  </si>
  <si>
    <t>PH154</t>
  </si>
  <si>
    <t>HE155</t>
  </si>
  <si>
    <t>HE156</t>
  </si>
  <si>
    <t>PH157</t>
  </si>
  <si>
    <t>CH158</t>
  </si>
  <si>
    <t>PA159</t>
  </si>
  <si>
    <t>LA160</t>
  </si>
  <si>
    <t>TA161</t>
  </si>
  <si>
    <t>HE162</t>
  </si>
  <si>
    <t>HE163</t>
  </si>
  <si>
    <t>ST164</t>
  </si>
  <si>
    <t>ST165</t>
  </si>
  <si>
    <t>HE166</t>
  </si>
  <si>
    <t>CH167</t>
  </si>
  <si>
    <t>ST168</t>
  </si>
  <si>
    <t>TA169</t>
  </si>
  <si>
    <t>CH170</t>
  </si>
  <si>
    <t>LA171</t>
  </si>
  <si>
    <t>TA172</t>
  </si>
  <si>
    <t>MO173</t>
  </si>
  <si>
    <t>MO174</t>
  </si>
  <si>
    <t>TA175</t>
  </si>
  <si>
    <t>MO176</t>
  </si>
  <si>
    <t>PA177</t>
  </si>
  <si>
    <t>ST178</t>
  </si>
  <si>
    <t>PA179</t>
  </si>
  <si>
    <t>KE180</t>
  </si>
  <si>
    <t>MO181</t>
  </si>
  <si>
    <t>TA182</t>
  </si>
  <si>
    <t>LA183</t>
  </si>
  <si>
    <t>MO184</t>
  </si>
  <si>
    <t>CH185</t>
  </si>
  <si>
    <t>HE186</t>
  </si>
  <si>
    <t>TA187</t>
  </si>
  <si>
    <t>LA188</t>
  </si>
  <si>
    <t>HE189</t>
  </si>
  <si>
    <t>KE190</t>
  </si>
  <si>
    <t>MO191</t>
  </si>
  <si>
    <t>LA192</t>
  </si>
  <si>
    <t>MO193</t>
  </si>
  <si>
    <t>HI194</t>
  </si>
  <si>
    <t>CH195</t>
  </si>
  <si>
    <t>KE196</t>
  </si>
  <si>
    <t>MO197</t>
  </si>
  <si>
    <t>KE198</t>
  </si>
  <si>
    <t>PA199</t>
  </si>
  <si>
    <t>ST200</t>
  </si>
  <si>
    <t>HE201</t>
  </si>
  <si>
    <t>HE202</t>
  </si>
  <si>
    <t>HI203</t>
  </si>
  <si>
    <t>PA204</t>
  </si>
  <si>
    <t>ST205</t>
  </si>
  <si>
    <t>HI206</t>
  </si>
  <si>
    <t>CH207</t>
  </si>
  <si>
    <t>HI208</t>
  </si>
  <si>
    <t>KE209</t>
  </si>
  <si>
    <t>LA210</t>
  </si>
  <si>
    <t>PA211</t>
  </si>
  <si>
    <t>KE212</t>
  </si>
  <si>
    <t>HI213</t>
  </si>
  <si>
    <t>KE214</t>
  </si>
  <si>
    <t>ST215</t>
  </si>
  <si>
    <t>HI216</t>
  </si>
  <si>
    <t>PH217</t>
  </si>
  <si>
    <t>PA218</t>
  </si>
  <si>
    <t>CH219</t>
  </si>
  <si>
    <t>KE220</t>
  </si>
  <si>
    <t>PH221</t>
  </si>
  <si>
    <t>LA222</t>
  </si>
  <si>
    <t>KE223</t>
  </si>
  <si>
    <t>MO224</t>
  </si>
  <si>
    <t>CH225</t>
  </si>
  <si>
    <t>HI226</t>
  </si>
  <si>
    <t>HE227</t>
  </si>
  <si>
    <t>TA228</t>
  </si>
  <si>
    <t>PH229</t>
  </si>
  <si>
    <t>TA230</t>
  </si>
  <si>
    <t>HI231</t>
  </si>
  <si>
    <t>CH232</t>
  </si>
  <si>
    <t>PH233</t>
  </si>
  <si>
    <t>CH234</t>
  </si>
  <si>
    <t>CH235</t>
  </si>
  <si>
    <t>HE236</t>
  </si>
  <si>
    <t>CH237</t>
  </si>
  <si>
    <t>KE238</t>
  </si>
  <si>
    <t>MO239</t>
  </si>
  <si>
    <t>ST240</t>
  </si>
  <si>
    <t>PA241</t>
  </si>
  <si>
    <t>LA242</t>
  </si>
  <si>
    <t>TA243</t>
  </si>
  <si>
    <t>HE244</t>
  </si>
  <si>
    <t>PA245</t>
  </si>
  <si>
    <t>HI246</t>
  </si>
  <si>
    <t>HE247</t>
  </si>
  <si>
    <t>TA248</t>
  </si>
  <si>
    <t>HE249</t>
  </si>
  <si>
    <t>MO250</t>
  </si>
  <si>
    <t>CH251</t>
  </si>
  <si>
    <t>ST252</t>
  </si>
  <si>
    <t>TA253</t>
  </si>
  <si>
    <t>PA254</t>
  </si>
  <si>
    <t>MO255</t>
  </si>
  <si>
    <t>TA256</t>
  </si>
  <si>
    <t>ST257</t>
  </si>
  <si>
    <t>HI258</t>
  </si>
  <si>
    <t>PH259</t>
  </si>
  <si>
    <t>LA260</t>
  </si>
  <si>
    <t>PA261</t>
  </si>
  <si>
    <t>CH262</t>
  </si>
  <si>
    <t>HI263</t>
  </si>
  <si>
    <t>KE264</t>
  </si>
  <si>
    <t>HI265</t>
  </si>
  <si>
    <t>TA266</t>
  </si>
  <si>
    <t>PH267</t>
  </si>
  <si>
    <t>HI268</t>
  </si>
  <si>
    <t>ST269</t>
  </si>
  <si>
    <t>LA270</t>
  </si>
  <si>
    <t>HE271</t>
  </si>
  <si>
    <t>HE272</t>
  </si>
  <si>
    <t>HE273</t>
  </si>
  <si>
    <t>HI274</t>
  </si>
  <si>
    <t>TA275</t>
  </si>
  <si>
    <t>HI276</t>
  </si>
  <si>
    <t>TA277</t>
  </si>
  <si>
    <t>PH278</t>
  </si>
  <si>
    <t>MO279</t>
  </si>
  <si>
    <t>LA280</t>
  </si>
  <si>
    <t>HI281</t>
  </si>
  <si>
    <t>LA282</t>
  </si>
  <si>
    <t>KE283</t>
  </si>
  <si>
    <t>MO284</t>
  </si>
  <si>
    <t>HI285</t>
  </si>
  <si>
    <t>HI286</t>
  </si>
  <si>
    <t>CH287</t>
  </si>
  <si>
    <t>HE288</t>
  </si>
  <si>
    <t>ST289</t>
  </si>
  <si>
    <t>CH290</t>
  </si>
  <si>
    <t>TA291</t>
  </si>
  <si>
    <t>ST292</t>
  </si>
  <si>
    <t>HE293</t>
  </si>
  <si>
    <t>PA294</t>
  </si>
  <si>
    <t>CH295</t>
  </si>
  <si>
    <t>PH296</t>
  </si>
  <si>
    <t>PH297</t>
  </si>
  <si>
    <t>LA298</t>
  </si>
  <si>
    <t>HI299</t>
  </si>
  <si>
    <t>LA300</t>
  </si>
  <si>
    <t>ST301</t>
  </si>
  <si>
    <t>HE302</t>
  </si>
  <si>
    <t>ST303</t>
  </si>
  <si>
    <t>MO304</t>
  </si>
  <si>
    <t>PA305</t>
  </si>
  <si>
    <t>TA306</t>
  </si>
  <si>
    <t>LA307</t>
  </si>
  <si>
    <t>TA308</t>
  </si>
  <si>
    <t>HE309</t>
  </si>
  <si>
    <t>PH310</t>
  </si>
  <si>
    <t>KE311</t>
  </si>
  <si>
    <t>ST312</t>
  </si>
  <si>
    <t>LA313</t>
  </si>
  <si>
    <t>PA314</t>
  </si>
  <si>
    <t>TA315</t>
  </si>
  <si>
    <t>ST316</t>
  </si>
  <si>
    <t>TA317</t>
  </si>
  <si>
    <t>HI318</t>
  </si>
  <si>
    <t>ST319</t>
  </si>
  <si>
    <t>MO320</t>
  </si>
  <si>
    <t>HI321</t>
  </si>
  <si>
    <t>PA322</t>
  </si>
  <si>
    <t>LA323</t>
  </si>
  <si>
    <t>PA324</t>
  </si>
  <si>
    <t>LA325</t>
  </si>
  <si>
    <t>KE326</t>
  </si>
  <si>
    <t>CH327</t>
  </si>
  <si>
    <t>PH328</t>
  </si>
  <si>
    <t>ST329</t>
  </si>
  <si>
    <t>CH330</t>
  </si>
  <si>
    <t>PA331</t>
  </si>
  <si>
    <t>TA332</t>
  </si>
  <si>
    <t>TA333</t>
  </si>
  <si>
    <t>TA334</t>
  </si>
  <si>
    <t>CH335</t>
  </si>
  <si>
    <t>PA336</t>
  </si>
  <si>
    <t>LA337</t>
  </si>
  <si>
    <t>CH338</t>
  </si>
  <si>
    <t>MO339</t>
  </si>
  <si>
    <t>KE340</t>
  </si>
  <si>
    <t>CH341</t>
  </si>
  <si>
    <t>KE342</t>
  </si>
  <si>
    <t>PH343</t>
  </si>
  <si>
    <t>HE344</t>
  </si>
  <si>
    <t>ST345</t>
  </si>
  <si>
    <t>ST346</t>
  </si>
  <si>
    <t>HE347</t>
  </si>
  <si>
    <t>PA348</t>
  </si>
  <si>
    <t>HI349</t>
  </si>
  <si>
    <t>PA350</t>
  </si>
  <si>
    <t>HE351</t>
  </si>
  <si>
    <t>HI352</t>
  </si>
  <si>
    <t>LA353</t>
  </si>
  <si>
    <t>PH354</t>
  </si>
  <si>
    <t>TA355</t>
  </si>
  <si>
    <t>MO356</t>
  </si>
  <si>
    <t>CH357</t>
  </si>
  <si>
    <t>KE358</t>
  </si>
  <si>
    <t>LA359</t>
  </si>
  <si>
    <t>HI360</t>
  </si>
  <si>
    <t>LA361</t>
  </si>
  <si>
    <t>KE362</t>
  </si>
  <si>
    <t>PH363</t>
  </si>
  <si>
    <t>HI364</t>
  </si>
  <si>
    <t>ST365</t>
  </si>
  <si>
    <t>ST366</t>
  </si>
  <si>
    <t>KE367</t>
  </si>
  <si>
    <t>TA368</t>
  </si>
  <si>
    <t>MO369</t>
  </si>
  <si>
    <t>TA370</t>
  </si>
  <si>
    <t>LA371</t>
  </si>
  <si>
    <t>LA372</t>
  </si>
  <si>
    <t>MO373</t>
  </si>
  <si>
    <t>LA374</t>
  </si>
  <si>
    <t>ST375</t>
  </si>
  <si>
    <t>PA376</t>
  </si>
  <si>
    <t>HI377</t>
  </si>
  <si>
    <t>LA378</t>
  </si>
  <si>
    <t>KE379</t>
  </si>
  <si>
    <t>KE380</t>
  </si>
  <si>
    <t>CH381</t>
  </si>
  <si>
    <t>MO382</t>
  </si>
  <si>
    <t>PH383</t>
  </si>
  <si>
    <t>MO384</t>
  </si>
  <si>
    <t>CH385</t>
  </si>
  <si>
    <t>MO386</t>
  </si>
  <si>
    <t>ST387</t>
  </si>
  <si>
    <t>PA388</t>
  </si>
  <si>
    <t>HI389</t>
  </si>
  <si>
    <t>MO390</t>
  </si>
  <si>
    <t>TA391</t>
  </si>
  <si>
    <t>MO392</t>
  </si>
  <si>
    <t>HI393</t>
  </si>
  <si>
    <t>HI394</t>
  </si>
  <si>
    <t>KE395</t>
  </si>
  <si>
    <t>KE396</t>
  </si>
  <si>
    <t>LA397</t>
  </si>
  <si>
    <t>CH398</t>
  </si>
  <si>
    <t>CH399</t>
  </si>
  <si>
    <t>Jai Kishan</t>
  </si>
  <si>
    <t>Sagar Sharma</t>
  </si>
  <si>
    <t>Kamal Singh</t>
  </si>
  <si>
    <t>Suresh Singh</t>
  </si>
  <si>
    <t>Resham</t>
  </si>
  <si>
    <t xml:space="preserve"> </t>
  </si>
  <si>
    <t>Sales</t>
  </si>
  <si>
    <t>S.D.K Sales</t>
  </si>
  <si>
    <t>Use of Vlookup</t>
  </si>
  <si>
    <t>Sumif/Sumifs</t>
  </si>
  <si>
    <t xml:space="preserve"> Product Name</t>
  </si>
  <si>
    <t>Count</t>
  </si>
  <si>
    <t>Total Product</t>
  </si>
  <si>
    <t>CountA/Countif/Countifs</t>
  </si>
  <si>
    <t>Avg/Avgif/Avgifs</t>
  </si>
  <si>
    <t>Total Product Avg</t>
  </si>
  <si>
    <t>List</t>
  </si>
  <si>
    <t>Use of Functions</t>
  </si>
  <si>
    <t>Vlookup</t>
  </si>
  <si>
    <t>Product_ID</t>
  </si>
  <si>
    <t>Product_ID&amp;Region</t>
  </si>
  <si>
    <t>Column For Vlookup &amp; Xlookup</t>
  </si>
  <si>
    <t>Use_OF_Vlookup</t>
  </si>
  <si>
    <t>Use_OF_Vlookup_With_IFERROR</t>
  </si>
  <si>
    <t>Count &amp; Sum(Array)</t>
  </si>
  <si>
    <t>Use_OF_Count&amp;Sum</t>
  </si>
  <si>
    <t>Total_Product</t>
  </si>
  <si>
    <t>Paper Clipp</t>
  </si>
  <si>
    <t>Use_OF_Countif/Sumif</t>
  </si>
  <si>
    <t>Row Labels</t>
  </si>
  <si>
    <t>Sum of Total Sales</t>
  </si>
  <si>
    <t>Grand Total</t>
  </si>
  <si>
    <t>Sum of Sales</t>
  </si>
  <si>
    <t>Furniture</t>
  </si>
  <si>
    <t>Stationery</t>
  </si>
  <si>
    <t>Sum of Unit Sold</t>
  </si>
  <si>
    <t>Electronics</t>
  </si>
  <si>
    <t>Conditional Formatting</t>
  </si>
  <si>
    <t>Column Labels</t>
  </si>
  <si>
    <t>Count of Product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</si>
</sst>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x14ac:knownFonts="1">
    <font>
      <sz val="11"/>
      <color theme="1"/>
      <name val="Calibri"/>
      <family val="2"/>
      <scheme val="minor"/>
    </font>
    <font>
      <b/>
      <sz val="12"/>
      <color theme="1"/>
      <name val="Calibri"/>
      <family val="2"/>
      <scheme val="minor"/>
    </font>
    <font>
      <b/>
      <sz val="11"/>
      <color theme="1"/>
      <name val="Calibri"/>
      <family val="2"/>
      <scheme val="minor"/>
    </font>
    <font>
      <b/>
      <sz val="24"/>
      <color theme="1"/>
      <name val="Calibri"/>
      <family val="2"/>
      <scheme val="minor"/>
    </font>
    <font>
      <sz val="14"/>
      <color theme="1"/>
      <name val="Calibri"/>
      <family val="2"/>
      <scheme val="minor"/>
    </font>
    <font>
      <b/>
      <sz val="10"/>
      <color theme="1"/>
      <name val="Calibri"/>
      <family val="2"/>
      <scheme val="minor"/>
    </font>
    <font>
      <sz val="8"/>
      <name val="Calibri"/>
      <family val="2"/>
      <scheme val="minor"/>
    </font>
    <font>
      <b/>
      <sz val="10"/>
      <color rgb="FFFF0000"/>
      <name val="Calibri"/>
      <family val="2"/>
      <scheme val="minor"/>
    </font>
    <font>
      <b/>
      <sz val="11"/>
      <color rgb="FFFF0000"/>
      <name val="Calibri"/>
      <family val="2"/>
      <scheme val="minor"/>
    </font>
    <font>
      <sz val="11"/>
      <color theme="0"/>
      <name val="Calibri"/>
      <family val="2"/>
      <scheme val="minor"/>
    </font>
    <font>
      <sz val="24"/>
      <color theme="1"/>
      <name val="Calibri"/>
      <family val="2"/>
      <scheme val="minor"/>
    </font>
  </fonts>
  <fills count="9">
    <fill>
      <patternFill patternType="none"/>
    </fill>
    <fill>
      <patternFill patternType="gray125"/>
    </fill>
    <fill>
      <patternFill patternType="solid">
        <fgColor theme="4" tint="0.79998168889431442"/>
        <bgColor indexed="64"/>
      </patternFill>
    </fill>
    <fill>
      <patternFill patternType="solid">
        <fgColor theme="9" tint="0.59999389629810485"/>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rgb="FFFFFF00"/>
        <bgColor indexed="64"/>
      </patternFill>
    </fill>
    <fill>
      <patternFill patternType="solid">
        <fgColor theme="1"/>
        <bgColor indexed="64"/>
      </patternFill>
    </fill>
    <fill>
      <patternFill patternType="solid">
        <fgColor theme="0" tint="-0.3499862666707357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s>
  <cellStyleXfs count="1">
    <xf numFmtId="0" fontId="0" fillId="0" borderId="0"/>
  </cellStyleXfs>
  <cellXfs count="40">
    <xf numFmtId="0" fontId="0" fillId="0" borderId="0" xfId="0"/>
    <xf numFmtId="0" fontId="0" fillId="0" borderId="1" xfId="0" applyBorder="1"/>
    <xf numFmtId="0" fontId="1" fillId="2" borderId="1" xfId="0" applyFont="1" applyFill="1" applyBorder="1" applyAlignment="1">
      <alignment horizontal="center" vertical="center"/>
    </xf>
    <xf numFmtId="0" fontId="0" fillId="0" borderId="4" xfId="0" applyBorder="1"/>
    <xf numFmtId="0" fontId="0" fillId="0" borderId="1" xfId="0" applyBorder="1" applyProtection="1">
      <protection locked="0"/>
    </xf>
    <xf numFmtId="0" fontId="0" fillId="0" borderId="2" xfId="0" applyBorder="1" applyProtection="1">
      <protection locked="0"/>
    </xf>
    <xf numFmtId="0" fontId="2" fillId="4" borderId="1" xfId="0" applyFont="1" applyFill="1" applyBorder="1"/>
    <xf numFmtId="0" fontId="5" fillId="2" borderId="1" xfId="0" applyFont="1" applyFill="1" applyBorder="1" applyAlignment="1">
      <alignment horizontal="center" vertical="center"/>
    </xf>
    <xf numFmtId="0" fontId="2" fillId="0" borderId="1" xfId="0" applyFont="1" applyBorder="1" applyProtection="1">
      <protection locked="0"/>
    </xf>
    <xf numFmtId="0" fontId="2" fillId="0" borderId="4" xfId="0" applyFont="1" applyBorder="1" applyProtection="1">
      <protection locked="0"/>
    </xf>
    <xf numFmtId="0" fontId="2" fillId="4" borderId="1" xfId="0" applyFont="1" applyFill="1" applyBorder="1" applyAlignment="1">
      <alignment horizontal="center" vertical="center"/>
    </xf>
    <xf numFmtId="0" fontId="0" fillId="0" borderId="0" xfId="0" pivotButton="1"/>
    <xf numFmtId="0" fontId="0" fillId="0" borderId="0" xfId="0" applyAlignment="1">
      <alignment horizontal="left"/>
    </xf>
    <xf numFmtId="0" fontId="2" fillId="3" borderId="6" xfId="0" applyFont="1" applyFill="1" applyBorder="1" applyAlignment="1">
      <alignment horizontal="center" vertical="center" wrapText="1"/>
    </xf>
    <xf numFmtId="0" fontId="0" fillId="0" borderId="2" xfId="0" applyBorder="1"/>
    <xf numFmtId="0" fontId="0" fillId="0" borderId="3" xfId="0" applyBorder="1"/>
    <xf numFmtId="0" fontId="0" fillId="0" borderId="1" xfId="0" applyBorder="1" applyAlignment="1">
      <alignment wrapText="1"/>
    </xf>
    <xf numFmtId="0" fontId="0" fillId="0" borderId="10" xfId="0" applyBorder="1" applyAlignment="1">
      <alignment wrapText="1"/>
    </xf>
    <xf numFmtId="0" fontId="0" fillId="0" borderId="10" xfId="0" applyBorder="1"/>
    <xf numFmtId="0" fontId="0" fillId="0" borderId="0" xfId="0" applyProtection="1">
      <protection locked="0"/>
    </xf>
    <xf numFmtId="0" fontId="2" fillId="0" borderId="0" xfId="0" applyFont="1" applyProtection="1">
      <protection locked="0"/>
    </xf>
    <xf numFmtId="0" fontId="9" fillId="7" borderId="0" xfId="0" applyFont="1" applyFill="1" applyProtection="1">
      <protection locked="0"/>
    </xf>
    <xf numFmtId="0" fontId="10" fillId="8" borderId="0" xfId="0" applyFont="1" applyFill="1"/>
    <xf numFmtId="0" fontId="0" fillId="8" borderId="0" xfId="0" applyFill="1"/>
    <xf numFmtId="0" fontId="4" fillId="4" borderId="0" xfId="0" applyFont="1" applyFill="1" applyAlignment="1" applyProtection="1">
      <alignment horizontal="center" vertical="center"/>
      <protection locked="0"/>
    </xf>
    <xf numFmtId="0" fontId="1" fillId="2" borderId="2"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3" fillId="3" borderId="2" xfId="0" applyFont="1"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7" fillId="6" borderId="7" xfId="0" applyFont="1" applyFill="1" applyBorder="1" applyAlignment="1">
      <alignment horizontal="center" vertical="center"/>
    </xf>
    <xf numFmtId="0" fontId="7" fillId="6" borderId="8" xfId="0" applyFont="1" applyFill="1" applyBorder="1" applyAlignment="1">
      <alignment horizontal="center" vertical="center"/>
    </xf>
    <xf numFmtId="0" fontId="7" fillId="6" borderId="9" xfId="0" applyFont="1" applyFill="1" applyBorder="1" applyAlignment="1">
      <alignment horizontal="center" vertical="center"/>
    </xf>
    <xf numFmtId="0" fontId="2" fillId="5" borderId="5" xfId="0" applyFont="1" applyFill="1" applyBorder="1" applyAlignment="1">
      <alignment horizont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8" fillId="6" borderId="1" xfId="0" applyFont="1" applyFill="1" applyBorder="1" applyAlignment="1">
      <alignment horizontal="center" vertical="center"/>
    </xf>
    <xf numFmtId="0" fontId="7" fillId="6" borderId="1" xfId="0" applyFont="1" applyFill="1" applyBorder="1" applyAlignment="1">
      <alignment horizontal="center" vertical="center"/>
    </xf>
    <xf numFmtId="0" fontId="2" fillId="4" borderId="4" xfId="0" applyFont="1" applyFill="1" applyBorder="1" applyAlignment="1">
      <alignment horizontal="center"/>
    </xf>
    <xf numFmtId="0" fontId="0" fillId="5" borderId="0" xfId="0" applyFill="1" applyAlignment="1">
      <alignment horizontal="center"/>
    </xf>
  </cellXfs>
  <cellStyles count="1">
    <cellStyle name="Normal" xfId="0" builtinId="0"/>
  </cellStyles>
  <dxfs count="1">
    <dxf>
      <fill>
        <patternFill>
          <bgColor theme="7" tint="0.39994506668294322"/>
        </patternFill>
      </fill>
    </dxf>
  </dxfs>
  <tableStyles count="1" defaultTableStyle="TableStyleMedium2" defaultPivotStyle="PivotStyleLight16">
    <tableStyle name="Slicer Style 1" pivot="0" table="0" count="2" xr9:uid="{6E63F1A1-08A9-461B-ABC1-C290BF5F42C7}"/>
  </tableStyles>
  <colors>
    <mruColors>
      <color rgb="FFD488CF"/>
      <color rgb="FFC755F5"/>
      <color rgb="FF8FDB29"/>
      <color rgb="FF6600CC"/>
    </mruColors>
  </colors>
  <extLst>
    <ext xmlns:x14="http://schemas.microsoft.com/office/spreadsheetml/2009/9/main" uri="{46F421CA-312F-682f-3DD2-61675219B42D}">
      <x14:dxfs count="2">
        <dxf>
          <fill>
            <patternFill>
              <bgColor rgb="FF6600CC"/>
            </patternFill>
          </fill>
        </dxf>
        <dxf>
          <fill>
            <patternFill>
              <bgColor rgb="FFC755F5"/>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07/relationships/slicerCache" Target="slicerCaches/slicerCache2.xml"/><Relationship Id="rId18" Type="http://schemas.openxmlformats.org/officeDocument/2006/relationships/sharedStrings" Target="sharedStrings.xml"/><Relationship Id="rId26" Type="http://schemas.openxmlformats.org/officeDocument/2006/relationships/customXml" Target="../customXml/item4.xml"/><Relationship Id="rId39" Type="http://schemas.openxmlformats.org/officeDocument/2006/relationships/customXml" Target="../customXml/item17.xml"/><Relationship Id="rId21" Type="http://schemas.microsoft.com/office/2017/10/relationships/person" Target="persons/person.xml"/><Relationship Id="rId34" Type="http://schemas.openxmlformats.org/officeDocument/2006/relationships/customXml" Target="../customXml/item12.xml"/><Relationship Id="rId42" Type="http://schemas.openxmlformats.org/officeDocument/2006/relationships/customXml" Target="../customXml/item20.xml"/><Relationship Id="rId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powerPivotData" Target="model/item.data"/><Relationship Id="rId29" Type="http://schemas.openxmlformats.org/officeDocument/2006/relationships/customXml" Target="../customXml/item7.xml"/><Relationship Id="rId41" Type="http://schemas.openxmlformats.org/officeDocument/2006/relationships/customXml" Target="../customXml/item19.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pivotCacheDefinition" Target="pivotCache/pivotCacheDefinition6.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5.xml"/><Relationship Id="rId19" Type="http://schemas.openxmlformats.org/officeDocument/2006/relationships/sheetMetadata" Target="metadata.xml"/><Relationship Id="rId31" Type="http://schemas.openxmlformats.org/officeDocument/2006/relationships/customXml" Target="../customXml/item9.xml"/><Relationship Id="rId4" Type="http://schemas.openxmlformats.org/officeDocument/2006/relationships/worksheet" Target="worksheets/sheet4.xml"/><Relationship Id="rId9" Type="http://schemas.openxmlformats.org/officeDocument/2006/relationships/pivotCacheDefinition" Target="pivotCache/pivotCacheDefinition4.xml"/><Relationship Id="rId14" Type="http://schemas.microsoft.com/office/2007/relationships/slicerCache" Target="slicerCaches/slicerCache3.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12" Type="http://schemas.microsoft.com/office/2007/relationships/slicerCache" Target="slicerCaches/slicerCache1.xml"/><Relationship Id="rId17" Type="http://schemas.openxmlformats.org/officeDocument/2006/relationships/styles" Target="style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[Dataset_1.xlsx]Pivot_Report!PivotTable3</c:name>
    <c:fmtId val="0"/>
  </c:pivotSource>
  <c:chart>
    <c:title>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93861494263573"/>
              <c:y val="0.1591531787693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3546235905061224"/>
              <c:y val="-0.160242782152231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1937948475324704"/>
              <c:y val="-0.174024496937882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7767339168440854"/>
              <c:y val="0.12008566637503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Pivot_Report!$B$24</c:f>
              <c:strCache>
                <c:ptCount val="1"/>
                <c:pt idx="0">
                  <c:v>Sum of Unit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3-5703-4C04-AA66-D5D5B03C1F0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4-5703-4C04-AA66-D5D5B03C1F0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5703-4C04-AA66-D5D5B03C1F0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6-5703-4C04-AA66-D5D5B03C1F05}"/>
              </c:ext>
            </c:extLst>
          </c:dPt>
          <c:dLbls>
            <c:dLbl>
              <c:idx val="0"/>
              <c:layout>
                <c:manualLayout>
                  <c:x val="-0.16093861494263573"/>
                  <c:y val="0.1591531787693205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5703-4C04-AA66-D5D5B03C1F05}"/>
                </c:ext>
              </c:extLst>
            </c:dLbl>
            <c:dLbl>
              <c:idx val="1"/>
              <c:layout>
                <c:manualLayout>
                  <c:x val="-0.13546235905061224"/>
                  <c:y val="-0.1602427821522310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4-5703-4C04-AA66-D5D5B03C1F05}"/>
                </c:ext>
              </c:extLst>
            </c:dLbl>
            <c:dLbl>
              <c:idx val="2"/>
              <c:layout>
                <c:manualLayout>
                  <c:x val="0.11937948475324704"/>
                  <c:y val="-0.1740244969378828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5703-4C04-AA66-D5D5B03C1F05}"/>
                </c:ext>
              </c:extLst>
            </c:dLbl>
            <c:dLbl>
              <c:idx val="3"/>
              <c:layout>
                <c:manualLayout>
                  <c:x val="0.17767339168440854"/>
                  <c:y val="0.1200856663750365"/>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6-5703-4C04-AA66-D5D5B03C1F0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Pivot_Report!$A$25:$A$29</c:f>
              <c:strCache>
                <c:ptCount val="4"/>
                <c:pt idx="0">
                  <c:v>East</c:v>
                </c:pt>
                <c:pt idx="1">
                  <c:v>North</c:v>
                </c:pt>
                <c:pt idx="2">
                  <c:v>South</c:v>
                </c:pt>
                <c:pt idx="3">
                  <c:v>West</c:v>
                </c:pt>
              </c:strCache>
            </c:strRef>
          </c:cat>
          <c:val>
            <c:numRef>
              <c:f>Pivot_Report!$B$25:$B$29</c:f>
              <c:numCache>
                <c:formatCode>General</c:formatCode>
                <c:ptCount val="4"/>
                <c:pt idx="0">
                  <c:v>2125</c:v>
                </c:pt>
                <c:pt idx="1">
                  <c:v>1722</c:v>
                </c:pt>
                <c:pt idx="2">
                  <c:v>2174</c:v>
                </c:pt>
                <c:pt idx="3">
                  <c:v>2214</c:v>
                </c:pt>
              </c:numCache>
            </c:numRef>
          </c:val>
          <c:extLst>
            <c:ext xmlns:c16="http://schemas.microsoft.com/office/drawing/2014/chart" uri="{C3380CC4-5D6E-409C-BE32-E72D297353CC}">
              <c16:uniqueId val="{00000000-5703-4C04-AA66-D5D5B03C1F05}"/>
            </c:ext>
          </c:extLst>
        </c:ser>
        <c:ser>
          <c:idx val="1"/>
          <c:order val="1"/>
          <c:tx>
            <c:strRef>
              <c:f>Pivot_Report!$C$24</c:f>
              <c:strCache>
                <c:ptCount val="1"/>
                <c:pt idx="0">
                  <c:v>Sum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9-9501-4EFF-A067-A1D78F3F10CD}"/>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B-9501-4EFF-A067-A1D78F3F10CD}"/>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D-9501-4EFF-A067-A1D78F3F10CD}"/>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F-9501-4EFF-A067-A1D78F3F10CD}"/>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Pivot_Report!$A$25:$A$29</c:f>
              <c:strCache>
                <c:ptCount val="4"/>
                <c:pt idx="0">
                  <c:v>East</c:v>
                </c:pt>
                <c:pt idx="1">
                  <c:v>North</c:v>
                </c:pt>
                <c:pt idx="2">
                  <c:v>South</c:v>
                </c:pt>
                <c:pt idx="3">
                  <c:v>West</c:v>
                </c:pt>
              </c:strCache>
            </c:strRef>
          </c:cat>
          <c:val>
            <c:numRef>
              <c:f>Pivot_Report!$C$25:$C$29</c:f>
              <c:numCache>
                <c:formatCode>General</c:formatCode>
                <c:ptCount val="4"/>
                <c:pt idx="0">
                  <c:v>318544</c:v>
                </c:pt>
                <c:pt idx="1">
                  <c:v>366034</c:v>
                </c:pt>
                <c:pt idx="2">
                  <c:v>228386</c:v>
                </c:pt>
                <c:pt idx="3">
                  <c:v>295366</c:v>
                </c:pt>
              </c:numCache>
            </c:numRef>
          </c:val>
          <c:extLst>
            <c:ext xmlns:c16="http://schemas.microsoft.com/office/drawing/2014/chart" uri="{C3380CC4-5D6E-409C-BE32-E72D297353CC}">
              <c16:uniqueId val="{00000001-5703-4C04-AA66-D5D5B03C1F0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[Dataset_1.xlsx]Pivot_Report!PivotTable1</c:name>
    <c:fmtId val="6"/>
  </c:pivotSource>
  <c:chart>
    <c:title>
      <c:tx>
        <c:rich>
          <a:bodyPr rot="0" spcFirstLastPara="1" vertOverflow="ellipsis" vert="horz" wrap="square" anchor="ctr" anchorCtr="1"/>
          <a:lstStyle/>
          <a:p>
            <a:pPr algn="ctr" rtl="0">
              <a:defRPr lang="en-US" sz="1600" b="1" i="0" u="none" strike="noStrike" kern="1200" spc="0" baseline="0">
                <a:solidFill>
                  <a:schemeClr val="accent6">
                    <a:lumMod val="50000"/>
                  </a:schemeClr>
                </a:solidFill>
                <a:latin typeface="+mn-lt"/>
                <a:ea typeface="+mn-ea"/>
                <a:cs typeface="+mn-cs"/>
              </a:defRPr>
            </a:pPr>
            <a:r>
              <a:rPr lang="en-US" sz="1600" b="1" i="0" u="none" strike="noStrike" kern="1200" baseline="0">
                <a:solidFill>
                  <a:schemeClr val="accent6">
                    <a:lumMod val="50000"/>
                  </a:schemeClr>
                </a:solidFill>
                <a:latin typeface="+mn-lt"/>
                <a:ea typeface="+mn-ea"/>
                <a:cs typeface="+mn-cs"/>
              </a:rPr>
              <a:t>Product By Sales</a:t>
            </a:r>
          </a:p>
        </c:rich>
      </c:tx>
      <c:overlay val="0"/>
      <c:spPr>
        <a:noFill/>
        <a:ln>
          <a:solidFill>
            <a:schemeClr val="accent6">
              <a:lumMod val="50000"/>
            </a:schemeClr>
          </a:solidFill>
        </a:ln>
        <a:effectLst/>
      </c:spPr>
      <c:txPr>
        <a:bodyPr rot="0" spcFirstLastPara="1" vertOverflow="ellipsis" vert="horz" wrap="square" anchor="ctr" anchorCtr="1"/>
        <a:lstStyle/>
        <a:p>
          <a:pPr algn="ctr" rtl="0">
            <a:defRPr lang="en-US" sz="16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Pivot_Report!$B$3</c:f>
              <c:strCache>
                <c:ptCount val="1"/>
                <c:pt idx="0">
                  <c:v>Total</c:v>
                </c:pt>
              </c:strCache>
            </c:strRef>
          </c:tx>
          <c:spPr>
            <a:solidFill>
              <a:schemeClr val="accent1"/>
            </a:solidFill>
            <a:ln>
              <a:noFill/>
            </a:ln>
            <a:effectLst/>
          </c:spPr>
          <c:invertIfNegative val="0"/>
          <c:dLbls>
            <c:numFmt formatCode="#,##0,\K" sourceLinked="0"/>
            <c:spPr>
              <a:noFill/>
              <a:ln>
                <a:noFill/>
              </a:ln>
              <a:effectLst/>
            </c:spPr>
            <c:txPr>
              <a:bodyPr rot="0" spcFirstLastPara="1" vertOverflow="ellipsis" vert="horz" wrap="square" lIns="38100" tIns="19050" rIns="38100" bIns="19050" anchor="ctr" anchorCtr="0">
                <a:spAutoFit/>
              </a:bodyPr>
              <a:lstStyle/>
              <a:p>
                <a:pPr algn="ctr">
                  <a:defRPr lang="en-US"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Pivot_Report!$A$4:$A$13</c:f>
              <c:strCache>
                <c:ptCount val="10"/>
                <c:pt idx="0">
                  <c:v>Laptop</c:v>
                </c:pt>
                <c:pt idx="1">
                  <c:v>Phone</c:v>
                </c:pt>
                <c:pt idx="2">
                  <c:v>Monitor</c:v>
                </c:pt>
                <c:pt idx="3">
                  <c:v>Headphone</c:v>
                </c:pt>
                <c:pt idx="4">
                  <c:v>Table</c:v>
                </c:pt>
                <c:pt idx="5">
                  <c:v>Keyboard</c:v>
                </c:pt>
                <c:pt idx="6">
                  <c:v>Chair</c:v>
                </c:pt>
                <c:pt idx="7">
                  <c:v>Sticky Note</c:v>
                </c:pt>
                <c:pt idx="8">
                  <c:v>Paper Clip</c:v>
                </c:pt>
                <c:pt idx="9">
                  <c:v>High Lighters</c:v>
                </c:pt>
              </c:strCache>
            </c:strRef>
          </c:cat>
          <c:val>
            <c:numRef>
              <c:f>Pivot_Report!$B$4:$B$13</c:f>
              <c:numCache>
                <c:formatCode>General</c:formatCode>
                <c:ptCount val="10"/>
                <c:pt idx="0">
                  <c:v>19218122</c:v>
                </c:pt>
                <c:pt idx="1">
                  <c:v>6256740</c:v>
                </c:pt>
                <c:pt idx="2">
                  <c:v>5458315</c:v>
                </c:pt>
                <c:pt idx="3">
                  <c:v>709196</c:v>
                </c:pt>
                <c:pt idx="4">
                  <c:v>577939</c:v>
                </c:pt>
                <c:pt idx="5">
                  <c:v>291410</c:v>
                </c:pt>
                <c:pt idx="6">
                  <c:v>231334</c:v>
                </c:pt>
                <c:pt idx="7">
                  <c:v>95534</c:v>
                </c:pt>
                <c:pt idx="8">
                  <c:v>67736</c:v>
                </c:pt>
                <c:pt idx="9">
                  <c:v>17934</c:v>
                </c:pt>
              </c:numCache>
            </c:numRef>
          </c:val>
          <c:extLst>
            <c:ext xmlns:c16="http://schemas.microsoft.com/office/drawing/2014/chart" uri="{C3380CC4-5D6E-409C-BE32-E72D297353CC}">
              <c16:uniqueId val="{00000000-E2DB-455E-8B08-45FC019A2845}"/>
            </c:ext>
          </c:extLst>
        </c:ser>
        <c:dLbls>
          <c:dLblPos val="outEnd"/>
          <c:showLegendKey val="0"/>
          <c:showVal val="1"/>
          <c:showCatName val="0"/>
          <c:showSerName val="0"/>
          <c:showPercent val="0"/>
          <c:showBubbleSize val="0"/>
        </c:dLbls>
        <c:gapWidth val="219"/>
        <c:overlap val="-27"/>
        <c:axId val="997912688"/>
        <c:axId val="997910288"/>
      </c:barChart>
      <c:catAx>
        <c:axId val="99791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997910288"/>
        <c:crosses val="autoZero"/>
        <c:auto val="1"/>
        <c:lblAlgn val="ctr"/>
        <c:lblOffset val="100"/>
        <c:noMultiLvlLbl val="0"/>
      </c:catAx>
      <c:valAx>
        <c:axId val="997910288"/>
        <c:scaling>
          <c:orientation val="minMax"/>
        </c:scaling>
        <c:delete val="0"/>
        <c:axPos val="l"/>
        <c:numFmt formatCode="#,##0,\K" sourceLinked="0"/>
        <c:majorTickMark val="none"/>
        <c:minorTickMark val="none"/>
        <c:tickLblPos val="nextTo"/>
        <c:spPr>
          <a:noFill/>
          <a:ln>
            <a:noFill/>
          </a:ln>
          <a:effectLst/>
        </c:spPr>
        <c:txPr>
          <a:bodyPr rot="-60000000" spcFirstLastPara="1" vertOverflow="ellipsis" vert="horz" wrap="square" anchor="ctr" anchorCtr="1"/>
          <a:lstStyle/>
          <a:p>
            <a:pPr algn="ctr">
              <a:defRPr lang="en-US" sz="1050" b="1" i="0" u="none" strike="noStrike" kern="1200" baseline="0">
                <a:solidFill>
                  <a:schemeClr val="bg1"/>
                </a:solidFill>
                <a:latin typeface="+mn-lt"/>
                <a:ea typeface="+mn-ea"/>
                <a:cs typeface="+mn-cs"/>
              </a:defRPr>
            </a:pPr>
            <a:endParaRPr lang="en-US"/>
          </a:p>
        </c:txPr>
        <c:crossAx val="9979126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587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[Dataset_1.xlsx]Pivot_Report!PivotTable2</c:name>
    <c:fmtId val="5"/>
  </c:pivotSource>
  <c:chart>
    <c:title>
      <c:tx>
        <c:rich>
          <a:bodyPr rot="0" spcFirstLastPara="1" vertOverflow="ellipsis" vert="horz" wrap="square" anchor="ctr" anchorCtr="1"/>
          <a:lstStyle/>
          <a:p>
            <a:pPr algn="ctr" rtl="0">
              <a:defRPr lang="en-US" sz="1920" b="1" i="0" u="none" strike="noStrike" kern="1200" spc="0" baseline="0">
                <a:solidFill>
                  <a:schemeClr val="accent6">
                    <a:lumMod val="50000"/>
                  </a:schemeClr>
                </a:solidFill>
                <a:latin typeface="+mn-lt"/>
                <a:ea typeface="+mn-ea"/>
                <a:cs typeface="+mn-cs"/>
              </a:defRPr>
            </a:pPr>
            <a:r>
              <a:rPr lang="en-US" sz="1920" b="1" i="0" u="none" strike="noStrike" kern="1200" spc="0" baseline="0">
                <a:solidFill>
                  <a:schemeClr val="accent6">
                    <a:lumMod val="50000"/>
                  </a:schemeClr>
                </a:solidFill>
                <a:latin typeface="+mn-lt"/>
                <a:ea typeface="+mn-ea"/>
                <a:cs typeface="+mn-cs"/>
              </a:rPr>
              <a:t>Total Sales By Representative</a:t>
            </a:r>
          </a:p>
        </c:rich>
      </c:tx>
      <c:overlay val="0"/>
      <c:spPr>
        <a:noFill/>
        <a:ln>
          <a:solidFill>
            <a:schemeClr val="accent6">
              <a:lumMod val="50000"/>
            </a:schemeClr>
          </a:solidFill>
        </a:ln>
        <a:effectLst/>
      </c:spPr>
      <c:txPr>
        <a:bodyPr rot="0" spcFirstLastPara="1" vertOverflow="ellipsis" vert="horz" wrap="square" anchor="ctr" anchorCtr="1"/>
        <a:lstStyle/>
        <a:p>
          <a:pPr algn="ctr" rtl="0">
            <a:defRPr lang="en-US" sz="192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Pivot_Report!$B$16</c:f>
              <c:strCache>
                <c:ptCount val="1"/>
                <c:pt idx="0">
                  <c:v>Total</c:v>
                </c:pt>
              </c:strCache>
            </c:strRef>
          </c:tx>
          <c:spPr>
            <a:solidFill>
              <a:schemeClr val="accent1"/>
            </a:solidFill>
            <a:ln w="19050">
              <a:noFill/>
            </a:ln>
            <a:effectLst/>
          </c:spPr>
          <c:invertIfNegative val="0"/>
          <c:dLbls>
            <c:numFmt formatCode="#,##0,\K"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Pivot_Report!$A$17:$A$21</c:f>
              <c:strCache>
                <c:ptCount val="5"/>
                <c:pt idx="0">
                  <c:v>Resham</c:v>
                </c:pt>
                <c:pt idx="1">
                  <c:v>Kamal Singh</c:v>
                </c:pt>
                <c:pt idx="2">
                  <c:v>Sagar Sharma</c:v>
                </c:pt>
                <c:pt idx="3">
                  <c:v>Jai Kishan</c:v>
                </c:pt>
                <c:pt idx="4">
                  <c:v>Suresh Singh</c:v>
                </c:pt>
              </c:strCache>
            </c:strRef>
          </c:cat>
          <c:val>
            <c:numRef>
              <c:f>Pivot_Report!$B$17:$B$21</c:f>
              <c:numCache>
                <c:formatCode>General</c:formatCode>
                <c:ptCount val="5"/>
                <c:pt idx="0">
                  <c:v>4327752</c:v>
                </c:pt>
                <c:pt idx="1">
                  <c:v>4987420</c:v>
                </c:pt>
                <c:pt idx="2">
                  <c:v>6882318</c:v>
                </c:pt>
                <c:pt idx="3">
                  <c:v>7641042</c:v>
                </c:pt>
                <c:pt idx="4">
                  <c:v>9085728</c:v>
                </c:pt>
              </c:numCache>
            </c:numRef>
          </c:val>
          <c:extLst>
            <c:ext xmlns:c16="http://schemas.microsoft.com/office/drawing/2014/chart" uri="{C3380CC4-5D6E-409C-BE32-E72D297353CC}">
              <c16:uniqueId val="{00000000-A688-415A-8F22-999F13E3A6D3}"/>
            </c:ext>
          </c:extLst>
        </c:ser>
        <c:dLbls>
          <c:showLegendKey val="0"/>
          <c:showVal val="1"/>
          <c:showCatName val="0"/>
          <c:showSerName val="0"/>
          <c:showPercent val="0"/>
          <c:showBubbleSize val="0"/>
        </c:dLbls>
        <c:gapWidth val="150"/>
        <c:axId val="1282955568"/>
        <c:axId val="1282956048"/>
      </c:barChart>
      <c:valAx>
        <c:axId val="1282956048"/>
        <c:scaling>
          <c:orientation val="minMax"/>
        </c:scaling>
        <c:delete val="0"/>
        <c:axPos val="b"/>
        <c:numFmt formatCode="#,##0,\K" sourceLinked="0"/>
        <c:majorTickMark val="out"/>
        <c:minorTickMark val="none"/>
        <c:tickLblPos val="nextTo"/>
        <c:spPr>
          <a:noFill/>
          <a:ln>
            <a:noFill/>
          </a:ln>
          <a:effectLst/>
        </c:spPr>
        <c:txPr>
          <a:bodyPr rot="-60000000" spcFirstLastPara="1" vertOverflow="ellipsis" vert="horz" wrap="square" anchor="ctr" anchorCtr="1"/>
          <a:lstStyle/>
          <a:p>
            <a:pPr algn="ctr">
              <a:defRPr lang="en-US" sz="1050" b="1" i="0" u="none" strike="noStrike" kern="1200" baseline="0">
                <a:solidFill>
                  <a:schemeClr val="bg1"/>
                </a:solidFill>
                <a:latin typeface="+mn-lt"/>
                <a:ea typeface="+mn-ea"/>
                <a:cs typeface="+mn-cs"/>
              </a:defRPr>
            </a:pPr>
            <a:endParaRPr lang="en-US"/>
          </a:p>
        </c:txPr>
        <c:crossAx val="1282955568"/>
        <c:crosses val="autoZero"/>
        <c:crossBetween val="between"/>
      </c:valAx>
      <c:catAx>
        <c:axId val="128295556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bg1"/>
                </a:solidFill>
                <a:latin typeface="+mn-lt"/>
                <a:ea typeface="+mn-ea"/>
                <a:cs typeface="+mn-cs"/>
              </a:defRPr>
            </a:pPr>
            <a:endParaRPr lang="en-US"/>
          </a:p>
        </c:txPr>
        <c:crossAx val="1282956048"/>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587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[Dataset_1.xlsx]Pivot_Report!PivotTable3</c:name>
    <c:fmtId val="6"/>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solidFill>
                  <a:schemeClr val="accent6">
                    <a:lumMod val="50000"/>
                  </a:schemeClr>
                </a:solidFill>
              </a:rPr>
              <a:t>Unit Sold By Region</a:t>
            </a:r>
          </a:p>
        </c:rich>
      </c:tx>
      <c:overlay val="0"/>
      <c:spPr>
        <a:noFill/>
        <a:ln w="9525">
          <a:solidFill>
            <a:schemeClr val="accent6">
              <a:lumMod val="50000"/>
            </a:schemeClr>
          </a:solid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93861494263573"/>
              <c:y val="0.1591531787693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dLbl>
          <c:idx val="0"/>
          <c:layout>
            <c:manualLayout>
              <c:x val="-0.13546235905061224"/>
              <c:y val="-0.160242782152231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4"/>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dLbl>
          <c:idx val="0"/>
          <c:layout>
            <c:manualLayout>
              <c:x val="0.11937948475324704"/>
              <c:y val="-0.174024496937882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dLbl>
          <c:idx val="0"/>
          <c:layout>
            <c:manualLayout>
              <c:x val="0.17767339168440854"/>
              <c:y val="0.12008566637503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6093861494263573"/>
              <c:y val="0.1591531787693205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3546235905061224"/>
              <c:y val="-0.1602427821522310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1937948475324704"/>
              <c:y val="-0.17402449693788286"/>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7767339168440854"/>
              <c:y val="0.1200856663750365"/>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extLst>
            <c:ext xmlns:c15="http://schemas.microsoft.com/office/drawing/2012/chart" uri="{CE6537A1-D6FC-4f65-9D91-7224C49458BB}"/>
          </c:extLst>
        </c:dLbl>
      </c:pivotFmt>
      <c:pivotFmt>
        <c:idx val="1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0889396138270108"/>
              <c:y val="0.10644216903717076"/>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9.5317973528194502E-2"/>
              <c:y val="-0.14620771217827019"/>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1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0495804657034138"/>
              <c:y val="-0.1740243663571904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dLbl>
          <c:idx val="0"/>
          <c:layout>
            <c:manualLayout>
              <c:x val="0.11628874616648285"/>
              <c:y val="0.11698235349039873"/>
            </c:manualLayout>
          </c:layout>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bestFit"/>
          <c:showLegendKey val="0"/>
          <c:showVal val="1"/>
          <c:showCatName val="0"/>
          <c:showSerName val="0"/>
          <c:showPercent val="1"/>
          <c:showBubbleSize val="0"/>
          <c:extLst>
            <c:ext xmlns:c15="http://schemas.microsoft.com/office/drawing/2012/chart" uri="{CE6537A1-D6FC-4f65-9D91-7224C49458BB}"/>
          </c:extLst>
        </c:dLbl>
      </c:pivotFmt>
      <c:pivotFmt>
        <c:idx val="2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2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2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pieChart>
        <c:varyColors val="1"/>
        <c:ser>
          <c:idx val="0"/>
          <c:order val="0"/>
          <c:tx>
            <c:strRef>
              <c:f>Pivot_Report!$B$24</c:f>
              <c:strCache>
                <c:ptCount val="1"/>
                <c:pt idx="0">
                  <c:v>Sum of Unit Sold</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1-8F4F-4B7B-8559-3CA92D62FAF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3-8F4F-4B7B-8559-3CA92D62FAF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5-8F4F-4B7B-8559-3CA92D62FAF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07-8F4F-4B7B-8559-3CA92D62FAF8}"/>
              </c:ext>
            </c:extLst>
          </c:dPt>
          <c:dLbls>
            <c:dLbl>
              <c:idx val="0"/>
              <c:layout>
                <c:manualLayout>
                  <c:x val="-0.10889396138270108"/>
                  <c:y val="0.10644216903717076"/>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F4F-4B7B-8559-3CA92D62FAF8}"/>
                </c:ext>
              </c:extLst>
            </c:dLbl>
            <c:dLbl>
              <c:idx val="1"/>
              <c:layout>
                <c:manualLayout>
                  <c:x val="-9.5317973528194502E-2"/>
                  <c:y val="-0.14620771217827019"/>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F4F-4B7B-8559-3CA92D62FAF8}"/>
                </c:ext>
              </c:extLst>
            </c:dLbl>
            <c:dLbl>
              <c:idx val="2"/>
              <c:layout>
                <c:manualLayout>
                  <c:x val="0.10495804657034138"/>
                  <c:y val="-0.1740243663571904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F4F-4B7B-8559-3CA92D62FAF8}"/>
                </c:ext>
              </c:extLst>
            </c:dLbl>
            <c:dLbl>
              <c:idx val="3"/>
              <c:layout>
                <c:manualLayout>
                  <c:x val="0.11628874616648285"/>
                  <c:y val="0.11698235349039873"/>
                </c:manualLayout>
              </c:layout>
              <c:dLblPos val="bestFit"/>
              <c:showLegendKey val="0"/>
              <c:showVal val="1"/>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F4F-4B7B-8559-3CA92D62FAF8}"/>
                </c:ext>
              </c:extLst>
            </c:dLbl>
            <c:spPr>
              <a:noFill/>
              <a:ln>
                <a:no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2"/>
                    </a:solidFill>
                    <a:latin typeface="+mn-lt"/>
                    <a:ea typeface="+mn-ea"/>
                    <a:cs typeface="+mn-cs"/>
                  </a:defRPr>
                </a:pPr>
                <a:endParaRPr lang="en-US"/>
              </a:p>
            </c:txPr>
            <c:dLblPos val="inEnd"/>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Pivot_Report!$A$25:$A$29</c:f>
              <c:strCache>
                <c:ptCount val="4"/>
                <c:pt idx="0">
                  <c:v>East</c:v>
                </c:pt>
                <c:pt idx="1">
                  <c:v>North</c:v>
                </c:pt>
                <c:pt idx="2">
                  <c:v>South</c:v>
                </c:pt>
                <c:pt idx="3">
                  <c:v>West</c:v>
                </c:pt>
              </c:strCache>
            </c:strRef>
          </c:cat>
          <c:val>
            <c:numRef>
              <c:f>Pivot_Report!$B$25:$B$29</c:f>
              <c:numCache>
                <c:formatCode>General</c:formatCode>
                <c:ptCount val="4"/>
                <c:pt idx="0">
                  <c:v>2125</c:v>
                </c:pt>
                <c:pt idx="1">
                  <c:v>1722</c:v>
                </c:pt>
                <c:pt idx="2">
                  <c:v>2174</c:v>
                </c:pt>
                <c:pt idx="3">
                  <c:v>2214</c:v>
                </c:pt>
              </c:numCache>
            </c:numRef>
          </c:val>
          <c:extLst>
            <c:ext xmlns:c16="http://schemas.microsoft.com/office/drawing/2014/chart" uri="{C3380CC4-5D6E-409C-BE32-E72D297353CC}">
              <c16:uniqueId val="{00000008-8F4F-4B7B-8559-3CA92D62FAF8}"/>
            </c:ext>
          </c:extLst>
        </c:ser>
        <c:ser>
          <c:idx val="1"/>
          <c:order val="1"/>
          <c:tx>
            <c:strRef>
              <c:f>Pivot_Report!$C$24</c:f>
              <c:strCache>
                <c:ptCount val="1"/>
                <c:pt idx="0">
                  <c:v>Sum of Sales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extLst>
              <c:ext xmlns:c16="http://schemas.microsoft.com/office/drawing/2014/chart" uri="{C3380CC4-5D6E-409C-BE32-E72D297353CC}">
                <c16:uniqueId val="{0000000A-8F4F-4B7B-8559-3CA92D62FAF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extLst>
              <c:ext xmlns:c16="http://schemas.microsoft.com/office/drawing/2014/chart" uri="{C3380CC4-5D6E-409C-BE32-E72D297353CC}">
                <c16:uniqueId val="{0000000C-8F4F-4B7B-8559-3CA92D62FAF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extLst>
              <c:ext xmlns:c16="http://schemas.microsoft.com/office/drawing/2014/chart" uri="{C3380CC4-5D6E-409C-BE32-E72D297353CC}">
                <c16:uniqueId val="{0000000E-8F4F-4B7B-8559-3CA92D62FAF8}"/>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c:spPr>
            <c:extLst>
              <c:ext xmlns:c16="http://schemas.microsoft.com/office/drawing/2014/chart" uri="{C3380CC4-5D6E-409C-BE32-E72D297353CC}">
                <c16:uniqueId val="{00000010-8F4F-4B7B-8559-3CA92D62FAF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ctr"/>
            <c:showLegendKey val="0"/>
            <c:showVal val="1"/>
            <c:showCatName val="0"/>
            <c:showSerName val="0"/>
            <c:showPercent val="1"/>
            <c:showBubbleSize val="0"/>
            <c:showLeaderLines val="1"/>
            <c:leaderLines>
              <c:spPr>
                <a:ln w="9525">
                  <a:solidFill>
                    <a:schemeClr val="tx2">
                      <a:lumMod val="35000"/>
                      <a:lumOff val="65000"/>
                    </a:schemeClr>
                  </a:solidFill>
                </a:ln>
                <a:effectLst/>
              </c:spPr>
            </c:leaderLines>
            <c:extLst>
              <c:ext xmlns:c15="http://schemas.microsoft.com/office/drawing/2012/chart" uri="{CE6537A1-D6FC-4f65-9D91-7224C49458BB}"/>
            </c:extLst>
          </c:dLbls>
          <c:cat>
            <c:strRef>
              <c:f>Pivot_Report!$A$25:$A$29</c:f>
              <c:strCache>
                <c:ptCount val="4"/>
                <c:pt idx="0">
                  <c:v>East</c:v>
                </c:pt>
                <c:pt idx="1">
                  <c:v>North</c:v>
                </c:pt>
                <c:pt idx="2">
                  <c:v>South</c:v>
                </c:pt>
                <c:pt idx="3">
                  <c:v>West</c:v>
                </c:pt>
              </c:strCache>
            </c:strRef>
          </c:cat>
          <c:val>
            <c:numRef>
              <c:f>Pivot_Report!$C$25:$C$29</c:f>
              <c:numCache>
                <c:formatCode>General</c:formatCode>
                <c:ptCount val="4"/>
                <c:pt idx="0">
                  <c:v>318544</c:v>
                </c:pt>
                <c:pt idx="1">
                  <c:v>366034</c:v>
                </c:pt>
                <c:pt idx="2">
                  <c:v>228386</c:v>
                </c:pt>
                <c:pt idx="3">
                  <c:v>295366</c:v>
                </c:pt>
              </c:numCache>
            </c:numRef>
          </c:val>
          <c:extLst>
            <c:ext xmlns:c16="http://schemas.microsoft.com/office/drawing/2014/chart" uri="{C3380CC4-5D6E-409C-BE32-E72D297353CC}">
              <c16:uniqueId val="{00000011-8F4F-4B7B-8559-3CA92D62FAF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w="9525">
          <a:solidFill>
            <a:schemeClr val="accent1"/>
          </a:solidFill>
        </a:ln>
        <a:effectLst/>
      </c:spPr>
      <c:txPr>
        <a:bodyPr rot="0" spcFirstLastPara="1" vertOverflow="ellipsis" vert="horz" wrap="square" anchor="ctr" anchorCtr="1"/>
        <a:lstStyle/>
        <a:p>
          <a:pPr>
            <a:defRPr sz="11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5875" cap="flat" cmpd="sng" algn="ctr">
      <a:solidFill>
        <a:schemeClr val="accent6">
          <a:lumMod val="50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[Dataset_1.xlsx]Pivot_Report!PivotTable4</c:name>
    <c:fmtId val="11"/>
  </c:pivotSource>
  <c:chart>
    <c:title>
      <c:tx>
        <c:rich>
          <a:bodyPr rot="0" spcFirstLastPara="1" vertOverflow="ellipsis" vert="horz" wrap="square" anchor="ctr" anchorCtr="1"/>
          <a:lstStyle/>
          <a:p>
            <a:pPr algn="ctr" rtl="0">
              <a:defRPr lang="en-IN" sz="1600" b="1" i="0" u="none" strike="noStrike" kern="1200" spc="0" baseline="0">
                <a:solidFill>
                  <a:schemeClr val="accent6">
                    <a:lumMod val="50000"/>
                  </a:schemeClr>
                </a:solidFill>
                <a:latin typeface="+mn-lt"/>
                <a:ea typeface="+mn-ea"/>
                <a:cs typeface="+mn-cs"/>
              </a:defRPr>
            </a:pPr>
            <a:r>
              <a:rPr lang="en-IN" sz="1600" b="1" i="0" u="none" strike="noStrike" kern="1200" baseline="0">
                <a:solidFill>
                  <a:schemeClr val="accent6">
                    <a:lumMod val="50000"/>
                  </a:schemeClr>
                </a:solidFill>
                <a:latin typeface="+mn-lt"/>
                <a:ea typeface="+mn-ea"/>
                <a:cs typeface="+mn-cs"/>
              </a:rPr>
              <a:t>Total Sales By Category</a:t>
            </a:r>
          </a:p>
        </c:rich>
      </c:tx>
      <c:overlay val="0"/>
      <c:spPr>
        <a:noFill/>
        <a:ln>
          <a:solidFill>
            <a:schemeClr val="accent6">
              <a:lumMod val="50000"/>
            </a:schemeClr>
          </a:solidFill>
        </a:ln>
        <a:effectLst/>
      </c:spPr>
      <c:txPr>
        <a:bodyPr rot="0" spcFirstLastPara="1" vertOverflow="ellipsis" vert="horz" wrap="square" anchor="ctr" anchorCtr="1"/>
        <a:lstStyle/>
        <a:p>
          <a:pPr algn="ctr" rtl="0">
            <a:defRPr lang="en-IN" sz="16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numFmt formatCode="#,##0,\K" sourceLinked="0"/>
          <c:spPr>
            <a:noFill/>
            <a:ln>
              <a:noFill/>
            </a:ln>
            <a:effectLst/>
          </c:spPr>
          <c:txPr>
            <a:bodyPr rot="0" spcFirstLastPara="1" vertOverflow="ellipsis" vert="horz" wrap="square" anchor="ctr" anchorCtr="0"/>
            <a:lstStyle/>
            <a:p>
              <a:pPr algn="ctr">
                <a:defRPr lang="en-US"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3781780402449695"/>
          <c:y val="0.19486111111111112"/>
          <c:w val="0.68633727034120739"/>
          <c:h val="0.72088764946048411"/>
        </c:manualLayout>
      </c:layout>
      <c:barChart>
        <c:barDir val="bar"/>
        <c:grouping val="clustered"/>
        <c:varyColors val="0"/>
        <c:ser>
          <c:idx val="0"/>
          <c:order val="0"/>
          <c:tx>
            <c:strRef>
              <c:f>Pivot_Report!$B$32</c:f>
              <c:strCache>
                <c:ptCount val="1"/>
                <c:pt idx="0">
                  <c:v>Total</c:v>
                </c:pt>
              </c:strCache>
            </c:strRef>
          </c:tx>
          <c:spPr>
            <a:solidFill>
              <a:schemeClr val="accent1"/>
            </a:solidFill>
            <a:ln>
              <a:noFill/>
            </a:ln>
            <a:effectLst/>
          </c:spPr>
          <c:invertIfNegative val="0"/>
          <c:dLbls>
            <c:numFmt formatCode="#,##0,\K" sourceLinked="0"/>
            <c:spPr>
              <a:noFill/>
              <a:ln>
                <a:noFill/>
              </a:ln>
              <a:effectLst/>
            </c:spPr>
            <c:txPr>
              <a:bodyPr rot="0" spcFirstLastPara="1" vertOverflow="ellipsis" vert="horz" wrap="square" anchor="ctr" anchorCtr="0"/>
              <a:lstStyle/>
              <a:p>
                <a:pPr algn="ctr">
                  <a:defRPr lang="en-US" sz="1050" b="1" i="0" u="none" strike="noStrike" kern="1200" baseline="0">
                    <a:solidFill>
                      <a:schemeClr val="bg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Pivot_Report!$A$33:$A$36</c:f>
              <c:strCache>
                <c:ptCount val="3"/>
                <c:pt idx="0">
                  <c:v>Electronics</c:v>
                </c:pt>
                <c:pt idx="1">
                  <c:v>Furniture</c:v>
                </c:pt>
                <c:pt idx="2">
                  <c:v>Stationery</c:v>
                </c:pt>
              </c:strCache>
            </c:strRef>
          </c:cat>
          <c:val>
            <c:numRef>
              <c:f>Pivot_Report!$B$33:$B$36</c:f>
              <c:numCache>
                <c:formatCode>General</c:formatCode>
                <c:ptCount val="3"/>
                <c:pt idx="0">
                  <c:v>31933783</c:v>
                </c:pt>
                <c:pt idx="1">
                  <c:v>809273</c:v>
                </c:pt>
                <c:pt idx="2">
                  <c:v>181204</c:v>
                </c:pt>
              </c:numCache>
            </c:numRef>
          </c:val>
          <c:extLst>
            <c:ext xmlns:c16="http://schemas.microsoft.com/office/drawing/2014/chart" uri="{C3380CC4-5D6E-409C-BE32-E72D297353CC}">
              <c16:uniqueId val="{00000000-EC32-498A-B0A5-5C6B24FAAAE6}"/>
            </c:ext>
          </c:extLst>
        </c:ser>
        <c:dLbls>
          <c:dLblPos val="outEnd"/>
          <c:showLegendKey val="0"/>
          <c:showVal val="1"/>
          <c:showCatName val="0"/>
          <c:showSerName val="0"/>
          <c:showPercent val="0"/>
          <c:showBubbleSize val="0"/>
        </c:dLbls>
        <c:gapWidth val="182"/>
        <c:axId val="1703751424"/>
        <c:axId val="1051664512"/>
      </c:barChart>
      <c:catAx>
        <c:axId val="170375142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050" b="1" i="0" u="none" strike="noStrike" kern="1200" baseline="0">
                <a:solidFill>
                  <a:schemeClr val="bg1"/>
                </a:solidFill>
                <a:latin typeface="+mn-lt"/>
                <a:ea typeface="+mn-ea"/>
                <a:cs typeface="+mn-cs"/>
              </a:defRPr>
            </a:pPr>
            <a:endParaRPr lang="en-US"/>
          </a:p>
        </c:txPr>
        <c:crossAx val="1051664512"/>
        <c:crosses val="autoZero"/>
        <c:auto val="1"/>
        <c:lblAlgn val="ctr"/>
        <c:lblOffset val="100"/>
        <c:noMultiLvlLbl val="0"/>
      </c:catAx>
      <c:valAx>
        <c:axId val="1051664512"/>
        <c:scaling>
          <c:orientation val="minMax"/>
        </c:scaling>
        <c:delete val="0"/>
        <c:axPos val="b"/>
        <c:numFmt formatCode="#,##0,,\K" sourceLinked="0"/>
        <c:majorTickMark val="none"/>
        <c:minorTickMark val="none"/>
        <c:tickLblPos val="nextTo"/>
        <c:spPr>
          <a:noFill/>
          <a:ln>
            <a:noFill/>
          </a:ln>
          <a:effectLst/>
        </c:spPr>
        <c:txPr>
          <a:bodyPr rot="-60000000" spcFirstLastPara="1" vertOverflow="ellipsis" vert="horz" wrap="square" anchor="ctr" anchorCtr="1"/>
          <a:lstStyle/>
          <a:p>
            <a:pPr algn="ctr">
              <a:defRPr lang="en-US" sz="1050" b="1" i="0" u="none" strike="noStrike" kern="1200" baseline="0">
                <a:solidFill>
                  <a:schemeClr val="bg1"/>
                </a:solidFill>
                <a:latin typeface="+mn-lt"/>
                <a:ea typeface="+mn-ea"/>
                <a:cs typeface="+mn-cs"/>
              </a:defRPr>
            </a:pPr>
            <a:endParaRPr lang="en-US"/>
          </a:p>
        </c:txPr>
        <c:crossAx val="1703751424"/>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19050" cap="flat" cmpd="sng" algn="ctr">
      <a:solidFill>
        <a:schemeClr val="accent6">
          <a:lumMod val="50000"/>
        </a:schemeClr>
      </a:solidFill>
      <a:round/>
    </a:ln>
    <a:effectLst/>
  </c:spPr>
  <c:txPr>
    <a:bodyPr/>
    <a:lstStyle/>
    <a:p>
      <a:pPr algn="ctr" rtl="0">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[Dataset_1.xlsx]Pivot_Report!PivotTable5</c:name>
    <c:fmtId val="16"/>
  </c:pivotSource>
  <c:chart>
    <c:title>
      <c:tx>
        <c:rich>
          <a:bodyPr rot="0" spcFirstLastPara="1" vertOverflow="ellipsis" vert="horz" wrap="square" anchor="ctr" anchorCtr="1"/>
          <a:lstStyle/>
          <a:p>
            <a:pPr algn="ctr" rtl="0">
              <a:defRPr lang="en-IN" sz="1600" b="1" i="0" u="none" strike="noStrike" kern="1200" spc="0" baseline="0">
                <a:solidFill>
                  <a:schemeClr val="accent6">
                    <a:lumMod val="50000"/>
                  </a:schemeClr>
                </a:solidFill>
                <a:latin typeface="+mn-lt"/>
                <a:ea typeface="+mn-ea"/>
                <a:cs typeface="+mn-cs"/>
              </a:defRPr>
            </a:pPr>
            <a:r>
              <a:rPr lang="en-IN" sz="1600" b="1" i="0" u="none" strike="noStrike" kern="1200" spc="0" baseline="0">
                <a:solidFill>
                  <a:schemeClr val="accent6">
                    <a:lumMod val="50000"/>
                  </a:schemeClr>
                </a:solidFill>
                <a:latin typeface="+mn-lt"/>
                <a:ea typeface="+mn-ea"/>
                <a:cs typeface="+mn-cs"/>
              </a:rPr>
              <a:t>Product Count By Representative</a:t>
            </a:r>
          </a:p>
        </c:rich>
      </c:tx>
      <c:layout>
        <c:manualLayout>
          <c:xMode val="edge"/>
          <c:yMode val="edge"/>
          <c:x val="0.10851736048586443"/>
          <c:y val="0"/>
        </c:manualLayout>
      </c:layout>
      <c:overlay val="0"/>
      <c:spPr>
        <a:noFill/>
        <a:ln>
          <a:solidFill>
            <a:schemeClr val="accent6">
              <a:lumMod val="50000"/>
            </a:schemeClr>
          </a:solidFill>
        </a:ln>
        <a:effectLst/>
      </c:spPr>
      <c:txPr>
        <a:bodyPr rot="0" spcFirstLastPara="1" vertOverflow="ellipsis" vert="horz" wrap="square" anchor="ctr" anchorCtr="1"/>
        <a:lstStyle/>
        <a:p>
          <a:pPr algn="ctr" rtl="0">
            <a:defRPr lang="en-IN" sz="1600" b="1" i="0" u="none" strike="noStrike" kern="1200" spc="0" baseline="0">
              <a:solidFill>
                <a:schemeClr val="accent6">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Pivot_Report!$B$39:$B$40</c:f>
              <c:strCache>
                <c:ptCount val="1"/>
                <c:pt idx="0">
                  <c:v>Chair</c:v>
                </c:pt>
              </c:strCache>
            </c:strRef>
          </c:tx>
          <c:spPr>
            <a:solidFill>
              <a:schemeClr val="accent1"/>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Pivot_Report!$B$41:$B$45</c:f>
              <c:numCache>
                <c:formatCode>General</c:formatCode>
                <c:ptCount val="5"/>
                <c:pt idx="0">
                  <c:v>8</c:v>
                </c:pt>
                <c:pt idx="1">
                  <c:v>3</c:v>
                </c:pt>
                <c:pt idx="2">
                  <c:v>10</c:v>
                </c:pt>
                <c:pt idx="3">
                  <c:v>7</c:v>
                </c:pt>
                <c:pt idx="4">
                  <c:v>5</c:v>
                </c:pt>
              </c:numCache>
            </c:numRef>
          </c:val>
          <c:extLst>
            <c:ext xmlns:c16="http://schemas.microsoft.com/office/drawing/2014/chart" uri="{C3380CC4-5D6E-409C-BE32-E72D297353CC}">
              <c16:uniqueId val="{00000000-8B16-4D26-A0F2-003686A7725C}"/>
            </c:ext>
          </c:extLst>
        </c:ser>
        <c:ser>
          <c:idx val="1"/>
          <c:order val="1"/>
          <c:tx>
            <c:strRef>
              <c:f>Pivot_Report!$C$39:$C$40</c:f>
              <c:strCache>
                <c:ptCount val="1"/>
                <c:pt idx="0">
                  <c:v>Headphone</c:v>
                </c:pt>
              </c:strCache>
            </c:strRef>
          </c:tx>
          <c:spPr>
            <a:solidFill>
              <a:schemeClr val="accent2"/>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Pivot_Report!$C$41:$C$45</c:f>
              <c:numCache>
                <c:formatCode>General</c:formatCode>
                <c:ptCount val="5"/>
                <c:pt idx="0">
                  <c:v>2</c:v>
                </c:pt>
                <c:pt idx="1">
                  <c:v>9</c:v>
                </c:pt>
                <c:pt idx="2">
                  <c:v>4</c:v>
                </c:pt>
                <c:pt idx="3">
                  <c:v>7</c:v>
                </c:pt>
                <c:pt idx="4">
                  <c:v>6</c:v>
                </c:pt>
              </c:numCache>
            </c:numRef>
          </c:val>
          <c:extLst>
            <c:ext xmlns:c16="http://schemas.microsoft.com/office/drawing/2014/chart" uri="{C3380CC4-5D6E-409C-BE32-E72D297353CC}">
              <c16:uniqueId val="{00000001-8B16-4D26-A0F2-003686A7725C}"/>
            </c:ext>
          </c:extLst>
        </c:ser>
        <c:ser>
          <c:idx val="2"/>
          <c:order val="2"/>
          <c:tx>
            <c:strRef>
              <c:f>Pivot_Report!$D$39:$D$40</c:f>
              <c:strCache>
                <c:ptCount val="1"/>
                <c:pt idx="0">
                  <c:v>High Lighters</c:v>
                </c:pt>
              </c:strCache>
            </c:strRef>
          </c:tx>
          <c:spPr>
            <a:solidFill>
              <a:schemeClr val="accent3"/>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Pivot_Report!$D$41:$D$45</c:f>
              <c:numCache>
                <c:formatCode>General</c:formatCode>
                <c:ptCount val="5"/>
                <c:pt idx="0">
                  <c:v>8</c:v>
                </c:pt>
                <c:pt idx="1">
                  <c:v>4</c:v>
                </c:pt>
                <c:pt idx="2">
                  <c:v>8</c:v>
                </c:pt>
                <c:pt idx="3">
                  <c:v>9</c:v>
                </c:pt>
                <c:pt idx="4">
                  <c:v>5</c:v>
                </c:pt>
              </c:numCache>
            </c:numRef>
          </c:val>
          <c:extLst>
            <c:ext xmlns:c16="http://schemas.microsoft.com/office/drawing/2014/chart" uri="{C3380CC4-5D6E-409C-BE32-E72D297353CC}">
              <c16:uniqueId val="{00000002-8B16-4D26-A0F2-003686A7725C}"/>
            </c:ext>
          </c:extLst>
        </c:ser>
        <c:ser>
          <c:idx val="3"/>
          <c:order val="3"/>
          <c:tx>
            <c:strRef>
              <c:f>Pivot_Report!$E$39:$E$40</c:f>
              <c:strCache>
                <c:ptCount val="1"/>
                <c:pt idx="0">
                  <c:v>Keyboard</c:v>
                </c:pt>
              </c:strCache>
            </c:strRef>
          </c:tx>
          <c:spPr>
            <a:solidFill>
              <a:schemeClr val="accent4"/>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Pivot_Report!$E$41:$E$45</c:f>
              <c:numCache>
                <c:formatCode>General</c:formatCode>
                <c:ptCount val="5"/>
                <c:pt idx="0">
                  <c:v>4</c:v>
                </c:pt>
                <c:pt idx="1">
                  <c:v>6</c:v>
                </c:pt>
                <c:pt idx="2">
                  <c:v>4</c:v>
                </c:pt>
                <c:pt idx="3">
                  <c:v>7</c:v>
                </c:pt>
                <c:pt idx="4">
                  <c:v>6</c:v>
                </c:pt>
              </c:numCache>
            </c:numRef>
          </c:val>
          <c:extLst>
            <c:ext xmlns:c16="http://schemas.microsoft.com/office/drawing/2014/chart" uri="{C3380CC4-5D6E-409C-BE32-E72D297353CC}">
              <c16:uniqueId val="{00000001-CF12-4B82-A1C9-CFF8C86B0C72}"/>
            </c:ext>
          </c:extLst>
        </c:ser>
        <c:ser>
          <c:idx val="4"/>
          <c:order val="4"/>
          <c:tx>
            <c:strRef>
              <c:f>Pivot_Report!$F$39:$F$40</c:f>
              <c:strCache>
                <c:ptCount val="1"/>
                <c:pt idx="0">
                  <c:v>Laptop</c:v>
                </c:pt>
              </c:strCache>
            </c:strRef>
          </c:tx>
          <c:spPr>
            <a:solidFill>
              <a:schemeClr val="accent5"/>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Pivot_Report!$F$41:$F$45</c:f>
              <c:numCache>
                <c:formatCode>General</c:formatCode>
                <c:ptCount val="5"/>
                <c:pt idx="0">
                  <c:v>8</c:v>
                </c:pt>
                <c:pt idx="1">
                  <c:v>5</c:v>
                </c:pt>
                <c:pt idx="2">
                  <c:v>4</c:v>
                </c:pt>
                <c:pt idx="3">
                  <c:v>6</c:v>
                </c:pt>
                <c:pt idx="4">
                  <c:v>9</c:v>
                </c:pt>
              </c:numCache>
            </c:numRef>
          </c:val>
          <c:extLst>
            <c:ext xmlns:c16="http://schemas.microsoft.com/office/drawing/2014/chart" uri="{C3380CC4-5D6E-409C-BE32-E72D297353CC}">
              <c16:uniqueId val="{00000002-CF12-4B82-A1C9-CFF8C86B0C72}"/>
            </c:ext>
          </c:extLst>
        </c:ser>
        <c:ser>
          <c:idx val="5"/>
          <c:order val="5"/>
          <c:tx>
            <c:strRef>
              <c:f>Pivot_Report!$G$39:$G$40</c:f>
              <c:strCache>
                <c:ptCount val="1"/>
                <c:pt idx="0">
                  <c:v>Monitor</c:v>
                </c:pt>
              </c:strCache>
            </c:strRef>
          </c:tx>
          <c:spPr>
            <a:solidFill>
              <a:schemeClr val="accent6"/>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Pivot_Report!$G$41:$G$45</c:f>
              <c:numCache>
                <c:formatCode>General</c:formatCode>
                <c:ptCount val="5"/>
                <c:pt idx="0">
                  <c:v>7</c:v>
                </c:pt>
                <c:pt idx="1">
                  <c:v>1</c:v>
                </c:pt>
                <c:pt idx="2">
                  <c:v>2</c:v>
                </c:pt>
                <c:pt idx="3">
                  <c:v>8</c:v>
                </c:pt>
                <c:pt idx="4">
                  <c:v>10</c:v>
                </c:pt>
              </c:numCache>
            </c:numRef>
          </c:val>
          <c:extLst>
            <c:ext xmlns:c16="http://schemas.microsoft.com/office/drawing/2014/chart" uri="{C3380CC4-5D6E-409C-BE32-E72D297353CC}">
              <c16:uniqueId val="{00000001-9D6E-4D72-BCAA-A60B6C1B597F}"/>
            </c:ext>
          </c:extLst>
        </c:ser>
        <c:ser>
          <c:idx val="6"/>
          <c:order val="6"/>
          <c:tx>
            <c:strRef>
              <c:f>Pivot_Report!$H$39:$H$40</c:f>
              <c:strCache>
                <c:ptCount val="1"/>
                <c:pt idx="0">
                  <c:v>Paper Clip</c:v>
                </c:pt>
              </c:strCache>
            </c:strRef>
          </c:tx>
          <c:spPr>
            <a:solidFill>
              <a:schemeClr val="accent1">
                <a:lumMod val="60000"/>
              </a:schemeClr>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Pivot_Report!$H$41:$H$45</c:f>
              <c:numCache>
                <c:formatCode>General</c:formatCode>
                <c:ptCount val="5"/>
                <c:pt idx="0">
                  <c:v>3</c:v>
                </c:pt>
                <c:pt idx="1">
                  <c:v>7</c:v>
                </c:pt>
                <c:pt idx="2">
                  <c:v>6</c:v>
                </c:pt>
                <c:pt idx="3">
                  <c:v>7</c:v>
                </c:pt>
                <c:pt idx="4">
                  <c:v>4</c:v>
                </c:pt>
              </c:numCache>
            </c:numRef>
          </c:val>
          <c:extLst>
            <c:ext xmlns:c16="http://schemas.microsoft.com/office/drawing/2014/chart" uri="{C3380CC4-5D6E-409C-BE32-E72D297353CC}">
              <c16:uniqueId val="{00000002-9D6E-4D72-BCAA-A60B6C1B597F}"/>
            </c:ext>
          </c:extLst>
        </c:ser>
        <c:ser>
          <c:idx val="7"/>
          <c:order val="7"/>
          <c:tx>
            <c:strRef>
              <c:f>Pivot_Report!$I$39:$I$40</c:f>
              <c:strCache>
                <c:ptCount val="1"/>
                <c:pt idx="0">
                  <c:v>Phone</c:v>
                </c:pt>
              </c:strCache>
            </c:strRef>
          </c:tx>
          <c:spPr>
            <a:solidFill>
              <a:schemeClr val="accent2">
                <a:lumMod val="60000"/>
              </a:schemeClr>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Pivot_Report!$I$41:$I$45</c:f>
              <c:numCache>
                <c:formatCode>General</c:formatCode>
                <c:ptCount val="5"/>
                <c:pt idx="0">
                  <c:v>4</c:v>
                </c:pt>
                <c:pt idx="1">
                  <c:v>4</c:v>
                </c:pt>
                <c:pt idx="2">
                  <c:v>6</c:v>
                </c:pt>
                <c:pt idx="3">
                  <c:v>5</c:v>
                </c:pt>
                <c:pt idx="4">
                  <c:v>5</c:v>
                </c:pt>
              </c:numCache>
            </c:numRef>
          </c:val>
          <c:extLst>
            <c:ext xmlns:c16="http://schemas.microsoft.com/office/drawing/2014/chart" uri="{C3380CC4-5D6E-409C-BE32-E72D297353CC}">
              <c16:uniqueId val="{00000003-9D6E-4D72-BCAA-A60B6C1B597F}"/>
            </c:ext>
          </c:extLst>
        </c:ser>
        <c:ser>
          <c:idx val="8"/>
          <c:order val="8"/>
          <c:tx>
            <c:strRef>
              <c:f>Pivot_Report!$J$39:$J$40</c:f>
              <c:strCache>
                <c:ptCount val="1"/>
                <c:pt idx="0">
                  <c:v>Sticky Note</c:v>
                </c:pt>
              </c:strCache>
            </c:strRef>
          </c:tx>
          <c:spPr>
            <a:solidFill>
              <a:schemeClr val="accent3">
                <a:lumMod val="60000"/>
              </a:schemeClr>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Pivot_Report!$J$41:$J$45</c:f>
              <c:numCache>
                <c:formatCode>General</c:formatCode>
                <c:ptCount val="5"/>
                <c:pt idx="0">
                  <c:v>6</c:v>
                </c:pt>
                <c:pt idx="1">
                  <c:v>7</c:v>
                </c:pt>
                <c:pt idx="2">
                  <c:v>4</c:v>
                </c:pt>
                <c:pt idx="3">
                  <c:v>11</c:v>
                </c:pt>
                <c:pt idx="4">
                  <c:v>5</c:v>
                </c:pt>
              </c:numCache>
            </c:numRef>
          </c:val>
          <c:extLst>
            <c:ext xmlns:c16="http://schemas.microsoft.com/office/drawing/2014/chart" uri="{C3380CC4-5D6E-409C-BE32-E72D297353CC}">
              <c16:uniqueId val="{00000004-9D6E-4D72-BCAA-A60B6C1B597F}"/>
            </c:ext>
          </c:extLst>
        </c:ser>
        <c:ser>
          <c:idx val="9"/>
          <c:order val="9"/>
          <c:tx>
            <c:strRef>
              <c:f>Pivot_Report!$K$39:$K$40</c:f>
              <c:strCache>
                <c:ptCount val="1"/>
                <c:pt idx="0">
                  <c:v>Table</c:v>
                </c:pt>
              </c:strCache>
            </c:strRef>
          </c:tx>
          <c:spPr>
            <a:solidFill>
              <a:schemeClr val="accent4">
                <a:lumMod val="60000"/>
              </a:schemeClr>
            </a:solidFill>
            <a:ln>
              <a:noFill/>
            </a:ln>
            <a:effectLst/>
          </c:spPr>
          <c:invertIfNegative val="0"/>
          <c:cat>
            <c:strRef>
              <c:f>Pivot_Report!$A$41:$A$45</c:f>
              <c:strCache>
                <c:ptCount val="5"/>
                <c:pt idx="0">
                  <c:v>Jai Kishan</c:v>
                </c:pt>
                <c:pt idx="1">
                  <c:v>Kamal Singh</c:v>
                </c:pt>
                <c:pt idx="2">
                  <c:v>Resham</c:v>
                </c:pt>
                <c:pt idx="3">
                  <c:v>Sagar Sharma</c:v>
                </c:pt>
                <c:pt idx="4">
                  <c:v>Suresh Singh</c:v>
                </c:pt>
              </c:strCache>
            </c:strRef>
          </c:cat>
          <c:val>
            <c:numRef>
              <c:f>Pivot_Report!$K$41:$K$45</c:f>
              <c:numCache>
                <c:formatCode>General</c:formatCode>
                <c:ptCount val="5"/>
                <c:pt idx="0">
                  <c:v>5</c:v>
                </c:pt>
                <c:pt idx="1">
                  <c:v>6</c:v>
                </c:pt>
                <c:pt idx="2">
                  <c:v>10</c:v>
                </c:pt>
                <c:pt idx="3">
                  <c:v>5</c:v>
                </c:pt>
                <c:pt idx="4">
                  <c:v>7</c:v>
                </c:pt>
              </c:numCache>
            </c:numRef>
          </c:val>
          <c:extLst>
            <c:ext xmlns:c16="http://schemas.microsoft.com/office/drawing/2014/chart" uri="{C3380CC4-5D6E-409C-BE32-E72D297353CC}">
              <c16:uniqueId val="{00000005-9D6E-4D72-BCAA-A60B6C1B597F}"/>
            </c:ext>
          </c:extLst>
        </c:ser>
        <c:dLbls>
          <c:showLegendKey val="0"/>
          <c:showVal val="0"/>
          <c:showCatName val="0"/>
          <c:showSerName val="0"/>
          <c:showPercent val="0"/>
          <c:showBubbleSize val="0"/>
        </c:dLbls>
        <c:gapWidth val="182"/>
        <c:axId val="14773279"/>
        <c:axId val="14788639"/>
      </c:barChart>
      <c:catAx>
        <c:axId val="147732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1050" b="1" i="0" u="none" strike="noStrike" kern="1200" baseline="0">
                <a:solidFill>
                  <a:schemeClr val="bg1"/>
                </a:solidFill>
                <a:latin typeface="+mn-lt"/>
                <a:ea typeface="+mn-ea"/>
                <a:cs typeface="+mn-cs"/>
              </a:defRPr>
            </a:pPr>
            <a:endParaRPr lang="en-US"/>
          </a:p>
        </c:txPr>
        <c:crossAx val="14788639"/>
        <c:crosses val="autoZero"/>
        <c:auto val="1"/>
        <c:lblAlgn val="ctr"/>
        <c:lblOffset val="100"/>
        <c:noMultiLvlLbl val="0"/>
      </c:catAx>
      <c:valAx>
        <c:axId val="1478863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lgn="ctr">
              <a:defRPr lang="en-US" sz="1050" b="1" i="0" u="none" strike="noStrike" kern="1200" baseline="0">
                <a:solidFill>
                  <a:schemeClr val="bg1"/>
                </a:solidFill>
                <a:latin typeface="+mn-lt"/>
                <a:ea typeface="+mn-ea"/>
                <a:cs typeface="+mn-cs"/>
              </a:defRPr>
            </a:pPr>
            <a:endParaRPr lang="en-US"/>
          </a:p>
        </c:txPr>
        <c:crossAx val="1477327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accent6">
          <a:lumMod val="50000"/>
        </a:schemeClr>
      </a:solidFill>
      <a:round/>
    </a:ln>
    <a:effectLst/>
  </c:spPr>
  <c:txPr>
    <a:bodyPr/>
    <a:lstStyle/>
    <a:p>
      <a:pPr algn="ctr" rtl="0">
        <a:defRPr lang="en-US" sz="900" b="0" i="0" u="none" strike="noStrike" kern="1200" baseline="0">
          <a:solidFill>
            <a:schemeClr val="tx2"/>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 Id="rId9" Type="http://schemas.openxmlformats.org/officeDocument/2006/relationships/image" Target="../media/image3.svg"/></Relationships>
</file>

<file path=xl/drawings/drawing1.xml><?xml version="1.0" encoding="utf-8"?>
<xdr:wsDr xmlns:xdr="http://schemas.openxmlformats.org/drawingml/2006/spreadsheetDrawing" xmlns:a="http://schemas.openxmlformats.org/drawingml/2006/main">
  <xdr:twoCellAnchor>
    <xdr:from>
      <xdr:col>3</xdr:col>
      <xdr:colOff>198120</xdr:colOff>
      <xdr:row>23</xdr:row>
      <xdr:rowOff>0</xdr:rowOff>
    </xdr:from>
    <xdr:to>
      <xdr:col>7</xdr:col>
      <xdr:colOff>0</xdr:colOff>
      <xdr:row>29</xdr:row>
      <xdr:rowOff>99060</xdr:rowOff>
    </xdr:to>
    <xdr:graphicFrame macro="">
      <xdr:nvGraphicFramePr>
        <xdr:cNvPr id="2" name="Chart 1">
          <a:extLst>
            <a:ext uri="{FF2B5EF4-FFF2-40B4-BE49-F238E27FC236}">
              <a16:creationId xmlns:a16="http://schemas.microsoft.com/office/drawing/2014/main" id="{34BA91AA-137F-E9B9-AD8A-11A37FC3C4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29</xdr:col>
      <xdr:colOff>547125</xdr:colOff>
      <xdr:row>35</xdr:row>
      <xdr:rowOff>148026</xdr:rowOff>
    </xdr:to>
    <xdr:pic>
      <xdr:nvPicPr>
        <xdr:cNvPr id="17" name="Picture 16">
          <a:extLst>
            <a:ext uri="{FF2B5EF4-FFF2-40B4-BE49-F238E27FC236}">
              <a16:creationId xmlns:a16="http://schemas.microsoft.com/office/drawing/2014/main" id="{E509BAD6-758F-D4C1-5BAC-22E8EA649093}"/>
            </a:ext>
          </a:extLst>
        </xdr:cNvPr>
        <xdr:cNvPicPr>
          <a:picLocks noChangeAspect="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rightnessContrast contrast="-20000"/>
                  </a14:imgEffect>
                </a14:imgLayer>
              </a14:imgProps>
            </a:ext>
            <a:ext uri="{28A0092B-C50C-407E-A947-70E740481C1C}">
              <a14:useLocalDpi xmlns:a14="http://schemas.microsoft.com/office/drawing/2010/main" val="0"/>
            </a:ext>
          </a:extLst>
        </a:blip>
        <a:stretch>
          <a:fillRect/>
        </a:stretch>
      </xdr:blipFill>
      <xdr:spPr>
        <a:xfrm>
          <a:off x="0" y="1"/>
          <a:ext cx="18216000" cy="6482150"/>
        </a:xfrm>
        <a:prstGeom prst="rect">
          <a:avLst/>
        </a:prstGeom>
      </xdr:spPr>
    </xdr:pic>
    <xdr:clientData/>
  </xdr:twoCellAnchor>
  <xdr:twoCellAnchor editAs="oneCell">
    <xdr:from>
      <xdr:col>18</xdr:col>
      <xdr:colOff>219075</xdr:colOff>
      <xdr:row>17</xdr:row>
      <xdr:rowOff>161924</xdr:rowOff>
    </xdr:from>
    <xdr:to>
      <xdr:col>21</xdr:col>
      <xdr:colOff>244739</xdr:colOff>
      <xdr:row>33</xdr:row>
      <xdr:rowOff>95250</xdr:rowOff>
    </xdr:to>
    <mc:AlternateContent xmlns:mc="http://schemas.openxmlformats.org/markup-compatibility/2006" xmlns:a14="http://schemas.microsoft.com/office/drawing/2010/main">
      <mc:Choice Requires="a14">
        <xdr:graphicFrame macro="">
          <xdr:nvGraphicFramePr>
            <xdr:cNvPr id="5" name="Sales Rep">
              <a:extLst>
                <a:ext uri="{FF2B5EF4-FFF2-40B4-BE49-F238E27FC236}">
                  <a16:creationId xmlns:a16="http://schemas.microsoft.com/office/drawing/2014/main" id="{C8BFC50C-8AFB-4D30-8006-382B14CFD814}"/>
                </a:ext>
              </a:extLst>
            </xdr:cNvPr>
            <xdr:cNvGraphicFramePr/>
          </xdr:nvGraphicFramePr>
          <xdr:xfrm>
            <a:off x="0" y="0"/>
            <a:ext cx="0" cy="0"/>
          </xdr:xfrm>
          <a:graphic>
            <a:graphicData uri="http://schemas.microsoft.com/office/drawing/2010/slicer">
              <sle:slicer xmlns:sle="http://schemas.microsoft.com/office/drawing/2010/slicer" name="Sales Rep"/>
            </a:graphicData>
          </a:graphic>
        </xdr:graphicFrame>
      </mc:Choice>
      <mc:Fallback xmlns="">
        <xdr:sp macro="" textlink="">
          <xdr:nvSpPr>
            <xdr:cNvPr id="0" name=""/>
            <xdr:cNvSpPr>
              <a:spLocks noTextEdit="1"/>
            </xdr:cNvSpPr>
          </xdr:nvSpPr>
          <xdr:spPr>
            <a:xfrm>
              <a:off x="11182350" y="3238499"/>
              <a:ext cx="1854464" cy="282892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0</xdr:row>
      <xdr:rowOff>0</xdr:rowOff>
    </xdr:from>
    <xdr:to>
      <xdr:col>29</xdr:col>
      <xdr:colOff>95250</xdr:colOff>
      <xdr:row>34</xdr:row>
      <xdr:rowOff>47626</xdr:rowOff>
    </xdr:to>
    <xdr:grpSp>
      <xdr:nvGrpSpPr>
        <xdr:cNvPr id="15" name="Group 14">
          <a:extLst>
            <a:ext uri="{FF2B5EF4-FFF2-40B4-BE49-F238E27FC236}">
              <a16:creationId xmlns:a16="http://schemas.microsoft.com/office/drawing/2014/main" id="{D9CA8677-39A3-63A5-1B23-CAAEA65D5FB2}"/>
            </a:ext>
          </a:extLst>
        </xdr:cNvPr>
        <xdr:cNvGrpSpPr/>
      </xdr:nvGrpSpPr>
      <xdr:grpSpPr>
        <a:xfrm>
          <a:off x="0" y="0"/>
          <a:ext cx="17764125" cy="6200776"/>
          <a:chOff x="0" y="-38100"/>
          <a:chExt cx="17987332" cy="6200776"/>
        </a:xfrm>
      </xdr:grpSpPr>
      <xdr:graphicFrame macro="">
        <xdr:nvGraphicFramePr>
          <xdr:cNvPr id="2" name="Chart 1">
            <a:extLst>
              <a:ext uri="{FF2B5EF4-FFF2-40B4-BE49-F238E27FC236}">
                <a16:creationId xmlns:a16="http://schemas.microsoft.com/office/drawing/2014/main" id="{F1396930-59F3-4CDC-8DAE-13D322A1BDBD}"/>
              </a:ext>
            </a:extLst>
          </xdr:cNvPr>
          <xdr:cNvGraphicFramePr>
            <a:graphicFrameLocks/>
          </xdr:cNvGraphicFramePr>
        </xdr:nvGraphicFramePr>
        <xdr:xfrm>
          <a:off x="0" y="3162300"/>
          <a:ext cx="5061267" cy="3000376"/>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3" name="Chart 2">
            <a:extLst>
              <a:ext uri="{FF2B5EF4-FFF2-40B4-BE49-F238E27FC236}">
                <a16:creationId xmlns:a16="http://schemas.microsoft.com/office/drawing/2014/main" id="{D064BC34-9F83-42B0-B117-386703538297}"/>
              </a:ext>
            </a:extLst>
          </xdr:cNvPr>
          <xdr:cNvGraphicFramePr>
            <a:graphicFrameLocks/>
          </xdr:cNvGraphicFramePr>
        </xdr:nvGraphicFramePr>
        <xdr:xfrm>
          <a:off x="5164782" y="3181350"/>
          <a:ext cx="6109851" cy="2943225"/>
        </xdr:xfrm>
        <a:graphic>
          <a:graphicData uri="http://schemas.openxmlformats.org/drawingml/2006/chart">
            <c:chart xmlns:c="http://schemas.openxmlformats.org/drawingml/2006/chart" xmlns:r="http://schemas.openxmlformats.org/officeDocument/2006/relationships" r:id="rId4"/>
          </a:graphicData>
        </a:graphic>
      </xdr:graphicFrame>
      <xdr:graphicFrame macro="">
        <xdr:nvGraphicFramePr>
          <xdr:cNvPr id="4" name="Chart 3">
            <a:extLst>
              <a:ext uri="{FF2B5EF4-FFF2-40B4-BE49-F238E27FC236}">
                <a16:creationId xmlns:a16="http://schemas.microsoft.com/office/drawing/2014/main" id="{6C4ADCEB-B0F8-4635-9FD1-5E59076E0F76}"/>
              </a:ext>
            </a:extLst>
          </xdr:cNvPr>
          <xdr:cNvGraphicFramePr>
            <a:graphicFrameLocks/>
          </xdr:cNvGraphicFramePr>
        </xdr:nvGraphicFramePr>
        <xdr:xfrm>
          <a:off x="0" y="666750"/>
          <a:ext cx="5022852" cy="2409825"/>
        </xdr:xfrm>
        <a:graphic>
          <a:graphicData uri="http://schemas.openxmlformats.org/drawingml/2006/chart">
            <c:chart xmlns:c="http://schemas.openxmlformats.org/drawingml/2006/chart" xmlns:r="http://schemas.openxmlformats.org/officeDocument/2006/relationships" r:id="rId5"/>
          </a:graphicData>
        </a:graphic>
      </xdr:graphicFrame>
      <mc:AlternateContent xmlns:mc="http://schemas.openxmlformats.org/markup-compatibility/2006" xmlns:a14="http://schemas.microsoft.com/office/drawing/2010/main">
        <mc:Choice Requires="a14">
          <xdr:graphicFrame macro="">
            <xdr:nvGraphicFramePr>
              <xdr:cNvPr id="6" name="Region">
                <a:extLst>
                  <a:ext uri="{FF2B5EF4-FFF2-40B4-BE49-F238E27FC236}">
                    <a16:creationId xmlns:a16="http://schemas.microsoft.com/office/drawing/2014/main" id="{366BF9F9-64D5-44ED-AB7F-4B40411D56EB}"/>
                  </a:ext>
                </a:extLst>
              </xdr:cNvPr>
              <xdr:cNvGraphicFramePr/>
            </xdr:nvGraphicFramePr>
            <xdr:xfrm>
              <a:off x="5158936" y="-38100"/>
              <a:ext cx="6019251" cy="596125"/>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94918" y="0"/>
                <a:ext cx="5944557" cy="596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7" name="Category">
                <a:extLst>
                  <a:ext uri="{FF2B5EF4-FFF2-40B4-BE49-F238E27FC236}">
                    <a16:creationId xmlns:a16="http://schemas.microsoft.com/office/drawing/2014/main" id="{157EDA4E-109A-46C8-8DFC-EA6645680CFA}"/>
                  </a:ext>
                </a:extLst>
              </xdr:cNvPr>
              <xdr:cNvGraphicFramePr/>
            </xdr:nvGraphicFramePr>
            <xdr:xfrm>
              <a:off x="11293947" y="723898"/>
              <a:ext cx="1895522" cy="2314577"/>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1153799" y="761998"/>
                <a:ext cx="1872000" cy="23145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8" name="Chart 7">
            <a:extLst>
              <a:ext uri="{FF2B5EF4-FFF2-40B4-BE49-F238E27FC236}">
                <a16:creationId xmlns:a16="http://schemas.microsoft.com/office/drawing/2014/main" id="{0D24EDE2-5327-40C0-B21E-4754AFFDAE4D}"/>
              </a:ext>
            </a:extLst>
          </xdr:cNvPr>
          <xdr:cNvGraphicFramePr>
            <a:graphicFrameLocks/>
          </xdr:cNvGraphicFramePr>
        </xdr:nvGraphicFramePr>
        <xdr:xfrm>
          <a:off x="5166829" y="676276"/>
          <a:ext cx="6059581" cy="2409044"/>
        </xdr:xfrm>
        <a:graphic>
          <a:graphicData uri="http://schemas.openxmlformats.org/drawingml/2006/chart">
            <c:chart xmlns:c="http://schemas.openxmlformats.org/drawingml/2006/chart" xmlns:r="http://schemas.openxmlformats.org/officeDocument/2006/relationships" r:id="rId6"/>
          </a:graphicData>
        </a:graphic>
      </xdr:graphicFrame>
      <xdr:graphicFrame macro="">
        <xdr:nvGraphicFramePr>
          <xdr:cNvPr id="13" name="Chart 12">
            <a:extLst>
              <a:ext uri="{FF2B5EF4-FFF2-40B4-BE49-F238E27FC236}">
                <a16:creationId xmlns:a16="http://schemas.microsoft.com/office/drawing/2014/main" id="{07DAE037-E5DC-44AE-8EE2-3ED779E3B7F1}"/>
              </a:ext>
            </a:extLst>
          </xdr:cNvPr>
          <xdr:cNvGraphicFramePr>
            <a:graphicFrameLocks/>
          </xdr:cNvGraphicFramePr>
        </xdr:nvGraphicFramePr>
        <xdr:xfrm>
          <a:off x="13293266" y="-38100"/>
          <a:ext cx="4694066" cy="6092190"/>
        </xdr:xfrm>
        <a:graphic>
          <a:graphicData uri="http://schemas.openxmlformats.org/drawingml/2006/chart">
            <c:chart xmlns:c="http://schemas.openxmlformats.org/drawingml/2006/chart" xmlns:r="http://schemas.openxmlformats.org/officeDocument/2006/relationships" r:id="rId7"/>
          </a:graphicData>
        </a:graphic>
      </xdr:graphicFrame>
    </xdr:grpSp>
    <xdr:clientData/>
  </xdr:twoCellAnchor>
  <xdr:twoCellAnchor>
    <xdr:from>
      <xdr:col>0</xdr:col>
      <xdr:colOff>0</xdr:colOff>
      <xdr:row>0</xdr:row>
      <xdr:rowOff>0</xdr:rowOff>
    </xdr:from>
    <xdr:to>
      <xdr:col>7</xdr:col>
      <xdr:colOff>666750</xdr:colOff>
      <xdr:row>3</xdr:row>
      <xdr:rowOff>95251</xdr:rowOff>
    </xdr:to>
    <xdr:sp macro="" textlink="">
      <xdr:nvSpPr>
        <xdr:cNvPr id="14" name="TextBox 13">
          <a:extLst>
            <a:ext uri="{FF2B5EF4-FFF2-40B4-BE49-F238E27FC236}">
              <a16:creationId xmlns:a16="http://schemas.microsoft.com/office/drawing/2014/main" id="{67EBAE95-7843-1AD7-6A3F-0B84A4C8A873}"/>
            </a:ext>
          </a:extLst>
        </xdr:cNvPr>
        <xdr:cNvSpPr txBox="1"/>
      </xdr:nvSpPr>
      <xdr:spPr>
        <a:xfrm>
          <a:off x="0" y="0"/>
          <a:ext cx="4933950" cy="638176"/>
        </a:xfrm>
        <a:prstGeom prst="rect">
          <a:avLst/>
        </a:prstGeom>
        <a:noFill/>
        <a:ln w="12700" cmpd="sng">
          <a:solidFill>
            <a:schemeClr val="accent6">
              <a:lumMod val="7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3600" kern="1200">
              <a:latin typeface="Algerian" panose="04020705040A02060702" pitchFamily="82" charset="0"/>
            </a:rPr>
            <a:t> S.D.K</a:t>
          </a:r>
          <a:r>
            <a:rPr lang="en-IN" sz="3600" kern="1200" baseline="0">
              <a:latin typeface="Algerian" panose="04020705040A02060702" pitchFamily="82" charset="0"/>
            </a:rPr>
            <a:t> SALES</a:t>
          </a:r>
          <a:endParaRPr lang="en-IN" sz="3600" kern="1200">
            <a:latin typeface="Algerian" panose="04020705040A02060702" pitchFamily="82" charset="0"/>
          </a:endParaRPr>
        </a:p>
      </xdr:txBody>
    </xdr:sp>
    <xdr:clientData/>
  </xdr:twoCellAnchor>
  <xdr:twoCellAnchor editAs="oneCell">
    <xdr:from>
      <xdr:col>0</xdr:col>
      <xdr:colOff>1</xdr:colOff>
      <xdr:row>0</xdr:row>
      <xdr:rowOff>47626</xdr:rowOff>
    </xdr:from>
    <xdr:to>
      <xdr:col>1</xdr:col>
      <xdr:colOff>342901</xdr:colOff>
      <xdr:row>3</xdr:row>
      <xdr:rowOff>76199</xdr:rowOff>
    </xdr:to>
    <xdr:pic>
      <xdr:nvPicPr>
        <xdr:cNvPr id="20" name="Graphic 19" descr="Bar graph with upward trend with solid fill">
          <a:extLst>
            <a:ext uri="{FF2B5EF4-FFF2-40B4-BE49-F238E27FC236}">
              <a16:creationId xmlns:a16="http://schemas.microsoft.com/office/drawing/2014/main" id="{C925EB48-74CE-1C6F-112C-735F781033B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 y="47626"/>
          <a:ext cx="952500" cy="57149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21.066396527778" backgroundQuery="1" createdVersion="8" refreshedVersion="8" minRefreshableVersion="3" recordCount="0" supportSubquery="1" supportAdvancedDrill="1" xr:uid="{D724E409-4C2A-4F39-96AD-037BA35508C8}">
  <cacheSource type="external" connectionId="1"/>
  <cacheFields count="4">
    <cacheField name="[Dataset_1].[Region].[Region]" caption="Region" numFmtId="0" hierarchy="3" level="1">
      <sharedItems count="4">
        <s v="East"/>
        <s v="North"/>
        <s v="South"/>
        <s v="West"/>
      </sharedItems>
    </cacheField>
    <cacheField name="[Measures].[Sum of Sales 2]" caption="Sum of Sales 2" numFmtId="0" hierarchy="26" level="32767"/>
    <cacheField name="[Measures].[Sum of Unit Sold 2]" caption="Sum of Unit Sold 2" numFmtId="0" hierarchy="25" level="32767"/>
    <cacheField name="[Dataset_1].[Sales Rep].[Sales Rep]" caption="Sales Rep" numFmtId="0" hierarchy="4" level="1">
      <sharedItems containsSemiMixedTypes="0" containsNonDate="0" containsString="0"/>
    </cacheField>
  </cacheFields>
  <cacheHierarchies count="29">
    <cacheHierarchy uniqueName="[Dataset_1].[Product ID]" caption="Product ID" attribute="1" defaultMemberUniqueName="[Dataset_1].[Product ID].[All]" allUniqueName="[Dataset_1].[Product ID].[All]" dimensionUniqueName="[Dataset_1]" displayFolder="" count="0" memberValueDatatype="130" unbalanced="0"/>
    <cacheHierarchy uniqueName="[Dataset_1].[Product Name]" caption="Product Name" attribute="1" defaultMemberUniqueName="[Dataset_1].[Product Name].[All]" allUniqueName="[Dataset_1].[Product Name].[All]" dimensionUniqueName="[Dataset_1]" displayFolder="" count="0" memberValueDatatype="130" unbalanced="0"/>
    <cacheHierarchy uniqueName="[Dataset_1].[Category]" caption="Category" attribute="1" defaultMemberUniqueName="[Dataset_1].[Category].[All]" allUniqueName="[Dataset_1].[Category].[All]" dimensionUniqueName="[Dataset_1]" displayFolder="" count="2" memberValueDatatype="130" unbalanced="0"/>
    <cacheHierarchy uniqueName="[Dataset_1].[Region]" caption="Region" attribute="1" defaultMemberUniqueName="[Dataset_1].[Region].[All]" allUniqueName="[Dataset_1].[Region].[All]" dimensionUniqueName="[Dataset_1]" displayFolder="" count="2" memberValueDatatype="130" unbalanced="0">
      <fieldsUsage count="2">
        <fieldUsage x="-1"/>
        <fieldUsage x="0"/>
      </fieldsUsage>
    </cacheHierarchy>
    <cacheHierarchy uniqueName="[Dataset_1].[Sales Rep]" caption="Sales Rep" attribute="1" defaultMemberUniqueName="[Dataset_1].[Sales Rep].[All]" allUniqueName="[Dataset_1].[Sales Rep].[All]" dimensionUniqueName="[Dataset_1]" displayFolder="" count="2" memberValueDatatype="130" unbalanced="0">
      <fieldsUsage count="2">
        <fieldUsage x="-1"/>
        <fieldUsage x="3"/>
      </fieldsUsage>
    </cacheHierarchy>
    <cacheHierarchy uniqueName="[Dataset_1].[Unit Sold]" caption="Unit Sold" attribute="1" defaultMemberUniqueName="[Dataset_1].[Unit Sold].[All]" allUniqueName="[Dataset_1].[Unit Sold].[All]" dimensionUniqueName="[Dataset_1]" displayFolder="" count="0" memberValueDatatype="20" unbalanced="0"/>
    <cacheHierarchy uniqueName="[Dataset_1].[Sales]" caption="Sales" attribute="1" defaultMemberUniqueName="[Dataset_1].[Sales].[All]" allUniqueName="[Dataset_1].[Sales].[All]" dimensionUniqueName="[Dataset_1]" displayFolder="" count="0" memberValueDatatype="20" unbalanced="0"/>
    <cacheHierarchy uniqueName="[Dataset_1].[Total Sales]" caption="Total Sales" attribute="1" defaultMemberUniqueName="[Dataset_1].[Total Sales].[All]" allUniqueName="[Dataset_1].[Total Sales].[All]" dimensionUniqueName="[Dataset_1]" displayFolder="" count="0" memberValueDatatype="20" unbalanced="0"/>
    <cacheHierarchy uniqueName="[Range].[Product ID]" caption="Product ID" attribute="1" defaultMemberUniqueName="[Range].[Product ID].[All]" allUniqueName="[Range].[Product ID].[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Unit Sold]" caption="Unit Sold" attribute="1" defaultMemberUniqueName="[Range].[Unit Sold].[All]" allUniqueName="[Range].[Unit Sold].[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Total Sales]" caption="Total Sales" attribute="1" defaultMemberUniqueName="[Range].[Total Sales].[All]" allUniqueName="[Range].[Total Sales].[All]" dimensionUniqueName="[Range]" displayFolder="" count="0" memberValueDatatype="20" unbalanced="0"/>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y uniqueName="[Measures].[Sum of Unit Sold]" caption="Sum of Unit Sold" measure="1" displayFolder="" measureGroup="Range" count="0" hidden="1">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hidden="1">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hidden="1">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oneField="1" hidden="1">
      <fieldsUsage count="1">
        <fieldUsage x="2"/>
      </fieldsUsage>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oneField="1" hidden="1">
      <fieldsUsage count="1">
        <fieldUsage x="1"/>
      </fieldsUsage>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hidden="1">
      <extLst>
        <ext xmlns:x15="http://schemas.microsoft.com/office/spreadsheetml/2010/11/main" uri="{B97F6D7D-B522-45F9-BDA1-12C45D357490}">
          <x15:cacheHierarchy aggregatedColumn="5"/>
        </ext>
      </extLst>
    </cacheHierarchy>
    <cacheHierarchy uniqueName="[Measures].[Count of Product Name]" caption="Count of Product Name" measure="1" displayFolder="" measureGroup="Dataset_1" count="0" hidden="1">
      <extLst>
        <ext xmlns:x15="http://schemas.microsoft.com/office/spreadsheetml/2010/11/main" uri="{B97F6D7D-B522-45F9-BDA1-12C45D357490}">
          <x15:cacheHierarchy aggregatedColumn="1"/>
        </ext>
      </extLst>
    </cacheHierarchy>
  </cacheHierarchies>
  <kpis count="0"/>
  <dimensions count="3">
    <dimension name="Dataset_1" uniqueName="[Dataset_1]" caption="Dataset_1"/>
    <dimension measure="1" name="Measures" uniqueName="[Measures]" caption="Measures"/>
    <dimension name="Range" uniqueName="[Range]" caption="Range"/>
  </dimensions>
  <measureGroups count="2">
    <measureGroup name="Dataset_1" caption="Dataset_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21.066397222225" backgroundQuery="1" createdVersion="8" refreshedVersion="8" minRefreshableVersion="3" recordCount="0" supportSubquery="1" supportAdvancedDrill="1" xr:uid="{42E963A4-D848-466E-9C92-C24284C981A8}">
  <cacheSource type="external" connectionId="1"/>
  <cacheFields count="3">
    <cacheField name="[Dataset_1].[Category].[Category]" caption="Category" numFmtId="0" hierarchy="2" level="1">
      <sharedItems count="3">
        <s v="Electronics"/>
        <s v="Furniture"/>
        <s v="Stationery"/>
      </sharedItems>
    </cacheField>
    <cacheField name="[Measures].[Sum of Total Sales 2]" caption="Sum of Total Sales 2" numFmtId="0" hierarchy="24" level="32767"/>
    <cacheField name="[Dataset_1].[Sales Rep].[Sales Rep]" caption="Sales Rep" numFmtId="0" hierarchy="4" level="1">
      <sharedItems containsSemiMixedTypes="0" containsNonDate="0" containsString="0"/>
    </cacheField>
  </cacheFields>
  <cacheHierarchies count="29">
    <cacheHierarchy uniqueName="[Dataset_1].[Product ID]" caption="Product ID" attribute="1" defaultMemberUniqueName="[Dataset_1].[Product ID].[All]" allUniqueName="[Dataset_1].[Product ID].[All]" dimensionUniqueName="[Dataset_1]" displayFolder="" count="2" memberValueDatatype="130" unbalanced="0"/>
    <cacheHierarchy uniqueName="[Dataset_1].[Product Name]" caption="Product Name" attribute="1" defaultMemberUniqueName="[Dataset_1].[Product Name].[All]" allUniqueName="[Dataset_1].[Product Name].[All]" dimensionUniqueName="[Dataset_1]" displayFolder="" count="2" memberValueDatatype="130" unbalanced="0"/>
    <cacheHierarchy uniqueName="[Dataset_1].[Category]" caption="Category" attribute="1" defaultMemberUniqueName="[Dataset_1].[Category].[All]" allUniqueName="[Dataset_1].[Category].[All]" dimensionUniqueName="[Dataset_1]" displayFolder="" count="2" memberValueDatatype="130" unbalanced="0">
      <fieldsUsage count="2">
        <fieldUsage x="-1"/>
        <fieldUsage x="0"/>
      </fieldsUsage>
    </cacheHierarchy>
    <cacheHierarchy uniqueName="[Dataset_1].[Region]" caption="Region" attribute="1" defaultMemberUniqueName="[Dataset_1].[Region].[All]" allUniqueName="[Dataset_1].[Region].[All]" dimensionUniqueName="[Dataset_1]" displayFolder="" count="2" memberValueDatatype="130" unbalanced="0"/>
    <cacheHierarchy uniqueName="[Dataset_1].[Sales Rep]" caption="Sales Rep" attribute="1" defaultMemberUniqueName="[Dataset_1].[Sales Rep].[All]" allUniqueName="[Dataset_1].[Sales Rep].[All]" dimensionUniqueName="[Dataset_1]" displayFolder="" count="2" memberValueDatatype="130" unbalanced="0">
      <fieldsUsage count="2">
        <fieldUsage x="-1"/>
        <fieldUsage x="2"/>
      </fieldsUsage>
    </cacheHierarchy>
    <cacheHierarchy uniqueName="[Dataset_1].[Unit Sold]" caption="Unit Sold" attribute="1" defaultMemberUniqueName="[Dataset_1].[Unit Sold].[All]" allUniqueName="[Dataset_1].[Unit Sold].[All]" dimensionUniqueName="[Dataset_1]" displayFolder="" count="2" memberValueDatatype="20" unbalanced="0"/>
    <cacheHierarchy uniqueName="[Dataset_1].[Sales]" caption="Sales" attribute="1" defaultMemberUniqueName="[Dataset_1].[Sales].[All]" allUniqueName="[Dataset_1].[Sales].[All]" dimensionUniqueName="[Dataset_1]" displayFolder="" count="2" memberValueDatatype="20" unbalanced="0"/>
    <cacheHierarchy uniqueName="[Dataset_1].[Total Sales]" caption="Total Sales" attribute="1" defaultMemberUniqueName="[Dataset_1].[Total Sales].[All]" allUniqueName="[Dataset_1].[Total Sales].[All]" dimensionUniqueName="[Dataset_1]" displayFolder="" count="2" memberValueDatatype="20" unbalanced="0"/>
    <cacheHierarchy uniqueName="[Range].[Product ID]" caption="Product ID" attribute="1" defaultMemberUniqueName="[Range].[Product ID].[All]" allUniqueName="[Range].[Product ID].[All]" dimensionUniqueName="[Range]" displayFolder="" count="2" memberValueDatatype="130" unbalanced="0"/>
    <cacheHierarchy uniqueName="[Range].[Product Name]" caption="Product Name" attribute="1" defaultMemberUniqueName="[Range].[Product Name].[All]" allUniqueName="[Range].[Product Name].[All]" dimensionUniqueName="[Range]" displayFolder="" count="2" memberValueDatatype="130" unbalanced="0"/>
    <cacheHierarchy uniqueName="[Range].[Category]" caption="Category" attribute="1" defaultMemberUniqueName="[Range].[Category].[All]" allUniqueName="[Range].[Category].[All]" dimensionUniqueName="[Range]" displayFolder="" count="2" memberValueDatatype="130" unbalanced="0"/>
    <cacheHierarchy uniqueName="[Range].[Region]" caption="Region" attribute="1" defaultMemberUniqueName="[Range].[Region].[All]" allUniqueName="[Range].[Region].[All]" dimensionUniqueName="[Range]" displayFolder="" count="2" memberValueDatatype="130" unbalanced="0"/>
    <cacheHierarchy uniqueName="[Range].[Sales Rep]" caption="Sales Rep" attribute="1" defaultMemberUniqueName="[Range].[Sales Rep].[All]" allUniqueName="[Range].[Sales Rep].[All]" dimensionUniqueName="[Range]" displayFolder="" count="2" memberValueDatatype="130" unbalanced="0"/>
    <cacheHierarchy uniqueName="[Range].[Unit Sold]" caption="Unit Sold" attribute="1" defaultMemberUniqueName="[Range].[Unit Sold].[All]" allUniqueName="[Range].[Unit Sold].[All]" dimensionUniqueName="[Range]" displayFolder="" count="2" memberValueDatatype="20" unbalanced="0"/>
    <cacheHierarchy uniqueName="[Range].[Sales]" caption="Sales" attribute="1" defaultMemberUniqueName="[Range].[Sales].[All]" allUniqueName="[Range].[Sales].[All]" dimensionUniqueName="[Range]" displayFolder="" count="2" memberValueDatatype="20" unbalanced="0"/>
    <cacheHierarchy uniqueName="[Range].[Total Sales]" caption="Total Sales" attribute="1" defaultMemberUniqueName="[Range].[Total Sales].[All]" allUniqueName="[Range].[Total Sales].[All]" dimensionUniqueName="[Range]" displayFolder="" count="2" memberValueDatatype="20" unbalanced="0"/>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y uniqueName="[Measures].[Sum of Unit Sold]" caption="Sum of Unit Sold" measure="1" displayFolder="" measureGroup="Range" count="0" hidden="1">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hidden="1">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hidden="1">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hidden="1">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hidden="1">
      <extLst>
        <ext xmlns:x15="http://schemas.microsoft.com/office/spreadsheetml/2010/11/main" uri="{B97F6D7D-B522-45F9-BDA1-12C45D357490}">
          <x15:cacheHierarchy aggregatedColumn="5"/>
        </ext>
      </extLst>
    </cacheHierarchy>
    <cacheHierarchy uniqueName="[Measures].[Count of Product Name]" caption="Count of Product Name" measure="1" displayFolder="" measureGroup="Dataset_1" count="0" hidden="1">
      <extLst>
        <ext xmlns:x15="http://schemas.microsoft.com/office/spreadsheetml/2010/11/main" uri="{B97F6D7D-B522-45F9-BDA1-12C45D357490}">
          <x15:cacheHierarchy aggregatedColumn="1"/>
        </ext>
      </extLst>
    </cacheHierarchy>
  </cacheHierarchies>
  <kpis count="0"/>
  <dimensions count="3">
    <dimension name="Dataset_1" uniqueName="[Dataset_1]" caption="Dataset_1"/>
    <dimension measure="1" name="Measures" uniqueName="[Measures]" caption="Measures"/>
    <dimension name="Range" uniqueName="[Range]" caption="Range"/>
  </dimensions>
  <measureGroups count="2">
    <measureGroup name="Dataset_1" caption="Dataset_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21.06639803241" backgroundQuery="1" createdVersion="8" refreshedVersion="8" minRefreshableVersion="3" recordCount="0" supportSubquery="1" supportAdvancedDrill="1" xr:uid="{0E9ECCDB-1C79-4E4F-9554-19562B3CDF43}">
  <cacheSource type="external" connectionId="1"/>
  <cacheFields count="3">
    <cacheField name="[Measures].[Sum of Total Sales]" caption="Sum of Total Sales" numFmtId="0" hierarchy="23" level="32767"/>
    <cacheField name="[Range].[Product Name].[Product Name]" caption="Product Name" numFmtId="0" hierarchy="9" level="1">
      <sharedItems count="10">
        <s v="Chair"/>
        <s v="Headphone"/>
        <s v="High Lighters"/>
        <s v="Keyboard"/>
        <s v="Laptop"/>
        <s v="Monitor"/>
        <s v="Paper Clip"/>
        <s v="Phone"/>
        <s v="Sticky Note"/>
        <s v="Table"/>
      </sharedItems>
    </cacheField>
    <cacheField name="[Dataset_1].[Sales Rep].[Sales Rep]" caption="Sales Rep" numFmtId="0" hierarchy="4" level="1">
      <sharedItems containsSemiMixedTypes="0" containsNonDate="0" containsString="0"/>
    </cacheField>
  </cacheFields>
  <cacheHierarchies count="29">
    <cacheHierarchy uniqueName="[Dataset_1].[Product ID]" caption="Product ID" attribute="1" defaultMemberUniqueName="[Dataset_1].[Product ID].[All]" allUniqueName="[Dataset_1].[Product ID].[All]" dimensionUniqueName="[Dataset_1]" displayFolder="" count="0" memberValueDatatype="130" unbalanced="0"/>
    <cacheHierarchy uniqueName="[Dataset_1].[Product Name]" caption="Product Name" attribute="1" defaultMemberUniqueName="[Dataset_1].[Product Name].[All]" allUniqueName="[Dataset_1].[Product Name].[All]" dimensionUniqueName="[Dataset_1]" displayFolder="" count="0" memberValueDatatype="130" unbalanced="0"/>
    <cacheHierarchy uniqueName="[Dataset_1].[Category]" caption="Category" attribute="1" defaultMemberUniqueName="[Dataset_1].[Category].[All]" allUniqueName="[Dataset_1].[Category].[All]" dimensionUniqueName="[Dataset_1]" displayFolder="" count="2" memberValueDatatype="130" unbalanced="0"/>
    <cacheHierarchy uniqueName="[Dataset_1].[Region]" caption="Region" attribute="1" defaultMemberUniqueName="[Dataset_1].[Region].[All]" allUniqueName="[Dataset_1].[Region].[All]" dimensionUniqueName="[Dataset_1]" displayFolder="" count="2" memberValueDatatype="130" unbalanced="0"/>
    <cacheHierarchy uniqueName="[Dataset_1].[Sales Rep]" caption="Sales Rep" attribute="1" defaultMemberUniqueName="[Dataset_1].[Sales Rep].[All]" allUniqueName="[Dataset_1].[Sales Rep].[All]" dimensionUniqueName="[Dataset_1]" displayFolder="" count="2" memberValueDatatype="130" unbalanced="0">
      <fieldsUsage count="2">
        <fieldUsage x="-1"/>
        <fieldUsage x="2"/>
      </fieldsUsage>
    </cacheHierarchy>
    <cacheHierarchy uniqueName="[Dataset_1].[Unit Sold]" caption="Unit Sold" attribute="1" defaultMemberUniqueName="[Dataset_1].[Unit Sold].[All]" allUniqueName="[Dataset_1].[Unit Sold].[All]" dimensionUniqueName="[Dataset_1]" displayFolder="" count="0" memberValueDatatype="20" unbalanced="0"/>
    <cacheHierarchy uniqueName="[Dataset_1].[Sales]" caption="Sales" attribute="1" defaultMemberUniqueName="[Dataset_1].[Sales].[All]" allUniqueName="[Dataset_1].[Sales].[All]" dimensionUniqueName="[Dataset_1]" displayFolder="" count="0" memberValueDatatype="20" unbalanced="0"/>
    <cacheHierarchy uniqueName="[Dataset_1].[Total Sales]" caption="Total Sales" attribute="1" defaultMemberUniqueName="[Dataset_1].[Total Sales].[All]" allUniqueName="[Dataset_1].[Total Sales].[All]" dimensionUniqueName="[Dataset_1]" displayFolder="" count="0" memberValueDatatype="20" unbalanced="0"/>
    <cacheHierarchy uniqueName="[Range].[Product ID]" caption="Product ID" attribute="1" defaultMemberUniqueName="[Range].[Product ID].[All]" allUniqueName="[Range].[Product ID].[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2" memberValueDatatype="130" unbalanced="0">
      <fieldsUsage count="2">
        <fieldUsage x="-1"/>
        <fieldUsage x="1"/>
      </fieldsUsage>
    </cacheHierarchy>
    <cacheHierarchy uniqueName="[Range].[Category]" caption="Category" attribute="1" defaultMemberUniqueName="[Range].[Category].[All]" allUniqueName="[Range].[Category].[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Unit Sold]" caption="Unit Sold" attribute="1" defaultMemberUniqueName="[Range].[Unit Sold].[All]" allUniqueName="[Range].[Unit Sold].[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Total Sales]" caption="Total Sales" attribute="1" defaultMemberUniqueName="[Range].[Total Sales].[All]" allUniqueName="[Range].[Total Sales].[All]" dimensionUniqueName="[Range]" displayFolder="" count="0" memberValueDatatype="20" unbalanced="0"/>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y uniqueName="[Measures].[Sum of Unit Sold]" caption="Sum of Unit Sold" measure="1" displayFolder="" measureGroup="Range" count="0" hidden="1">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oneField="1" hidden="1">
      <fieldsUsage count="1">
        <fieldUsage x="0"/>
      </fieldsUsage>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hidden="1">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hidden="1">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hidden="1">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hidden="1">
      <extLst>
        <ext xmlns:x15="http://schemas.microsoft.com/office/spreadsheetml/2010/11/main" uri="{B97F6D7D-B522-45F9-BDA1-12C45D357490}">
          <x15:cacheHierarchy aggregatedColumn="5"/>
        </ext>
      </extLst>
    </cacheHierarchy>
    <cacheHierarchy uniqueName="[Measures].[Count of Product Name]" caption="Count of Product Name" measure="1" displayFolder="" measureGroup="Dataset_1" count="0" hidden="1">
      <extLst>
        <ext xmlns:x15="http://schemas.microsoft.com/office/spreadsheetml/2010/11/main" uri="{B97F6D7D-B522-45F9-BDA1-12C45D357490}">
          <x15:cacheHierarchy aggregatedColumn="1"/>
        </ext>
      </extLst>
    </cacheHierarchy>
  </cacheHierarchies>
  <kpis count="0"/>
  <dimensions count="3">
    <dimension name="Dataset_1" uniqueName="[Dataset_1]" caption="Dataset_1"/>
    <dimension measure="1" name="Measures" uniqueName="[Measures]" caption="Measures"/>
    <dimension name="Range" uniqueName="[Range]" caption="Range"/>
  </dimensions>
  <measureGroups count="2">
    <measureGroup name="Dataset_1" caption="Dataset_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21.066398726849" backgroundQuery="1" createdVersion="8" refreshedVersion="8" minRefreshableVersion="3" recordCount="0" supportSubquery="1" supportAdvancedDrill="1" xr:uid="{67D1C9DB-3649-4F65-AE3C-AD3ABCB23989}">
  <cacheSource type="external" connectionId="1"/>
  <cacheFields count="2">
    <cacheField name="[Dataset_1].[Sales Rep].[Sales Rep]" caption="Sales Rep" numFmtId="0" hierarchy="4" level="1">
      <sharedItems count="5">
        <s v="Jai Kishan"/>
        <s v="Kamal Singh"/>
        <s v="Resham"/>
        <s v="Sagar Sharma"/>
        <s v="Suresh Singh"/>
      </sharedItems>
    </cacheField>
    <cacheField name="[Measures].[Sum of Total Sales 2]" caption="Sum of Total Sales 2" numFmtId="0" hierarchy="24" level="32767"/>
  </cacheFields>
  <cacheHierarchies count="29">
    <cacheHierarchy uniqueName="[Dataset_1].[Product ID]" caption="Product ID" attribute="1" defaultMemberUniqueName="[Dataset_1].[Product ID].[All]" allUniqueName="[Dataset_1].[Product ID].[All]" dimensionUniqueName="[Dataset_1]" displayFolder="" count="0" memberValueDatatype="130" unbalanced="0"/>
    <cacheHierarchy uniqueName="[Dataset_1].[Product Name]" caption="Product Name" attribute="1" defaultMemberUniqueName="[Dataset_1].[Product Name].[All]" allUniqueName="[Dataset_1].[Product Name].[All]" dimensionUniqueName="[Dataset_1]" displayFolder="" count="0" memberValueDatatype="130" unbalanced="0"/>
    <cacheHierarchy uniqueName="[Dataset_1].[Category]" caption="Category" attribute="1" defaultMemberUniqueName="[Dataset_1].[Category].[All]" allUniqueName="[Dataset_1].[Category].[All]" dimensionUniqueName="[Dataset_1]" displayFolder="" count="2" memberValueDatatype="130" unbalanced="0"/>
    <cacheHierarchy uniqueName="[Dataset_1].[Region]" caption="Region" attribute="1" defaultMemberUniqueName="[Dataset_1].[Region].[All]" allUniqueName="[Dataset_1].[Region].[All]" dimensionUniqueName="[Dataset_1]" displayFolder="" count="2" memberValueDatatype="130" unbalanced="0"/>
    <cacheHierarchy uniqueName="[Dataset_1].[Sales Rep]" caption="Sales Rep" attribute="1" defaultMemberUniqueName="[Dataset_1].[Sales Rep].[All]" allUniqueName="[Dataset_1].[Sales Rep].[All]" dimensionUniqueName="[Dataset_1]" displayFolder="" count="2" memberValueDatatype="130" unbalanced="0">
      <fieldsUsage count="2">
        <fieldUsage x="-1"/>
        <fieldUsage x="0"/>
      </fieldsUsage>
    </cacheHierarchy>
    <cacheHierarchy uniqueName="[Dataset_1].[Unit Sold]" caption="Unit Sold" attribute="1" defaultMemberUniqueName="[Dataset_1].[Unit Sold].[All]" allUniqueName="[Dataset_1].[Unit Sold].[All]" dimensionUniqueName="[Dataset_1]" displayFolder="" count="0" memberValueDatatype="20" unbalanced="0"/>
    <cacheHierarchy uniqueName="[Dataset_1].[Sales]" caption="Sales" attribute="1" defaultMemberUniqueName="[Dataset_1].[Sales].[All]" allUniqueName="[Dataset_1].[Sales].[All]" dimensionUniqueName="[Dataset_1]" displayFolder="" count="0" memberValueDatatype="20" unbalanced="0"/>
    <cacheHierarchy uniqueName="[Dataset_1].[Total Sales]" caption="Total Sales" attribute="1" defaultMemberUniqueName="[Dataset_1].[Total Sales].[All]" allUniqueName="[Dataset_1].[Total Sales].[All]" dimensionUniqueName="[Dataset_1]" displayFolder="" count="0" memberValueDatatype="20" unbalanced="0"/>
    <cacheHierarchy uniqueName="[Range].[Product ID]" caption="Product ID" attribute="1" defaultMemberUniqueName="[Range].[Product ID].[All]" allUniqueName="[Range].[Product ID].[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Unit Sold]" caption="Unit Sold" attribute="1" defaultMemberUniqueName="[Range].[Unit Sold].[All]" allUniqueName="[Range].[Unit Sold].[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Total Sales]" caption="Total Sales" attribute="1" defaultMemberUniqueName="[Range].[Total Sales].[All]" allUniqueName="[Range].[Total Sales].[All]" dimensionUniqueName="[Range]" displayFolder="" count="0" memberValueDatatype="20" unbalanced="0"/>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y uniqueName="[Measures].[Sum of Unit Sold]" caption="Sum of Unit Sold" measure="1" displayFolder="" measureGroup="Range" count="0" hidden="1">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hidden="1">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hidden="1">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hidden="1">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hidden="1">
      <extLst>
        <ext xmlns:x15="http://schemas.microsoft.com/office/spreadsheetml/2010/11/main" uri="{B97F6D7D-B522-45F9-BDA1-12C45D357490}">
          <x15:cacheHierarchy aggregatedColumn="5"/>
        </ext>
      </extLst>
    </cacheHierarchy>
    <cacheHierarchy uniqueName="[Measures].[Count of Product Name]" caption="Count of Product Name" measure="1" displayFolder="" measureGroup="Dataset_1" count="0" hidden="1">
      <extLst>
        <ext xmlns:x15="http://schemas.microsoft.com/office/spreadsheetml/2010/11/main" uri="{B97F6D7D-B522-45F9-BDA1-12C45D357490}">
          <x15:cacheHierarchy aggregatedColumn="1"/>
        </ext>
      </extLst>
    </cacheHierarchy>
  </cacheHierarchies>
  <kpis count="0"/>
  <dimensions count="3">
    <dimension name="Dataset_1" uniqueName="[Dataset_1]" caption="Dataset_1"/>
    <dimension measure="1" name="Measures" uniqueName="[Measures]" caption="Measures"/>
    <dimension name="Range" uniqueName="[Range]" caption="Range"/>
  </dimensions>
  <measureGroups count="2">
    <measureGroup name="Dataset_1" caption="Dataset_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21.066399421296" backgroundQuery="1" createdVersion="8" refreshedVersion="8" minRefreshableVersion="3" recordCount="0" supportSubquery="1" supportAdvancedDrill="1" xr:uid="{B91A48BB-D23D-4D11-B3DC-BF6AB6976D6D}">
  <cacheSource type="external" connectionId="1"/>
  <cacheFields count="3">
    <cacheField name="[Dataset_1].[Sales Rep].[Sales Rep]" caption="Sales Rep" numFmtId="0" hierarchy="4" level="1">
      <sharedItems count="5">
        <s v="Jai Kishan"/>
        <s v="Kamal Singh"/>
        <s v="Resham"/>
        <s v="Sagar Sharma"/>
        <s v="Suresh Singh"/>
      </sharedItems>
    </cacheField>
    <cacheField name="[Dataset_1].[Product Name].[Product Name]" caption="Product Name" numFmtId="0" hierarchy="1" level="1">
      <sharedItems count="10">
        <s v="Chair"/>
        <s v="Headphone"/>
        <s v="High Lighters"/>
        <s v="Keyboard"/>
        <s v="Laptop"/>
        <s v="Monitor"/>
        <s v="Paper Clip"/>
        <s v="Phone"/>
        <s v="Sticky Note"/>
        <s v="Table"/>
      </sharedItems>
    </cacheField>
    <cacheField name="[Measures].[Count of Product Name]" caption="Count of Product Name" numFmtId="0" hierarchy="28" level="32767"/>
  </cacheFields>
  <cacheHierarchies count="29">
    <cacheHierarchy uniqueName="[Dataset_1].[Product ID]" caption="Product ID" attribute="1" defaultMemberUniqueName="[Dataset_1].[Product ID].[All]" allUniqueName="[Dataset_1].[Product ID].[All]" dimensionUniqueName="[Dataset_1]" displayFolder="" count="0" memberValueDatatype="130" unbalanced="0"/>
    <cacheHierarchy uniqueName="[Dataset_1].[Product Name]" caption="Product Name" attribute="1" defaultMemberUniqueName="[Dataset_1].[Product Name].[All]" allUniqueName="[Dataset_1].[Product Name].[All]" dimensionUniqueName="[Dataset_1]" displayFolder="" count="2" memberValueDatatype="130" unbalanced="0">
      <fieldsUsage count="2">
        <fieldUsage x="-1"/>
        <fieldUsage x="1"/>
      </fieldsUsage>
    </cacheHierarchy>
    <cacheHierarchy uniqueName="[Dataset_1].[Category]" caption="Category" attribute="1" defaultMemberUniqueName="[Dataset_1].[Category].[All]" allUniqueName="[Dataset_1].[Category].[All]" dimensionUniqueName="[Dataset_1]" displayFolder="" count="2" memberValueDatatype="130" unbalanced="0"/>
    <cacheHierarchy uniqueName="[Dataset_1].[Region]" caption="Region" attribute="1" defaultMemberUniqueName="[Dataset_1].[Region].[All]" allUniqueName="[Dataset_1].[Region].[All]" dimensionUniqueName="[Dataset_1]" displayFolder="" count="2" memberValueDatatype="130" unbalanced="0"/>
    <cacheHierarchy uniqueName="[Dataset_1].[Sales Rep]" caption="Sales Rep" attribute="1" defaultMemberUniqueName="[Dataset_1].[Sales Rep].[All]" allUniqueName="[Dataset_1].[Sales Rep].[All]" dimensionUniqueName="[Dataset_1]" displayFolder="" count="2" memberValueDatatype="130" unbalanced="0">
      <fieldsUsage count="2">
        <fieldUsage x="-1"/>
        <fieldUsage x="0"/>
      </fieldsUsage>
    </cacheHierarchy>
    <cacheHierarchy uniqueName="[Dataset_1].[Unit Sold]" caption="Unit Sold" attribute="1" defaultMemberUniqueName="[Dataset_1].[Unit Sold].[All]" allUniqueName="[Dataset_1].[Unit Sold].[All]" dimensionUniqueName="[Dataset_1]" displayFolder="" count="0" memberValueDatatype="20" unbalanced="0"/>
    <cacheHierarchy uniqueName="[Dataset_1].[Sales]" caption="Sales" attribute="1" defaultMemberUniqueName="[Dataset_1].[Sales].[All]" allUniqueName="[Dataset_1].[Sales].[All]" dimensionUniqueName="[Dataset_1]" displayFolder="" count="0" memberValueDatatype="20" unbalanced="0"/>
    <cacheHierarchy uniqueName="[Dataset_1].[Total Sales]" caption="Total Sales" attribute="1" defaultMemberUniqueName="[Dataset_1].[Total Sales].[All]" allUniqueName="[Dataset_1].[Total Sales].[All]" dimensionUniqueName="[Dataset_1]" displayFolder="" count="0" memberValueDatatype="20" unbalanced="0"/>
    <cacheHierarchy uniqueName="[Range].[Product ID]" caption="Product ID" attribute="1" defaultMemberUniqueName="[Range].[Product ID].[All]" allUniqueName="[Range].[Product ID].[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Unit Sold]" caption="Unit Sold" attribute="1" defaultMemberUniqueName="[Range].[Unit Sold].[All]" allUniqueName="[Range].[Unit Sold].[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Total Sales]" caption="Total Sales" attribute="1" defaultMemberUniqueName="[Range].[Total Sales].[All]" allUniqueName="[Range].[Total Sales].[All]" dimensionUniqueName="[Range]" displayFolder="" count="0" memberValueDatatype="20" unbalanced="0"/>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y uniqueName="[Measures].[Sum of Unit Sold]" caption="Sum of Unit Sold" measure="1" displayFolder="" measureGroup="Range" count="0" hidden="1">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hidden="1">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hidden="1">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hidden="1">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hidden="1">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hidden="1">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hidden="1">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hidden="1">
      <extLst>
        <ext xmlns:x15="http://schemas.microsoft.com/office/spreadsheetml/2010/11/main" uri="{B97F6D7D-B522-45F9-BDA1-12C45D357490}">
          <x15:cacheHierarchy aggregatedColumn="5"/>
        </ext>
      </extLst>
    </cacheHierarchy>
    <cacheHierarchy uniqueName="[Measures].[Count of Product Name]" caption="Count of Product Name" measure="1" displayFolder="" measureGroup="Dataset_1" count="0" oneField="1" hidden="1">
      <fieldsUsage count="1">
        <fieldUsage x="2"/>
      </fieldsUsage>
      <extLst>
        <ext xmlns:x15="http://schemas.microsoft.com/office/spreadsheetml/2010/11/main" uri="{B97F6D7D-B522-45F9-BDA1-12C45D357490}">
          <x15:cacheHierarchy aggregatedColumn="1"/>
        </ext>
      </extLst>
    </cacheHierarchy>
  </cacheHierarchies>
  <kpis count="0"/>
  <dimensions count="3">
    <dimension name="Dataset_1" uniqueName="[Dataset_1]" caption="Dataset_1"/>
    <dimension measure="1" name="Measures" uniqueName="[Measures]" caption="Measures"/>
    <dimension name="Range" uniqueName="[Range]" caption="Range"/>
  </dimensions>
  <measureGroups count="2">
    <measureGroup name="Dataset_1" caption="Dataset_1"/>
    <measureGroup name="Range" caption="Range"/>
  </measureGroups>
  <maps count="2">
    <map measureGroup="0"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kmsal" refreshedDate="45615.97418784722" backgroundQuery="1" createdVersion="3" refreshedVersion="8" minRefreshableVersion="3" recordCount="0" supportSubquery="1" supportAdvancedDrill="1" xr:uid="{FA6337C8-2B25-4D8F-AA3A-4572D70AA5F4}">
  <cacheSource type="external" connectionId="1">
    <extLst>
      <ext xmlns:x14="http://schemas.microsoft.com/office/spreadsheetml/2009/9/main" uri="{F057638F-6D5F-4e77-A914-E7F072B9BCA8}">
        <x14:sourceConnection name="ThisWorkbookDataModel"/>
      </ext>
    </extLst>
  </cacheSource>
  <cacheFields count="0"/>
  <cacheHierarchies count="28">
    <cacheHierarchy uniqueName="[Dataset_1].[Product ID]" caption="Product ID" attribute="1" defaultMemberUniqueName="[Dataset_1].[Product ID].[All]" allUniqueName="[Dataset_1].[Product ID].[All]" dimensionUniqueName="[Dataset_1]" displayFolder="" count="0" memberValueDatatype="130" unbalanced="0"/>
    <cacheHierarchy uniqueName="[Dataset_1].[Product Name]" caption="Product Name" attribute="1" defaultMemberUniqueName="[Dataset_1].[Product Name].[All]" allUniqueName="[Dataset_1].[Product Name].[All]" dimensionUniqueName="[Dataset_1]" displayFolder="" count="0" memberValueDatatype="130" unbalanced="0"/>
    <cacheHierarchy uniqueName="[Dataset_1].[Category]" caption="Category" attribute="1" defaultMemberUniqueName="[Dataset_1].[Category].[All]" allUniqueName="[Dataset_1].[Category].[All]" dimensionUniqueName="[Dataset_1]" displayFolder="" count="2" memberValueDatatype="130" unbalanced="0"/>
    <cacheHierarchy uniqueName="[Dataset_1].[Region]" caption="Region" attribute="1" defaultMemberUniqueName="[Dataset_1].[Region].[All]" allUniqueName="[Dataset_1].[Region].[All]" dimensionUniqueName="[Dataset_1]" displayFolder="" count="2" memberValueDatatype="130" unbalanced="0"/>
    <cacheHierarchy uniqueName="[Dataset_1].[Sales Rep]" caption="Sales Rep" attribute="1" defaultMemberUniqueName="[Dataset_1].[Sales Rep].[All]" allUniqueName="[Dataset_1].[Sales Rep].[All]" dimensionUniqueName="[Dataset_1]" displayFolder="" count="2" memberValueDatatype="130" unbalanced="0"/>
    <cacheHierarchy uniqueName="[Dataset_1].[Unit Sold]" caption="Unit Sold" attribute="1" defaultMemberUniqueName="[Dataset_1].[Unit Sold].[All]" allUniqueName="[Dataset_1].[Unit Sold].[All]" dimensionUniqueName="[Dataset_1]" displayFolder="" count="0" memberValueDatatype="20" unbalanced="0"/>
    <cacheHierarchy uniqueName="[Dataset_1].[Sales]" caption="Sales" attribute="1" defaultMemberUniqueName="[Dataset_1].[Sales].[All]" allUniqueName="[Dataset_1].[Sales].[All]" dimensionUniqueName="[Dataset_1]" displayFolder="" count="0" memberValueDatatype="20" unbalanced="0"/>
    <cacheHierarchy uniqueName="[Dataset_1].[Total Sales]" caption="Total Sales" attribute="1" defaultMemberUniqueName="[Dataset_1].[Total Sales].[All]" allUniqueName="[Dataset_1].[Total Sales].[All]" dimensionUniqueName="[Dataset_1]" displayFolder="" count="2" memberValueDatatype="20" unbalanced="0"/>
    <cacheHierarchy uniqueName="[Range].[Product ID]" caption="Product ID" attribute="1" defaultMemberUniqueName="[Range].[Product ID].[All]" allUniqueName="[Range].[Product ID].[All]" dimensionUniqueName="[Range]" displayFolder="" count="0" memberValueDatatype="130" unbalanced="0"/>
    <cacheHierarchy uniqueName="[Range].[Product Name]" caption="Product Name" attribute="1" defaultMemberUniqueName="[Range].[Product Name].[All]" allUniqueName="[Range].[Product Name].[All]" dimensionUniqueName="[Range]" displayFolder="" count="0" memberValueDatatype="130" unbalanced="0"/>
    <cacheHierarchy uniqueName="[Range].[Category]" caption="Category" attribute="1" defaultMemberUniqueName="[Range].[Category].[All]" allUniqueName="[Range].[Category].[All]" dimensionUniqueName="[Range]" displayFolder="" count="0" memberValueDatatype="130" unbalanced="0"/>
    <cacheHierarchy uniqueName="[Range].[Region]" caption="Region" attribute="1" defaultMemberUniqueName="[Range].[Region].[All]" allUniqueName="[Range].[Region].[All]" dimensionUniqueName="[Range]" displayFolder="" count="0" memberValueDatatype="130" unbalanced="0"/>
    <cacheHierarchy uniqueName="[Range].[Sales Rep]" caption="Sales Rep" attribute="1" defaultMemberUniqueName="[Range].[Sales Rep].[All]" allUniqueName="[Range].[Sales Rep].[All]" dimensionUniqueName="[Range]" displayFolder="" count="0" memberValueDatatype="130" unbalanced="0"/>
    <cacheHierarchy uniqueName="[Range].[Unit Sold]" caption="Unit Sold" attribute="1" defaultMemberUniqueName="[Range].[Unit Sold].[All]" allUniqueName="[Range].[Unit Sold].[All]" dimensionUniqueName="[Range]" displayFolder="" count="0" memberValueDatatype="20" unbalanced="0"/>
    <cacheHierarchy uniqueName="[Range].[Sales]" caption="Sales" attribute="1" defaultMemberUniqueName="[Range].[Sales].[All]" allUniqueName="[Range].[Sales].[All]" dimensionUniqueName="[Range]" displayFolder="" count="0" memberValueDatatype="20" unbalanced="0"/>
    <cacheHierarchy uniqueName="[Range].[Total Sales]" caption="Total Sales" attribute="1" defaultMemberUniqueName="[Range].[Total Sales].[All]" allUniqueName="[Range].[Total Sales].[All]" dimensionUniqueName="[Range]" displayFolder="" count="0" memberValueDatatype="20" unbalanced="0"/>
    <cacheHierarchy uniqueName="[Measures].[Sum of Unit Sold]" caption="Sum of Unit Sold" measure="1" displayFolder="" measureGroup="Range" count="0">
      <extLst>
        <ext xmlns:x15="http://schemas.microsoft.com/office/spreadsheetml/2010/11/main" uri="{B97F6D7D-B522-45F9-BDA1-12C45D357490}">
          <x15:cacheHierarchy aggregatedColumn="13"/>
        </ext>
      </extLst>
    </cacheHierarchy>
    <cacheHierarchy uniqueName="[Measures].[Count of Unit Sold]" caption="Count of Unit Sold" measure="1" displayFolder="" measureGroup="Range" count="0">
      <extLst>
        <ext xmlns:x15="http://schemas.microsoft.com/office/spreadsheetml/2010/11/main" uri="{B97F6D7D-B522-45F9-BDA1-12C45D357490}">
          <x15:cacheHierarchy aggregatedColumn="13"/>
        </ext>
      </extLst>
    </cacheHierarchy>
    <cacheHierarchy uniqueName="[Measures].[Sum of Sales]" caption="Sum of Sales" measure="1" displayFolder="" measureGroup="Range" count="0">
      <extLst>
        <ext xmlns:x15="http://schemas.microsoft.com/office/spreadsheetml/2010/11/main" uri="{B97F6D7D-B522-45F9-BDA1-12C45D357490}">
          <x15:cacheHierarchy aggregatedColumn="14"/>
        </ext>
      </extLst>
    </cacheHierarchy>
    <cacheHierarchy uniqueName="[Measures].[Sum of Total Sales]" caption="Sum of Total Sales" measure="1" displayFolder="" measureGroup="Range" count="0">
      <extLst>
        <ext xmlns:x15="http://schemas.microsoft.com/office/spreadsheetml/2010/11/main" uri="{B97F6D7D-B522-45F9-BDA1-12C45D357490}">
          <x15:cacheHierarchy aggregatedColumn="15"/>
        </ext>
      </extLst>
    </cacheHierarchy>
    <cacheHierarchy uniqueName="[Measures].[Sum of Total Sales 2]" caption="Sum of Total Sales 2" measure="1" displayFolder="" measureGroup="Dataset_1" count="0">
      <extLst>
        <ext xmlns:x15="http://schemas.microsoft.com/office/spreadsheetml/2010/11/main" uri="{B97F6D7D-B522-45F9-BDA1-12C45D357490}">
          <x15:cacheHierarchy aggregatedColumn="7"/>
        </ext>
      </extLst>
    </cacheHierarchy>
    <cacheHierarchy uniqueName="[Measures].[Sum of Unit Sold 2]" caption="Sum of Unit Sold 2" measure="1" displayFolder="" measureGroup="Dataset_1" count="0">
      <extLst>
        <ext xmlns:x15="http://schemas.microsoft.com/office/spreadsheetml/2010/11/main" uri="{B97F6D7D-B522-45F9-BDA1-12C45D357490}">
          <x15:cacheHierarchy aggregatedColumn="5"/>
        </ext>
      </extLst>
    </cacheHierarchy>
    <cacheHierarchy uniqueName="[Measures].[Sum of Sales 2]" caption="Sum of Sales 2" measure="1" displayFolder="" measureGroup="Dataset_1" count="0">
      <extLst>
        <ext xmlns:x15="http://schemas.microsoft.com/office/spreadsheetml/2010/11/main" uri="{B97F6D7D-B522-45F9-BDA1-12C45D357490}">
          <x15:cacheHierarchy aggregatedColumn="6"/>
        </ext>
      </extLst>
    </cacheHierarchy>
    <cacheHierarchy uniqueName="[Measures].[Count of Unit Sold 2]" caption="Count of Unit Sold 2" measure="1" displayFolder="" measureGroup="Dataset_1" count="0">
      <extLst>
        <ext xmlns:x15="http://schemas.microsoft.com/office/spreadsheetml/2010/11/main" uri="{B97F6D7D-B522-45F9-BDA1-12C45D357490}">
          <x15:cacheHierarchy aggregatedColumn="5"/>
        </ext>
      </extLst>
    </cacheHierarchy>
    <cacheHierarchy uniqueName="[Measures].[Measure 1]" caption="Measure 1" measure="1" displayFolder="" measureGroup="Range" count="0"/>
    <cacheHierarchy uniqueName="[Measures].[__XL_Count Range]" caption="__XL_Count Range" measure="1" displayFolder="" measureGroup="Range" count="0" hidden="1"/>
    <cacheHierarchy uniqueName="[Measures].[__XL_Count Dataset_1]" caption="__XL_Count Dataset_1" measure="1" displayFolder="" measureGroup="Dataset_1"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999660423"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53C75C1-E6EE-4147-9703-DB67DB38E714}" name="PivotTable1" cacheId="2" dataPosition="0" applyNumberFormats="0" applyBorderFormats="0" applyFontFormats="0" applyPatternFormats="0" applyAlignmentFormats="0" applyWidthHeightFormats="1" dataCaption="Values" tag="2411b71f-ec30-4d4c-89f2-08a3cbd429b7" updatedVersion="8" minRefreshableVersion="3" useAutoFormatting="1" subtotalHiddenItems="1" rowGrandTotals="0" colGrandTotals="0" itemPrintTitles="1" createdVersion="8" indent="0" outline="1" outlineData="1" multipleFieldFilters="0" chartFormat="12">
  <location ref="A3:B13" firstHeaderRow="1" firstDataRow="1" firstDataCol="1"/>
  <pivotFields count="3">
    <pivotField dataField="1" subtotalTop="0" showAll="0" defaultSubtotal="0"/>
    <pivotField axis="axisRow" allDrilled="1" subtotalTop="0" showAll="0" sortType="descending" defaultSubtotal="0" defaultAttributeDrillState="1">
      <items count="10">
        <item x="0"/>
        <item x="1"/>
        <item x="2"/>
        <item x="3"/>
        <item x="4"/>
        <item x="5"/>
        <item x="6"/>
        <item x="7"/>
        <item x="8"/>
        <item x="9"/>
      </items>
      <autoSortScope>
        <pivotArea dataOnly="0" outline="0" fieldPosition="0">
          <references count="1">
            <reference field="4294967294" count="1" selected="0">
              <x v="0"/>
            </reference>
          </references>
        </pivotArea>
      </autoSortScope>
    </pivotField>
    <pivotField allDrilled="1" subtotalTop="0" showAll="0" dataSourceSort="1" defaultSubtotal="0" defaultAttributeDrillState="1"/>
  </pivotFields>
  <rowFields count="1">
    <field x="1"/>
  </rowFields>
  <rowItems count="10">
    <i>
      <x v="4"/>
    </i>
    <i>
      <x v="7"/>
    </i>
    <i>
      <x v="5"/>
    </i>
    <i>
      <x v="1"/>
    </i>
    <i>
      <x v="9"/>
    </i>
    <i>
      <x v="3"/>
    </i>
    <i>
      <x/>
    </i>
    <i>
      <x v="8"/>
    </i>
    <i>
      <x v="6"/>
    </i>
    <i>
      <x v="2"/>
    </i>
  </rowItems>
  <colItems count="1">
    <i/>
  </colItems>
  <dataFields count="1">
    <dataField name="Sum of Total Sales" fld="0" baseField="0" baseItem="0"/>
  </dataFields>
  <chartFormats count="1">
    <chartFormat chart="6" format="4" series="1">
      <pivotArea type="data" outline="0" fieldPosition="0">
        <references count="1">
          <reference field="4294967294" count="1" selected="0">
            <x v="0"/>
          </reference>
        </references>
      </pivotArea>
    </chartFormat>
  </chartFormats>
  <pivotHierarchies count="29">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caption="Count of Unit Sold"/>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9"/>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_1!$B$3:$I$302">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4CC790-4DB7-4D7C-8453-76EC68B72B91}" name="PivotTable2" cacheId="3" applyNumberFormats="0" applyBorderFormats="0" applyFontFormats="0" applyPatternFormats="0" applyAlignmentFormats="0" applyWidthHeightFormats="1" dataCaption="Values" tag="2b3561e1-b7b8-4ed9-bbe8-764166d5e813" updatedVersion="8" minRefreshableVersion="3" useAutoFormatting="1" subtotalHiddenItems="1" rowGrandTotals="0" colGrandTotals="0" itemPrintTitles="1" createdVersion="8" indent="0" outline="1" outlineData="1" multipleFieldFilters="0" chartFormat="6">
  <location ref="A16:B21" firstHeaderRow="1" firstDataRow="1" firstDataCol="1"/>
  <pivotFields count="2">
    <pivotField axis="axisRow" allDrilled="1" subtotalTop="0" showAll="0" sortType="a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s>
  <rowFields count="1">
    <field x="0"/>
  </rowFields>
  <rowItems count="5">
    <i>
      <x v="2"/>
    </i>
    <i>
      <x v="1"/>
    </i>
    <i>
      <x v="3"/>
    </i>
    <i>
      <x/>
    </i>
    <i>
      <x v="4"/>
    </i>
  </rowItems>
  <colItems count="1">
    <i/>
  </colItems>
  <dataFields count="1">
    <dataField name="Sum of Total Sales" fld="1" baseField="0" baseItem="0"/>
  </dataFields>
  <chartFormats count="3">
    <chartFormat chart="0"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5" format="6" series="1">
      <pivotArea type="data" outline="0" fieldPosition="0">
        <references count="1">
          <reference field="4294967294" count="1" selected="0">
            <x v="0"/>
          </reference>
        </references>
      </pivotArea>
    </chartFormat>
  </chartFormats>
  <pivotHierarchies count="29">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4"/>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_1.xlsx!Dataset_1">
        <x15:activeTabTopLevelEntity name="[Dataset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FE43442-8134-4F12-A9D1-E717B8702935}" name="PivotTable5" cacheId="4" applyNumberFormats="0" applyBorderFormats="0" applyFontFormats="0" applyPatternFormats="0" applyAlignmentFormats="0" applyWidthHeightFormats="1" dataCaption="Values" tag="6f8ca999-2228-4e46-90ae-1b47a526a290" updatedVersion="8" minRefreshableVersion="3" useAutoFormatting="1" subtotalHiddenItems="1" rowGrandTotals="0" colGrandTotals="0" itemPrintTitles="1" createdVersion="8" indent="0" outline="1" outlineData="1" multipleFieldFilters="0" chartFormat="17">
  <location ref="A39:K45" firstHeaderRow="1" firstDataRow="2" firstDataCol="1"/>
  <pivotFields count="3">
    <pivotField axis="axisRow" allDrilled="1" subtotalTop="0" showAll="0" dataSourceSort="1" defaultSubtotal="0" defaultAttributeDrillState="1">
      <items count="5">
        <item x="0"/>
        <item x="1"/>
        <item x="2"/>
        <item x="3"/>
        <item x="4"/>
      </items>
    </pivotField>
    <pivotField axis="axisCol" allDrilled="1" subtotalTop="0" showAll="0" dataSourceSort="1" defaultSubtotal="0" defaultAttributeDrillState="1">
      <items count="10">
        <item x="0"/>
        <item x="1"/>
        <item x="2"/>
        <item x="3"/>
        <item x="4"/>
        <item x="5"/>
        <item x="6"/>
        <item x="7"/>
        <item x="8"/>
        <item x="9"/>
      </items>
    </pivotField>
    <pivotField dataField="1" subtotalTop="0" showAll="0" defaultSubtotal="0"/>
  </pivotFields>
  <rowFields count="1">
    <field x="0"/>
  </rowFields>
  <rowItems count="5">
    <i>
      <x/>
    </i>
    <i>
      <x v="1"/>
    </i>
    <i>
      <x v="2"/>
    </i>
    <i>
      <x v="3"/>
    </i>
    <i>
      <x v="4"/>
    </i>
  </rowItems>
  <colFields count="1">
    <field x="1"/>
  </colFields>
  <colItems count="10">
    <i>
      <x/>
    </i>
    <i>
      <x v="1"/>
    </i>
    <i>
      <x v="2"/>
    </i>
    <i>
      <x v="3"/>
    </i>
    <i>
      <x v="4"/>
    </i>
    <i>
      <x v="5"/>
    </i>
    <i>
      <x v="6"/>
    </i>
    <i>
      <x v="7"/>
    </i>
    <i>
      <x v="8"/>
    </i>
    <i>
      <x v="9"/>
    </i>
  </colItems>
  <dataFields count="1">
    <dataField name="Count of Product Name" fld="2" subtotal="count" baseField="0" baseItem="0"/>
  </dataFields>
  <chartFormats count="30">
    <chartFormat chart="12" format="0" series="1">
      <pivotArea type="data" outline="0" fieldPosition="0">
        <references count="2">
          <reference field="4294967294" count="1" selected="0">
            <x v="0"/>
          </reference>
          <reference field="1" count="1" selected="0">
            <x v="0"/>
          </reference>
        </references>
      </pivotArea>
    </chartFormat>
    <chartFormat chart="12" format="1" series="1">
      <pivotArea type="data" outline="0" fieldPosition="0">
        <references count="2">
          <reference field="4294967294" count="1" selected="0">
            <x v="0"/>
          </reference>
          <reference field="1" count="1" selected="0">
            <x v="1"/>
          </reference>
        </references>
      </pivotArea>
    </chartFormat>
    <chartFormat chart="12" format="2" series="1">
      <pivotArea type="data" outline="0" fieldPosition="0">
        <references count="2">
          <reference field="4294967294" count="1" selected="0">
            <x v="0"/>
          </reference>
          <reference field="1" count="1" selected="0">
            <x v="2"/>
          </reference>
        </references>
      </pivotArea>
    </chartFormat>
    <chartFormat chart="12" format="3" series="1">
      <pivotArea type="data" outline="0" fieldPosition="0">
        <references count="2">
          <reference field="4294967294" count="1" selected="0">
            <x v="0"/>
          </reference>
          <reference field="1" count="1" selected="0">
            <x v="3"/>
          </reference>
        </references>
      </pivotArea>
    </chartFormat>
    <chartFormat chart="12" format="4" series="1">
      <pivotArea type="data" outline="0" fieldPosition="0">
        <references count="2">
          <reference field="4294967294" count="1" selected="0">
            <x v="0"/>
          </reference>
          <reference field="1" count="1" selected="0">
            <x v="4"/>
          </reference>
        </references>
      </pivotArea>
    </chartFormat>
    <chartFormat chart="12" format="5" series="1">
      <pivotArea type="data" outline="0" fieldPosition="0">
        <references count="2">
          <reference field="4294967294" count="1" selected="0">
            <x v="0"/>
          </reference>
          <reference field="1" count="1" selected="0">
            <x v="5"/>
          </reference>
        </references>
      </pivotArea>
    </chartFormat>
    <chartFormat chart="12" format="6" series="1">
      <pivotArea type="data" outline="0" fieldPosition="0">
        <references count="2">
          <reference field="4294967294" count="1" selected="0">
            <x v="0"/>
          </reference>
          <reference field="1" count="1" selected="0">
            <x v="6"/>
          </reference>
        </references>
      </pivotArea>
    </chartFormat>
    <chartFormat chart="12" format="7" series="1">
      <pivotArea type="data" outline="0" fieldPosition="0">
        <references count="2">
          <reference field="4294967294" count="1" selected="0">
            <x v="0"/>
          </reference>
          <reference field="1" count="1" selected="0">
            <x v="7"/>
          </reference>
        </references>
      </pivotArea>
    </chartFormat>
    <chartFormat chart="12" format="8" series="1">
      <pivotArea type="data" outline="0" fieldPosition="0">
        <references count="2">
          <reference field="4294967294" count="1" selected="0">
            <x v="0"/>
          </reference>
          <reference field="1" count="1" selected="0">
            <x v="8"/>
          </reference>
        </references>
      </pivotArea>
    </chartFormat>
    <chartFormat chart="12" format="9" series="1">
      <pivotArea type="data" outline="0" fieldPosition="0">
        <references count="2">
          <reference field="4294967294" count="1" selected="0">
            <x v="0"/>
          </reference>
          <reference field="1" count="1" selected="0">
            <x v="9"/>
          </reference>
        </references>
      </pivotArea>
    </chartFormat>
    <chartFormat chart="15" format="10" series="1">
      <pivotArea type="data" outline="0" fieldPosition="0">
        <references count="2">
          <reference field="4294967294" count="1" selected="0">
            <x v="0"/>
          </reference>
          <reference field="1" count="1" selected="0">
            <x v="0"/>
          </reference>
        </references>
      </pivotArea>
    </chartFormat>
    <chartFormat chart="15" format="11" series="1">
      <pivotArea type="data" outline="0" fieldPosition="0">
        <references count="2">
          <reference field="4294967294" count="1" selected="0">
            <x v="0"/>
          </reference>
          <reference field="1" count="1" selected="0">
            <x v="1"/>
          </reference>
        </references>
      </pivotArea>
    </chartFormat>
    <chartFormat chart="15" format="12" series="1">
      <pivotArea type="data" outline="0" fieldPosition="0">
        <references count="2">
          <reference field="4294967294" count="1" selected="0">
            <x v="0"/>
          </reference>
          <reference field="1" count="1" selected="0">
            <x v="2"/>
          </reference>
        </references>
      </pivotArea>
    </chartFormat>
    <chartFormat chart="15" format="13" series="1">
      <pivotArea type="data" outline="0" fieldPosition="0">
        <references count="2">
          <reference field="4294967294" count="1" selected="0">
            <x v="0"/>
          </reference>
          <reference field="1" count="1" selected="0">
            <x v="3"/>
          </reference>
        </references>
      </pivotArea>
    </chartFormat>
    <chartFormat chart="15" format="14" series="1">
      <pivotArea type="data" outline="0" fieldPosition="0">
        <references count="2">
          <reference field="4294967294" count="1" selected="0">
            <x v="0"/>
          </reference>
          <reference field="1" count="1" selected="0">
            <x v="4"/>
          </reference>
        </references>
      </pivotArea>
    </chartFormat>
    <chartFormat chart="15" format="15" series="1">
      <pivotArea type="data" outline="0" fieldPosition="0">
        <references count="2">
          <reference field="4294967294" count="1" selected="0">
            <x v="0"/>
          </reference>
          <reference field="1" count="1" selected="0">
            <x v="5"/>
          </reference>
        </references>
      </pivotArea>
    </chartFormat>
    <chartFormat chart="15" format="16" series="1">
      <pivotArea type="data" outline="0" fieldPosition="0">
        <references count="2">
          <reference field="4294967294" count="1" selected="0">
            <x v="0"/>
          </reference>
          <reference field="1" count="1" selected="0">
            <x v="6"/>
          </reference>
        </references>
      </pivotArea>
    </chartFormat>
    <chartFormat chart="15" format="17" series="1">
      <pivotArea type="data" outline="0" fieldPosition="0">
        <references count="2">
          <reference field="4294967294" count="1" selected="0">
            <x v="0"/>
          </reference>
          <reference field="1" count="1" selected="0">
            <x v="7"/>
          </reference>
        </references>
      </pivotArea>
    </chartFormat>
    <chartFormat chart="15" format="18" series="1">
      <pivotArea type="data" outline="0" fieldPosition="0">
        <references count="2">
          <reference field="4294967294" count="1" selected="0">
            <x v="0"/>
          </reference>
          <reference field="1" count="1" selected="0">
            <x v="8"/>
          </reference>
        </references>
      </pivotArea>
    </chartFormat>
    <chartFormat chart="15" format="19" series="1">
      <pivotArea type="data" outline="0" fieldPosition="0">
        <references count="2">
          <reference field="4294967294" count="1" selected="0">
            <x v="0"/>
          </reference>
          <reference field="1" count="1" selected="0">
            <x v="9"/>
          </reference>
        </references>
      </pivotArea>
    </chartFormat>
    <chartFormat chart="16" format="20" series="1">
      <pivotArea type="data" outline="0" fieldPosition="0">
        <references count="2">
          <reference field="4294967294" count="1" selected="0">
            <x v="0"/>
          </reference>
          <reference field="1" count="1" selected="0">
            <x v="0"/>
          </reference>
        </references>
      </pivotArea>
    </chartFormat>
    <chartFormat chart="16" format="21" series="1">
      <pivotArea type="data" outline="0" fieldPosition="0">
        <references count="2">
          <reference field="4294967294" count="1" selected="0">
            <x v="0"/>
          </reference>
          <reference field="1" count="1" selected="0">
            <x v="1"/>
          </reference>
        </references>
      </pivotArea>
    </chartFormat>
    <chartFormat chart="16" format="22" series="1">
      <pivotArea type="data" outline="0" fieldPosition="0">
        <references count="2">
          <reference field="4294967294" count="1" selected="0">
            <x v="0"/>
          </reference>
          <reference field="1" count="1" selected="0">
            <x v="2"/>
          </reference>
        </references>
      </pivotArea>
    </chartFormat>
    <chartFormat chart="16" format="23" series="1">
      <pivotArea type="data" outline="0" fieldPosition="0">
        <references count="2">
          <reference field="4294967294" count="1" selected="0">
            <x v="0"/>
          </reference>
          <reference field="1" count="1" selected="0">
            <x v="3"/>
          </reference>
        </references>
      </pivotArea>
    </chartFormat>
    <chartFormat chart="16" format="24" series="1">
      <pivotArea type="data" outline="0" fieldPosition="0">
        <references count="2">
          <reference field="4294967294" count="1" selected="0">
            <x v="0"/>
          </reference>
          <reference field="1" count="1" selected="0">
            <x v="4"/>
          </reference>
        </references>
      </pivotArea>
    </chartFormat>
    <chartFormat chart="16" format="25" series="1">
      <pivotArea type="data" outline="0" fieldPosition="0">
        <references count="2">
          <reference field="4294967294" count="1" selected="0">
            <x v="0"/>
          </reference>
          <reference field="1" count="1" selected="0">
            <x v="5"/>
          </reference>
        </references>
      </pivotArea>
    </chartFormat>
    <chartFormat chart="16" format="26" series="1">
      <pivotArea type="data" outline="0" fieldPosition="0">
        <references count="2">
          <reference field="4294967294" count="1" selected="0">
            <x v="0"/>
          </reference>
          <reference field="1" count="1" selected="0">
            <x v="6"/>
          </reference>
        </references>
      </pivotArea>
    </chartFormat>
    <chartFormat chart="16" format="27" series="1">
      <pivotArea type="data" outline="0" fieldPosition="0">
        <references count="2">
          <reference field="4294967294" count="1" selected="0">
            <x v="0"/>
          </reference>
          <reference field="1" count="1" selected="0">
            <x v="7"/>
          </reference>
        </references>
      </pivotArea>
    </chartFormat>
    <chartFormat chart="16" format="28" series="1">
      <pivotArea type="data" outline="0" fieldPosition="0">
        <references count="2">
          <reference field="4294967294" count="1" selected="0">
            <x v="0"/>
          </reference>
          <reference field="1" count="1" selected="0">
            <x v="8"/>
          </reference>
        </references>
      </pivotArea>
    </chartFormat>
    <chartFormat chart="16" format="29" series="1">
      <pivotArea type="data" outline="0" fieldPosition="0">
        <references count="2">
          <reference field="4294967294" count="1" selected="0">
            <x v="0"/>
          </reference>
          <reference field="1" count="1" selected="0">
            <x v="9"/>
          </reference>
        </references>
      </pivotArea>
    </chartFormat>
  </chartFormats>
  <pivotHierarchies count="29">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Sum of Unit Sold"/>
    <pivotHierarchy dragToData="1"/>
    <pivotHierarchy dragToData="1" caption="Count of Unit Sold"/>
    <pivotHierarchy dragToData="1"/>
  </pivotHierarchies>
  <pivotTableStyleInfo name="PivotStyleLight16" showRowHeaders="1" showColHeaders="1" showRowStripes="0" showColStripes="0" showLastColumn="1"/>
  <rowHierarchiesUsage count="1">
    <rowHierarchyUsage hierarchyUsage="4"/>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_1.xlsx!Dataset_1">
        <x15:activeTabTopLevelEntity name="[Dataset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A0DE698-CF7A-4167-B958-EF69B22CA736}" name="PivotTable3" cacheId="0" applyNumberFormats="0" applyBorderFormats="0" applyFontFormats="0" applyPatternFormats="0" applyAlignmentFormats="0" applyWidthHeightFormats="1" dataCaption="Values" tag="a5b29b7c-7abc-4b2b-86cc-7d0a4dc6bc2b" updatedVersion="8" minRefreshableVersion="3" useAutoFormatting="1" subtotalHiddenItems="1" itemPrintTitles="1" createdVersion="8" indent="0" outline="1" outlineData="1" multipleFieldFilters="0" chartFormat="13">
  <location ref="A24:C29" firstHeaderRow="0" firstDataRow="1" firstDataCol="1"/>
  <pivotFields count="4">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5">
    <i>
      <x/>
    </i>
    <i>
      <x v="1"/>
    </i>
    <i>
      <x v="2"/>
    </i>
    <i>
      <x v="3"/>
    </i>
    <i t="grand">
      <x/>
    </i>
  </rowItems>
  <colFields count="1">
    <field x="-2"/>
  </colFields>
  <colItems count="2">
    <i>
      <x/>
    </i>
    <i i="1">
      <x v="1"/>
    </i>
  </colItems>
  <dataFields count="2">
    <dataField name="Sum of Unit Sold" fld="2" baseField="0" baseItem="0"/>
    <dataField name="Sum of Sales" fld="1" baseField="0" baseItem="0"/>
  </dataFields>
  <chartFormats count="20">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2">
      <pivotArea type="data" outline="0" fieldPosition="0">
        <references count="2">
          <reference field="4294967294" count="1" selected="0">
            <x v="0"/>
          </reference>
          <reference field="0" count="1" selected="0">
            <x v="0"/>
          </reference>
        </references>
      </pivotArea>
    </chartFormat>
    <chartFormat chart="0" format="3">
      <pivotArea type="data" outline="0" fieldPosition="0">
        <references count="2">
          <reference field="4294967294" count="1" selected="0">
            <x v="0"/>
          </reference>
          <reference field="0" count="1" selected="0">
            <x v="1"/>
          </reference>
        </references>
      </pivotArea>
    </chartFormat>
    <chartFormat chart="0" format="4">
      <pivotArea type="data" outline="0" fieldPosition="0">
        <references count="2">
          <reference field="4294967294" count="1" selected="0">
            <x v="0"/>
          </reference>
          <reference field="0" count="1" selected="0">
            <x v="2"/>
          </reference>
        </references>
      </pivotArea>
    </chartFormat>
    <chartFormat chart="0" format="5">
      <pivotArea type="data" outline="0" fieldPosition="0">
        <references count="2">
          <reference field="4294967294" count="1" selected="0">
            <x v="0"/>
          </reference>
          <reference field="0" count="1" selected="0">
            <x v="3"/>
          </reference>
        </references>
      </pivotArea>
    </chartFormat>
    <chartFormat chart="6" format="16" series="1">
      <pivotArea type="data" outline="0" fieldPosition="0">
        <references count="1">
          <reference field="4294967294" count="1" selected="0">
            <x v="0"/>
          </reference>
        </references>
      </pivotArea>
    </chartFormat>
    <chartFormat chart="6" format="17">
      <pivotArea type="data" outline="0" fieldPosition="0">
        <references count="2">
          <reference field="4294967294" count="1" selected="0">
            <x v="0"/>
          </reference>
          <reference field="0" count="1" selected="0">
            <x v="0"/>
          </reference>
        </references>
      </pivotArea>
    </chartFormat>
    <chartFormat chart="6" format="18">
      <pivotArea type="data" outline="0" fieldPosition="0">
        <references count="2">
          <reference field="4294967294" count="1" selected="0">
            <x v="0"/>
          </reference>
          <reference field="0" count="1" selected="0">
            <x v="1"/>
          </reference>
        </references>
      </pivotArea>
    </chartFormat>
    <chartFormat chart="6" format="19">
      <pivotArea type="data" outline="0" fieldPosition="0">
        <references count="2">
          <reference field="4294967294" count="1" selected="0">
            <x v="0"/>
          </reference>
          <reference field="0" count="1" selected="0">
            <x v="2"/>
          </reference>
        </references>
      </pivotArea>
    </chartFormat>
    <chartFormat chart="6" format="20">
      <pivotArea type="data" outline="0" fieldPosition="0">
        <references count="2">
          <reference field="4294967294" count="1" selected="0">
            <x v="0"/>
          </reference>
          <reference field="0" count="1" selected="0">
            <x v="3"/>
          </reference>
        </references>
      </pivotArea>
    </chartFormat>
    <chartFormat chart="6" format="21" series="1">
      <pivotArea type="data" outline="0" fieldPosition="0">
        <references count="1">
          <reference field="4294967294" count="1" selected="0">
            <x v="1"/>
          </reference>
        </references>
      </pivotArea>
    </chartFormat>
    <chartFormat chart="6" format="22">
      <pivotArea type="data" outline="0" fieldPosition="0">
        <references count="2">
          <reference field="4294967294" count="1" selected="0">
            <x v="1"/>
          </reference>
          <reference field="0" count="1" selected="0">
            <x v="0"/>
          </reference>
        </references>
      </pivotArea>
    </chartFormat>
    <chartFormat chart="6" format="23">
      <pivotArea type="data" outline="0" fieldPosition="0">
        <references count="2">
          <reference field="4294967294" count="1" selected="0">
            <x v="1"/>
          </reference>
          <reference field="0" count="1" selected="0">
            <x v="1"/>
          </reference>
        </references>
      </pivotArea>
    </chartFormat>
    <chartFormat chart="6" format="24">
      <pivotArea type="data" outline="0" fieldPosition="0">
        <references count="2">
          <reference field="4294967294" count="1" selected="0">
            <x v="1"/>
          </reference>
          <reference field="0" count="1" selected="0">
            <x v="2"/>
          </reference>
        </references>
      </pivotArea>
    </chartFormat>
    <chartFormat chart="6" format="25">
      <pivotArea type="data" outline="0" fieldPosition="0">
        <references count="2">
          <reference field="4294967294" count="1" selected="0">
            <x v="1"/>
          </reference>
          <reference field="0" count="1" selected="0">
            <x v="3"/>
          </reference>
        </references>
      </pivotArea>
    </chartFormat>
    <chartFormat chart="0" format="6">
      <pivotArea type="data" outline="0" fieldPosition="0">
        <references count="2">
          <reference field="4294967294" count="1" selected="0">
            <x v="1"/>
          </reference>
          <reference field="0" count="1" selected="0">
            <x v="0"/>
          </reference>
        </references>
      </pivotArea>
    </chartFormat>
    <chartFormat chart="0" format="7">
      <pivotArea type="data" outline="0" fieldPosition="0">
        <references count="2">
          <reference field="4294967294" count="1" selected="0">
            <x v="1"/>
          </reference>
          <reference field="0" count="1" selected="0">
            <x v="1"/>
          </reference>
        </references>
      </pivotArea>
    </chartFormat>
    <chartFormat chart="0" format="8">
      <pivotArea type="data" outline="0" fieldPosition="0">
        <references count="2">
          <reference field="4294967294" count="1" selected="0">
            <x v="1"/>
          </reference>
          <reference field="0" count="1" selected="0">
            <x v="2"/>
          </reference>
        </references>
      </pivotArea>
    </chartFormat>
    <chartFormat chart="0" format="9">
      <pivotArea type="data" outline="0" fieldPosition="0">
        <references count="2">
          <reference field="4294967294" count="1" selected="0">
            <x v="1"/>
          </reference>
          <reference field="0" count="1" selected="0">
            <x v="3"/>
          </reference>
        </references>
      </pivotArea>
    </chartFormat>
  </chartFormats>
  <pivotHierarchies count="29">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Sum of Unit Sold"/>
    <pivotHierarchy dragToData="1"/>
    <pivotHierarchy dragToData="1" caption="Count of Unit Sold"/>
    <pivotHierarchy dragToData="1"/>
  </pivotHierarchies>
  <pivotTableStyleInfo name="PivotStyleLight16" showRowHeaders="1" showColHeaders="1" showRowStripes="0" showColStripes="0" showLastColumn="1"/>
  <rowHierarchiesUsage count="1">
    <rowHierarchyUsage hierarchyUsage="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_1.xlsx!Dataset_1">
        <x15:activeTabTopLevelEntity name="[Dataset_1]"/>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4D8F7AE-25BE-4264-B89D-51600F1D33D5}" name="PivotTable4" cacheId="1" applyNumberFormats="0" applyBorderFormats="0" applyFontFormats="0" applyPatternFormats="0" applyAlignmentFormats="0" applyWidthHeightFormats="1" dataCaption="Values" tag="6f8ca999-2228-4e46-90ae-1b47a526a290" updatedVersion="8" minRefreshableVersion="3" useAutoFormatting="1" subtotalHiddenItems="1" itemPrintTitles="1" createdVersion="8" indent="0" outline="1" outlineData="1" multipleFieldFilters="0" chartFormat="13">
  <location ref="A32:B36"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Sum of Total Sales" fld="1" baseField="0" baseItem="0"/>
  </dataFields>
  <chartFormats count="3">
    <chartFormat chart="8" format="1"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 chart="11" format="3" series="1">
      <pivotArea type="data" outline="0" fieldPosition="0">
        <references count="1">
          <reference field="4294967294" count="1" selected="0">
            <x v="0"/>
          </reference>
        </references>
      </pivotArea>
    </chartFormat>
  </chartFormats>
  <pivotHierarchies count="29">
    <pivotHierarchy dragToData="1"/>
    <pivotHierarchy dragToData="1"/>
    <pivotHierarchy multipleItemSelectionAllowed="1" dragToData="1"/>
    <pivotHierarchy multipleItemSelectionAllowed="1" dragToData="1"/>
    <pivotHierarchy multipleItemSelectionAllowed="1"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caption="Sum of Unit Sold"/>
    <pivotHierarchy dragToData="1"/>
    <pivotHierarchy dragToData="1" caption="Count of Unit Sold"/>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Dataset_1.xlsx!Dataset_1">
        <x15:activeTabTopLevelEntity name="[Dataset_1]"/>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 xr10:uid="{9BA59BD2-60F2-405C-8C6E-35997EB3404C}" sourceName="[Dataset_1].[Sales Rep]">
  <pivotTables>
    <pivotTable tabId="4" name="PivotTable3"/>
    <pivotTable tabId="4" name="PivotTable4"/>
    <pivotTable tabId="4" name="PivotTable1"/>
    <pivotTable tabId="4" name="PivotTable2"/>
    <pivotTable tabId="4" name="PivotTable5"/>
  </pivotTables>
  <data>
    <olap pivotCacheId="1999660423">
      <levels count="2">
        <level uniqueName="[Dataset_1].[Sales Rep].[(All)]" sourceCaption="(All)" count="0"/>
        <level uniqueName="[Dataset_1].[Sales Rep].[Sales Rep]" sourceCaption="Sales Rep" count="5">
          <ranges>
            <range startItem="0">
              <i n="[Dataset_1].[Sales Rep].&amp;[Jai Kishan]" c="Jai Kishan"/>
              <i n="[Dataset_1].[Sales Rep].&amp;[Kamal Singh]" c="Kamal Singh"/>
              <i n="[Dataset_1].[Sales Rep].&amp;[Resham]" c="Resham"/>
              <i n="[Dataset_1].[Sales Rep].&amp;[Sagar Sharma]" c="Sagar Sharma"/>
              <i n="[Dataset_1].[Sales Rep].&amp;[Suresh Singh]" c="Suresh Singh"/>
            </range>
          </ranges>
        </level>
      </levels>
      <selections count="1">
        <selection n="[Dataset_1].[Sales Rep].[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58500EE1-D4D1-45B0-97A2-FA5BE3B5EA96}" sourceName="[Dataset_1].[Region]">
  <pivotTables>
    <pivotTable tabId="4" name="PivotTable3"/>
    <pivotTable tabId="4" name="PivotTable4"/>
    <pivotTable tabId="4" name="PivotTable1"/>
    <pivotTable tabId="4" name="PivotTable2"/>
    <pivotTable tabId="4" name="PivotTable5"/>
  </pivotTables>
  <data>
    <olap pivotCacheId="1999660423">
      <levels count="2">
        <level uniqueName="[Dataset_1].[Region].[(All)]" sourceCaption="(All)" count="0"/>
        <level uniqueName="[Dataset_1].[Region].[Region]" sourceCaption="Region" count="4">
          <ranges>
            <range startItem="0">
              <i n="[Dataset_1].[Region].&amp;[East]" c="East"/>
              <i n="[Dataset_1].[Region].&amp;[North]" c="North"/>
              <i n="[Dataset_1].[Region].&amp;[South]" c="South"/>
              <i n="[Dataset_1].[Region].&amp;[West]" c="West"/>
            </range>
          </ranges>
        </level>
      </levels>
      <selections count="1">
        <selection n="[Dataset_1].[Region].[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F154970F-020C-4455-85B3-B063D926C936}" sourceName="[Dataset_1].[Category]">
  <pivotTables>
    <pivotTable tabId="4" name="PivotTable3"/>
    <pivotTable tabId="4" name="PivotTable4"/>
    <pivotTable tabId="4" name="PivotTable1"/>
    <pivotTable tabId="4" name="PivotTable2"/>
    <pivotTable tabId="4" name="PivotTable5"/>
  </pivotTables>
  <data>
    <olap pivotCacheId="1999660423">
      <levels count="2">
        <level uniqueName="[Dataset_1].[Category].[(All)]" sourceCaption="(All)" count="0"/>
        <level uniqueName="[Dataset_1].[Category].[Category]" sourceCaption="Category" count="3">
          <ranges>
            <range startItem="0">
              <i n="[Dataset_1].[Category].&amp;[Electronics]" c="Electronics"/>
              <i n="[Dataset_1].[Category].&amp;[Furniture]" c="Furniture"/>
              <i n="[Dataset_1].[Category].&amp;[Stationery]" c="Stationery"/>
            </range>
          </ranges>
        </level>
      </levels>
      <selections count="1">
        <selection n="[Dataset_1].[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 xr10:uid="{92766803-CBE3-40A7-B047-8C611A7B3183}" cache="Slicer_Sales_Rep" caption="         Sales Rep" level="1" style="SlicerStyleDark6" rowHeight="468000"/>
  <slicer name="Region" xr10:uid="{1A4530A1-2225-4994-83AB-6F2C4F608D05}" cache="Slicer_Region" caption="  Region" columnCount="4" level="1" style="SlicerStyleDark6" rowHeight="216000"/>
  <slicer name="Category" xr10:uid="{2BED8D41-3B04-49E4-AA0A-7E1A6637179C}" cache="Slicer_Category" caption="              Category" level="1" style="SlicerStyleDark6" rowHeight="540000"/>
</slicers>
</file>

<file path=xl/theme/theme1.xml><?xml version="1.0" encoding="utf-8"?>
<a:theme xmlns:a="http://schemas.openxmlformats.org/drawingml/2006/main" name="Office Theme">
  <a:themeElements>
    <a:clrScheme name="Paper">
      <a:dk1>
        <a:sysClr val="windowText" lastClr="000000"/>
      </a:dk1>
      <a:lt1>
        <a:sysClr val="window" lastClr="FFFFFF"/>
      </a:lt1>
      <a:dk2>
        <a:srgbClr val="444D26"/>
      </a:dk2>
      <a:lt2>
        <a:srgbClr val="FEFAC9"/>
      </a:lt2>
      <a:accent1>
        <a:srgbClr val="A5B592"/>
      </a:accent1>
      <a:accent2>
        <a:srgbClr val="F3A447"/>
      </a:accent2>
      <a:accent3>
        <a:srgbClr val="E7BC29"/>
      </a:accent3>
      <a:accent4>
        <a:srgbClr val="D092A7"/>
      </a:accent4>
      <a:accent5>
        <a:srgbClr val="9C85C0"/>
      </a:accent5>
      <a:accent6>
        <a:srgbClr val="809EC2"/>
      </a:accent6>
      <a:hlink>
        <a:srgbClr val="8E58B6"/>
      </a:hlink>
      <a:folHlink>
        <a:srgbClr val="7F6F6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drawing" Target="../drawings/drawing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12A689-F01E-40DD-B2C0-5A6CD14291EC}">
  <sheetPr codeName="Sheet4"/>
  <dimension ref="A3:K45"/>
  <sheetViews>
    <sheetView workbookViewId="0">
      <selection activeCell="E3" sqref="E3"/>
    </sheetView>
  </sheetViews>
  <sheetFormatPr defaultRowHeight="14.4" x14ac:dyDescent="0.3"/>
  <cols>
    <col min="1" max="1" width="21.109375" bestFit="1" customWidth="1"/>
    <col min="2" max="2" width="15.5546875" bestFit="1" customWidth="1"/>
    <col min="3" max="3" width="10.77734375" bestFit="1" customWidth="1"/>
    <col min="4" max="4" width="11.77734375" bestFit="1" customWidth="1"/>
    <col min="5" max="5" width="9.109375" bestFit="1" customWidth="1"/>
    <col min="6" max="6" width="6.88671875" bestFit="1" customWidth="1"/>
    <col min="7" max="7" width="7.88671875" bestFit="1" customWidth="1"/>
    <col min="8" max="8" width="9.44140625" bestFit="1" customWidth="1"/>
    <col min="9" max="9" width="6.44140625" bestFit="1" customWidth="1"/>
    <col min="10" max="10" width="10.5546875" bestFit="1" customWidth="1"/>
    <col min="11" max="11" width="5.5546875" bestFit="1" customWidth="1"/>
    <col min="12" max="13" width="10.77734375" bestFit="1" customWidth="1"/>
    <col min="14" max="14" width="11.77734375" bestFit="1" customWidth="1"/>
    <col min="15" max="15" width="9.109375" bestFit="1" customWidth="1"/>
    <col min="16" max="16" width="6.88671875" bestFit="1" customWidth="1"/>
    <col min="17" max="17" width="7.88671875" bestFit="1" customWidth="1"/>
    <col min="18" max="18" width="9.44140625" bestFit="1" customWidth="1"/>
    <col min="19" max="19" width="6.44140625" bestFit="1" customWidth="1"/>
    <col min="20" max="20" width="10.5546875" bestFit="1" customWidth="1"/>
    <col min="21" max="21" width="5.5546875" bestFit="1" customWidth="1"/>
    <col min="22" max="22" width="9.6640625" bestFit="1" customWidth="1"/>
    <col min="23" max="23" width="10.77734375" bestFit="1" customWidth="1"/>
    <col min="24" max="24" width="11.77734375" bestFit="1" customWidth="1"/>
    <col min="25" max="25" width="9.109375" bestFit="1" customWidth="1"/>
    <col min="26" max="26" width="6.88671875" bestFit="1" customWidth="1"/>
    <col min="27" max="27" width="7.88671875" bestFit="1" customWidth="1"/>
    <col min="28" max="28" width="9.44140625" bestFit="1" customWidth="1"/>
    <col min="29" max="29" width="6.44140625" bestFit="1" customWidth="1"/>
    <col min="30" max="30" width="10.5546875" bestFit="1" customWidth="1"/>
    <col min="31" max="31" width="5.5546875" bestFit="1" customWidth="1"/>
    <col min="32" max="32" width="14.5546875" bestFit="1" customWidth="1"/>
    <col min="33" max="33" width="10.77734375" bestFit="1" customWidth="1"/>
    <col min="34" max="34" width="11.77734375" bestFit="1" customWidth="1"/>
    <col min="35" max="35" width="9.109375" bestFit="1" customWidth="1"/>
    <col min="36" max="36" width="6.88671875" bestFit="1" customWidth="1"/>
    <col min="37" max="37" width="7.88671875" bestFit="1" customWidth="1"/>
    <col min="38" max="38" width="9.44140625" bestFit="1" customWidth="1"/>
    <col min="39" max="39" width="6.44140625" bestFit="1" customWidth="1"/>
    <col min="40" max="40" width="10.5546875" bestFit="1" customWidth="1"/>
    <col min="41" max="41" width="5.5546875" bestFit="1" customWidth="1"/>
    <col min="42" max="42" width="13.77734375" bestFit="1" customWidth="1"/>
    <col min="43" max="43" width="10.77734375" bestFit="1" customWidth="1"/>
    <col min="44" max="44" width="11.77734375" bestFit="1" customWidth="1"/>
    <col min="45" max="45" width="9.109375" bestFit="1" customWidth="1"/>
    <col min="46" max="46" width="6.88671875" bestFit="1" customWidth="1"/>
    <col min="47" max="47" width="7.88671875" bestFit="1" customWidth="1"/>
    <col min="48" max="48" width="9.44140625" bestFit="1" customWidth="1"/>
    <col min="49" max="49" width="6.44140625" bestFit="1" customWidth="1"/>
    <col min="50" max="50" width="10.5546875" bestFit="1" customWidth="1"/>
    <col min="51" max="51" width="5.5546875" bestFit="1" customWidth="1"/>
    <col min="52" max="52" width="10.77734375" bestFit="1" customWidth="1"/>
    <col min="53" max="299" width="15.5546875" bestFit="1" customWidth="1"/>
    <col min="300" max="301" width="10.77734375" bestFit="1" customWidth="1"/>
  </cols>
  <sheetData>
    <row r="3" spans="1:2" x14ac:dyDescent="0.3">
      <c r="A3" s="11" t="s">
        <v>349</v>
      </c>
      <c r="B3" t="s">
        <v>350</v>
      </c>
    </row>
    <row r="4" spans="1:2" x14ac:dyDescent="0.3">
      <c r="A4" s="12" t="s">
        <v>7</v>
      </c>
      <c r="B4">
        <v>19218122</v>
      </c>
    </row>
    <row r="5" spans="1:2" x14ac:dyDescent="0.3">
      <c r="A5" s="12" t="s">
        <v>20</v>
      </c>
      <c r="B5">
        <v>6256740</v>
      </c>
    </row>
    <row r="6" spans="1:2" x14ac:dyDescent="0.3">
      <c r="A6" s="12" t="s">
        <v>19</v>
      </c>
      <c r="B6">
        <v>5458315</v>
      </c>
    </row>
    <row r="7" spans="1:2" x14ac:dyDescent="0.3">
      <c r="A7" s="12" t="s">
        <v>12</v>
      </c>
      <c r="B7">
        <v>709196</v>
      </c>
    </row>
    <row r="8" spans="1:2" x14ac:dyDescent="0.3">
      <c r="A8" s="12" t="s">
        <v>15</v>
      </c>
      <c r="B8">
        <v>577939</v>
      </c>
    </row>
    <row r="9" spans="1:2" x14ac:dyDescent="0.3">
      <c r="A9" s="12" t="s">
        <v>16</v>
      </c>
      <c r="B9">
        <v>291410</v>
      </c>
    </row>
    <row r="10" spans="1:2" x14ac:dyDescent="0.3">
      <c r="A10" s="12" t="s">
        <v>14</v>
      </c>
      <c r="B10">
        <v>231334</v>
      </c>
    </row>
    <row r="11" spans="1:2" x14ac:dyDescent="0.3">
      <c r="A11" s="12" t="s">
        <v>13</v>
      </c>
      <c r="B11">
        <v>95534</v>
      </c>
    </row>
    <row r="12" spans="1:2" x14ac:dyDescent="0.3">
      <c r="A12" s="12" t="s">
        <v>18</v>
      </c>
      <c r="B12">
        <v>67736</v>
      </c>
    </row>
    <row r="13" spans="1:2" x14ac:dyDescent="0.3">
      <c r="A13" s="12" t="s">
        <v>17</v>
      </c>
      <c r="B13">
        <v>17934</v>
      </c>
    </row>
    <row r="16" spans="1:2" x14ac:dyDescent="0.3">
      <c r="A16" s="11" t="s">
        <v>349</v>
      </c>
      <c r="B16" t="s">
        <v>350</v>
      </c>
    </row>
    <row r="17" spans="1:3" x14ac:dyDescent="0.3">
      <c r="A17" s="12" t="s">
        <v>324</v>
      </c>
      <c r="B17">
        <v>4327752</v>
      </c>
    </row>
    <row r="18" spans="1:3" x14ac:dyDescent="0.3">
      <c r="A18" s="12" t="s">
        <v>322</v>
      </c>
      <c r="B18">
        <v>4987420</v>
      </c>
    </row>
    <row r="19" spans="1:3" x14ac:dyDescent="0.3">
      <c r="A19" s="12" t="s">
        <v>321</v>
      </c>
      <c r="B19">
        <v>6882318</v>
      </c>
    </row>
    <row r="20" spans="1:3" x14ac:dyDescent="0.3">
      <c r="A20" s="12" t="s">
        <v>320</v>
      </c>
      <c r="B20">
        <v>7641042</v>
      </c>
    </row>
    <row r="21" spans="1:3" x14ac:dyDescent="0.3">
      <c r="A21" s="12" t="s">
        <v>323</v>
      </c>
      <c r="B21">
        <v>9085728</v>
      </c>
    </row>
    <row r="24" spans="1:3" x14ac:dyDescent="0.3">
      <c r="A24" s="11" t="s">
        <v>349</v>
      </c>
      <c r="B24" t="s">
        <v>355</v>
      </c>
      <c r="C24" t="s">
        <v>352</v>
      </c>
    </row>
    <row r="25" spans="1:3" x14ac:dyDescent="0.3">
      <c r="A25" s="12" t="s">
        <v>8</v>
      </c>
      <c r="B25">
        <v>2125</v>
      </c>
      <c r="C25">
        <v>318544</v>
      </c>
    </row>
    <row r="26" spans="1:3" x14ac:dyDescent="0.3">
      <c r="A26" s="12" t="s">
        <v>10</v>
      </c>
      <c r="B26">
        <v>1722</v>
      </c>
      <c r="C26">
        <v>366034</v>
      </c>
    </row>
    <row r="27" spans="1:3" x14ac:dyDescent="0.3">
      <c r="A27" s="12" t="s">
        <v>9</v>
      </c>
      <c r="B27">
        <v>2174</v>
      </c>
      <c r="C27">
        <v>228386</v>
      </c>
    </row>
    <row r="28" spans="1:3" x14ac:dyDescent="0.3">
      <c r="A28" s="12" t="s">
        <v>11</v>
      </c>
      <c r="B28">
        <v>2214</v>
      </c>
      <c r="C28">
        <v>295366</v>
      </c>
    </row>
    <row r="29" spans="1:3" x14ac:dyDescent="0.3">
      <c r="A29" s="12" t="s">
        <v>351</v>
      </c>
      <c r="B29">
        <v>8235</v>
      </c>
      <c r="C29">
        <v>1208330</v>
      </c>
    </row>
    <row r="32" spans="1:3" x14ac:dyDescent="0.3">
      <c r="A32" s="11" t="s">
        <v>349</v>
      </c>
      <c r="B32" t="s">
        <v>350</v>
      </c>
    </row>
    <row r="33" spans="1:11" x14ac:dyDescent="0.3">
      <c r="A33" s="12" t="s">
        <v>356</v>
      </c>
      <c r="B33">
        <v>31933783</v>
      </c>
    </row>
    <row r="34" spans="1:11" x14ac:dyDescent="0.3">
      <c r="A34" s="12" t="s">
        <v>353</v>
      </c>
      <c r="B34">
        <v>809273</v>
      </c>
    </row>
    <row r="35" spans="1:11" x14ac:dyDescent="0.3">
      <c r="A35" s="12" t="s">
        <v>354</v>
      </c>
      <c r="B35">
        <v>181204</v>
      </c>
    </row>
    <row r="36" spans="1:11" x14ac:dyDescent="0.3">
      <c r="A36" s="12" t="s">
        <v>351</v>
      </c>
      <c r="B36">
        <v>32924260</v>
      </c>
    </row>
    <row r="39" spans="1:11" x14ac:dyDescent="0.3">
      <c r="A39" s="11" t="s">
        <v>359</v>
      </c>
      <c r="B39" s="11" t="s">
        <v>358</v>
      </c>
    </row>
    <row r="40" spans="1:11" x14ac:dyDescent="0.3">
      <c r="A40" s="11" t="s">
        <v>349</v>
      </c>
      <c r="B40" t="s">
        <v>14</v>
      </c>
      <c r="C40" t="s">
        <v>12</v>
      </c>
      <c r="D40" t="s">
        <v>17</v>
      </c>
      <c r="E40" t="s">
        <v>16</v>
      </c>
      <c r="F40" t="s">
        <v>7</v>
      </c>
      <c r="G40" t="s">
        <v>19</v>
      </c>
      <c r="H40" t="s">
        <v>18</v>
      </c>
      <c r="I40" t="s">
        <v>20</v>
      </c>
      <c r="J40" t="s">
        <v>13</v>
      </c>
      <c r="K40" t="s">
        <v>15</v>
      </c>
    </row>
    <row r="41" spans="1:11" x14ac:dyDescent="0.3">
      <c r="A41" s="12" t="s">
        <v>320</v>
      </c>
      <c r="B41">
        <v>8</v>
      </c>
      <c r="C41">
        <v>2</v>
      </c>
      <c r="D41">
        <v>8</v>
      </c>
      <c r="E41">
        <v>4</v>
      </c>
      <c r="F41">
        <v>8</v>
      </c>
      <c r="G41">
        <v>7</v>
      </c>
      <c r="H41">
        <v>3</v>
      </c>
      <c r="I41">
        <v>4</v>
      </c>
      <c r="J41">
        <v>6</v>
      </c>
      <c r="K41">
        <v>5</v>
      </c>
    </row>
    <row r="42" spans="1:11" x14ac:dyDescent="0.3">
      <c r="A42" s="12" t="s">
        <v>322</v>
      </c>
      <c r="B42">
        <v>3</v>
      </c>
      <c r="C42">
        <v>9</v>
      </c>
      <c r="D42">
        <v>4</v>
      </c>
      <c r="E42">
        <v>6</v>
      </c>
      <c r="F42">
        <v>5</v>
      </c>
      <c r="G42">
        <v>1</v>
      </c>
      <c r="H42">
        <v>7</v>
      </c>
      <c r="I42">
        <v>4</v>
      </c>
      <c r="J42">
        <v>7</v>
      </c>
      <c r="K42">
        <v>6</v>
      </c>
    </row>
    <row r="43" spans="1:11" x14ac:dyDescent="0.3">
      <c r="A43" s="12" t="s">
        <v>324</v>
      </c>
      <c r="B43">
        <v>10</v>
      </c>
      <c r="C43">
        <v>4</v>
      </c>
      <c r="D43">
        <v>8</v>
      </c>
      <c r="E43">
        <v>4</v>
      </c>
      <c r="F43">
        <v>4</v>
      </c>
      <c r="G43">
        <v>2</v>
      </c>
      <c r="H43">
        <v>6</v>
      </c>
      <c r="I43">
        <v>6</v>
      </c>
      <c r="J43">
        <v>4</v>
      </c>
      <c r="K43">
        <v>10</v>
      </c>
    </row>
    <row r="44" spans="1:11" x14ac:dyDescent="0.3">
      <c r="A44" s="12" t="s">
        <v>321</v>
      </c>
      <c r="B44">
        <v>7</v>
      </c>
      <c r="C44">
        <v>7</v>
      </c>
      <c r="D44">
        <v>9</v>
      </c>
      <c r="E44">
        <v>7</v>
      </c>
      <c r="F44">
        <v>6</v>
      </c>
      <c r="G44">
        <v>8</v>
      </c>
      <c r="H44">
        <v>7</v>
      </c>
      <c r="I44">
        <v>5</v>
      </c>
      <c r="J44">
        <v>11</v>
      </c>
      <c r="K44">
        <v>5</v>
      </c>
    </row>
    <row r="45" spans="1:11" x14ac:dyDescent="0.3">
      <c r="A45" s="12" t="s">
        <v>323</v>
      </c>
      <c r="B45">
        <v>5</v>
      </c>
      <c r="C45">
        <v>6</v>
      </c>
      <c r="D45">
        <v>5</v>
      </c>
      <c r="E45">
        <v>6</v>
      </c>
      <c r="F45">
        <v>9</v>
      </c>
      <c r="G45">
        <v>10</v>
      </c>
      <c r="H45">
        <v>4</v>
      </c>
      <c r="I45">
        <v>5</v>
      </c>
      <c r="J45">
        <v>5</v>
      </c>
      <c r="K45">
        <v>7</v>
      </c>
    </row>
  </sheetData>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995EA-2BA5-4E0A-B92B-C23540798BEC}">
  <sheetPr codeName="Sheet5"/>
  <dimension ref="A1:AD36"/>
  <sheetViews>
    <sheetView showGridLines="0" zoomScale="80" zoomScaleNormal="80" workbookViewId="0">
      <selection activeCell="L46" sqref="L46"/>
    </sheetView>
  </sheetViews>
  <sheetFormatPr defaultRowHeight="14.4" x14ac:dyDescent="0.3"/>
  <cols>
    <col min="8" max="8" width="11" customWidth="1"/>
    <col min="9" max="9" width="6.6640625" customWidth="1"/>
  </cols>
  <sheetData>
    <row r="1" spans="1:30" ht="14.4" customHeight="1" x14ac:dyDescent="0.6">
      <c r="A1" s="23"/>
      <c r="B1" s="23"/>
      <c r="C1" s="23"/>
      <c r="D1" s="23"/>
      <c r="E1" s="23"/>
      <c r="F1" s="23"/>
      <c r="G1" s="23"/>
      <c r="H1" s="23"/>
      <c r="I1" s="23"/>
      <c r="J1" s="22"/>
      <c r="K1" s="22"/>
      <c r="L1" s="23"/>
      <c r="M1" s="23"/>
      <c r="N1" s="23"/>
      <c r="O1" s="23"/>
      <c r="P1" s="23"/>
      <c r="Q1" s="23"/>
      <c r="R1" s="23"/>
      <c r="S1" s="23"/>
      <c r="T1" s="23"/>
      <c r="U1" s="23"/>
      <c r="V1" s="23"/>
      <c r="W1" s="23"/>
      <c r="X1" s="23"/>
      <c r="Y1" s="23"/>
      <c r="Z1" s="23"/>
      <c r="AA1" s="23"/>
      <c r="AB1" s="23"/>
      <c r="AC1" s="23"/>
      <c r="AD1" s="23"/>
    </row>
    <row r="2" spans="1:30" ht="14.4" customHeight="1" x14ac:dyDescent="0.6">
      <c r="A2" s="23"/>
      <c r="B2" s="23"/>
      <c r="C2" s="23"/>
      <c r="D2" s="23"/>
      <c r="E2" s="23"/>
      <c r="F2" s="23"/>
      <c r="G2" s="23"/>
      <c r="H2" s="23"/>
      <c r="I2" s="23"/>
      <c r="J2" s="22"/>
      <c r="K2" s="22"/>
      <c r="L2" s="23"/>
      <c r="M2" s="23"/>
      <c r="N2" s="23"/>
      <c r="O2" s="23"/>
      <c r="P2" s="23"/>
      <c r="Q2" s="23"/>
      <c r="R2" s="23"/>
      <c r="S2" s="23"/>
      <c r="T2" s="23"/>
      <c r="U2" s="23"/>
      <c r="V2" s="23"/>
      <c r="W2" s="23"/>
      <c r="X2" s="23"/>
      <c r="Y2" s="23"/>
      <c r="Z2" s="23"/>
      <c r="AA2" s="23"/>
      <c r="AB2" s="23"/>
      <c r="AC2" s="23"/>
      <c r="AD2" s="23"/>
    </row>
    <row r="3" spans="1:30" ht="14.4" customHeight="1" x14ac:dyDescent="0.6">
      <c r="A3" s="23"/>
      <c r="B3" s="23"/>
      <c r="C3" s="23"/>
      <c r="D3" s="23"/>
      <c r="E3" s="23"/>
      <c r="F3" s="23"/>
      <c r="G3" s="23"/>
      <c r="H3" s="23"/>
      <c r="I3" s="22"/>
      <c r="J3" s="22"/>
      <c r="K3" s="22"/>
      <c r="L3" s="23"/>
      <c r="M3" s="23"/>
      <c r="N3" s="23"/>
      <c r="O3" s="23"/>
      <c r="P3" s="23"/>
      <c r="Q3" s="23"/>
      <c r="R3" s="23"/>
      <c r="S3" s="23"/>
      <c r="T3" s="23"/>
      <c r="U3" s="23"/>
      <c r="V3" s="23"/>
      <c r="W3" s="23"/>
      <c r="X3" s="23"/>
      <c r="Y3" s="23"/>
      <c r="Z3" s="23"/>
      <c r="AA3" s="23"/>
      <c r="AB3" s="23"/>
      <c r="AC3" s="23"/>
      <c r="AD3" s="23"/>
    </row>
    <row r="4" spans="1:30" x14ac:dyDescent="0.3">
      <c r="A4" s="23"/>
      <c r="B4" s="23"/>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row>
    <row r="5" spans="1:30" x14ac:dyDescent="0.3">
      <c r="A5" s="23"/>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row>
    <row r="6" spans="1:30" x14ac:dyDescent="0.3">
      <c r="A6" s="23"/>
      <c r="B6" s="23"/>
      <c r="C6" s="23"/>
      <c r="D6" s="23"/>
      <c r="E6" s="23"/>
      <c r="F6" s="23"/>
      <c r="G6" s="23"/>
      <c r="H6" s="23"/>
      <c r="I6" s="23"/>
      <c r="J6" s="23"/>
      <c r="K6" s="23"/>
      <c r="L6" s="23"/>
      <c r="M6" s="23"/>
      <c r="N6" s="23"/>
      <c r="O6" s="23"/>
      <c r="P6" s="23"/>
      <c r="Q6" s="23"/>
      <c r="R6" s="23"/>
      <c r="S6" s="23"/>
      <c r="T6" s="23"/>
      <c r="U6" s="23"/>
      <c r="V6" s="23"/>
      <c r="W6" s="23"/>
      <c r="X6" s="23"/>
      <c r="Y6" s="23"/>
      <c r="Z6" s="23"/>
      <c r="AA6" s="23"/>
      <c r="AB6" s="23"/>
      <c r="AC6" s="23"/>
      <c r="AD6" s="23"/>
    </row>
    <row r="7" spans="1:30" x14ac:dyDescent="0.3">
      <c r="A7" s="23"/>
      <c r="B7" s="23"/>
      <c r="C7" s="23"/>
      <c r="D7" s="23"/>
      <c r="E7" s="23"/>
      <c r="F7" s="23"/>
      <c r="G7" s="23"/>
      <c r="H7" s="23"/>
      <c r="I7" s="23"/>
      <c r="J7" s="23"/>
      <c r="K7" s="23"/>
      <c r="L7" s="23"/>
      <c r="M7" s="23"/>
      <c r="N7" s="23"/>
      <c r="O7" s="23"/>
      <c r="P7" s="23"/>
      <c r="Q7" s="23"/>
      <c r="R7" s="23"/>
      <c r="S7" s="23"/>
      <c r="T7" s="23"/>
      <c r="U7" s="23"/>
      <c r="V7" s="23"/>
      <c r="W7" s="23"/>
      <c r="X7" s="23"/>
      <c r="Y7" s="23"/>
      <c r="Z7" s="23"/>
      <c r="AA7" s="23"/>
      <c r="AB7" s="23"/>
      <c r="AC7" s="23"/>
      <c r="AD7" s="23"/>
    </row>
    <row r="8" spans="1:30" x14ac:dyDescent="0.3">
      <c r="A8" s="23"/>
      <c r="B8" s="23"/>
      <c r="C8" s="23"/>
      <c r="D8" s="23"/>
      <c r="E8" s="23"/>
      <c r="F8" s="23"/>
      <c r="G8" s="23"/>
      <c r="H8" s="23"/>
      <c r="I8" s="23"/>
      <c r="J8" s="23"/>
      <c r="K8" s="23"/>
      <c r="L8" s="23"/>
      <c r="M8" s="23"/>
      <c r="N8" s="23"/>
      <c r="O8" s="23"/>
      <c r="P8" s="23"/>
      <c r="Q8" s="23"/>
      <c r="R8" s="23"/>
      <c r="S8" s="23"/>
      <c r="T8" s="23"/>
      <c r="U8" s="23"/>
      <c r="V8" s="23"/>
      <c r="W8" s="23"/>
      <c r="X8" s="23"/>
      <c r="Y8" s="23"/>
      <c r="Z8" s="23"/>
      <c r="AA8" s="23"/>
      <c r="AB8" s="23"/>
      <c r="AC8" s="23"/>
      <c r="AD8" s="23"/>
    </row>
    <row r="9" spans="1:30" x14ac:dyDescent="0.3">
      <c r="A9" s="23"/>
      <c r="B9" s="23"/>
      <c r="C9" s="23"/>
      <c r="D9" s="23"/>
      <c r="E9" s="23"/>
      <c r="F9" s="23"/>
      <c r="G9" s="23"/>
      <c r="H9" s="23"/>
      <c r="I9" s="23"/>
      <c r="J9" s="23"/>
      <c r="K9" s="23"/>
      <c r="L9" s="23"/>
      <c r="M9" s="23"/>
      <c r="N9" s="23"/>
      <c r="O9" s="23"/>
      <c r="P9" s="23"/>
      <c r="Q9" s="23"/>
      <c r="R9" s="23"/>
      <c r="S9" s="23"/>
      <c r="T9" s="23"/>
      <c r="U9" s="23"/>
      <c r="V9" s="23"/>
      <c r="W9" s="23"/>
      <c r="X9" s="23"/>
      <c r="Y9" s="23"/>
      <c r="Z9" s="23"/>
      <c r="AA9" s="23"/>
      <c r="AB9" s="23"/>
      <c r="AC9" s="23"/>
      <c r="AD9" s="23"/>
    </row>
    <row r="10" spans="1:30" x14ac:dyDescent="0.3">
      <c r="A10" s="23"/>
      <c r="B10" s="23"/>
      <c r="C10" s="23"/>
      <c r="D10" s="23"/>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row>
    <row r="11" spans="1:30" x14ac:dyDescent="0.3">
      <c r="A11" s="23"/>
      <c r="B11" s="23"/>
      <c r="C11" s="23"/>
      <c r="D11" s="23"/>
      <c r="E11" s="23"/>
      <c r="F11" s="23"/>
      <c r="G11" s="23"/>
      <c r="H11" s="23"/>
      <c r="I11" s="23"/>
      <c r="J11" s="23"/>
      <c r="K11" s="23"/>
      <c r="L11" s="23"/>
      <c r="M11" s="23"/>
      <c r="N11" s="23"/>
      <c r="O11" s="23"/>
      <c r="P11" s="23"/>
      <c r="Q11" s="23"/>
      <c r="R11" s="23"/>
      <c r="S11" s="23"/>
      <c r="T11" s="23"/>
      <c r="U11" s="23"/>
      <c r="V11" s="23"/>
      <c r="W11" s="23"/>
      <c r="X11" s="23"/>
      <c r="Y11" s="23"/>
      <c r="Z11" s="23"/>
      <c r="AA11" s="23"/>
      <c r="AB11" s="23"/>
      <c r="AC11" s="23"/>
      <c r="AD11" s="23"/>
    </row>
    <row r="12" spans="1:30" x14ac:dyDescent="0.3">
      <c r="A12" s="23"/>
      <c r="B12" s="23"/>
      <c r="C12" s="23"/>
      <c r="D12" s="23"/>
      <c r="E12" s="23"/>
      <c r="F12" s="23"/>
      <c r="G12" s="23"/>
      <c r="H12" s="23"/>
      <c r="I12" s="23"/>
      <c r="J12" s="23"/>
      <c r="K12" s="23"/>
      <c r="L12" s="23"/>
      <c r="M12" s="23"/>
      <c r="N12" s="23"/>
      <c r="O12" s="23"/>
      <c r="P12" s="23"/>
      <c r="Q12" s="23"/>
      <c r="R12" s="23"/>
      <c r="S12" s="23"/>
      <c r="T12" s="23"/>
      <c r="U12" s="23"/>
      <c r="V12" s="23"/>
      <c r="W12" s="23"/>
      <c r="X12" s="23"/>
      <c r="Y12" s="23"/>
      <c r="Z12" s="23"/>
      <c r="AA12" s="23"/>
      <c r="AB12" s="23"/>
      <c r="AC12" s="23"/>
      <c r="AD12" s="23"/>
    </row>
    <row r="13" spans="1:30" x14ac:dyDescent="0.3">
      <c r="A13" s="23"/>
      <c r="B13" s="23"/>
      <c r="C13" s="23"/>
      <c r="D13" s="23"/>
      <c r="E13" s="23"/>
      <c r="F13" s="23"/>
      <c r="G13" s="23"/>
      <c r="H13" s="23"/>
      <c r="I13" s="23"/>
      <c r="J13" s="23"/>
      <c r="K13" s="23"/>
      <c r="L13" s="23"/>
      <c r="M13" s="23"/>
      <c r="N13" s="23"/>
      <c r="O13" s="23"/>
      <c r="P13" s="23"/>
      <c r="Q13" s="23"/>
      <c r="R13" s="23"/>
      <c r="S13" s="23"/>
      <c r="T13" s="23"/>
      <c r="U13" s="23"/>
      <c r="V13" s="23"/>
      <c r="W13" s="23"/>
      <c r="X13" s="23"/>
      <c r="Y13" s="23"/>
      <c r="Z13" s="23"/>
      <c r="AA13" s="23"/>
      <c r="AB13" s="23"/>
      <c r="AC13" s="23"/>
      <c r="AD13" s="23"/>
    </row>
    <row r="14" spans="1:30" x14ac:dyDescent="0.3">
      <c r="A14" s="23"/>
      <c r="B14" s="23"/>
      <c r="C14" s="23"/>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row>
    <row r="15" spans="1:30" x14ac:dyDescent="0.3">
      <c r="A15" s="23"/>
      <c r="B15" s="23"/>
      <c r="C15" s="23"/>
      <c r="D15" s="23"/>
      <c r="E15" s="23"/>
      <c r="F15" s="23"/>
      <c r="G15" s="23"/>
      <c r="H15" s="23"/>
      <c r="I15" s="23"/>
      <c r="J15" s="23"/>
      <c r="K15" s="23"/>
      <c r="L15" s="23"/>
      <c r="M15" s="23"/>
      <c r="N15" s="23"/>
      <c r="O15" s="23"/>
      <c r="P15" s="23"/>
      <c r="Q15" s="23"/>
      <c r="R15" s="23"/>
      <c r="S15" s="23"/>
      <c r="T15" s="23"/>
      <c r="U15" s="23"/>
      <c r="V15" s="23"/>
      <c r="W15" s="23"/>
      <c r="X15" s="23"/>
      <c r="Y15" s="23"/>
      <c r="Z15" s="23"/>
      <c r="AA15" s="23"/>
      <c r="AB15" s="23"/>
      <c r="AC15" s="23"/>
      <c r="AD15" s="23"/>
    </row>
    <row r="16" spans="1:30" x14ac:dyDescent="0.3">
      <c r="A16" s="23"/>
      <c r="B16" s="23"/>
      <c r="C16" s="23"/>
      <c r="D16" s="23"/>
      <c r="E16" s="23"/>
      <c r="F16" s="23"/>
      <c r="G16" s="23"/>
      <c r="H16" s="23"/>
      <c r="I16" s="23"/>
      <c r="J16" s="23"/>
      <c r="K16" s="23"/>
      <c r="L16" s="23"/>
      <c r="M16" s="23"/>
      <c r="N16" s="23"/>
      <c r="O16" s="23"/>
      <c r="P16" s="23"/>
      <c r="Q16" s="23"/>
      <c r="R16" s="23"/>
      <c r="S16" s="23"/>
      <c r="T16" s="23"/>
      <c r="U16" s="23"/>
      <c r="V16" s="23"/>
      <c r="W16" s="23"/>
      <c r="X16" s="23"/>
      <c r="Y16" s="23"/>
      <c r="Z16" s="23"/>
      <c r="AA16" s="23"/>
      <c r="AB16" s="23"/>
      <c r="AC16" s="23"/>
      <c r="AD16" s="23"/>
    </row>
    <row r="17" spans="1:30" x14ac:dyDescent="0.3">
      <c r="A17" s="23"/>
      <c r="B17" s="23"/>
      <c r="C17" s="23"/>
      <c r="D17" s="23"/>
      <c r="E17" s="23"/>
      <c r="F17" s="23"/>
      <c r="G17" s="23"/>
      <c r="H17" s="23"/>
      <c r="I17" s="23"/>
      <c r="J17" s="23"/>
      <c r="K17" s="23"/>
      <c r="L17" s="23"/>
      <c r="M17" s="23"/>
      <c r="N17" s="23"/>
      <c r="O17" s="23"/>
      <c r="P17" s="23"/>
      <c r="Q17" s="23"/>
      <c r="R17" s="23"/>
      <c r="S17" s="23"/>
      <c r="T17" s="23"/>
      <c r="U17" s="23"/>
      <c r="V17" s="23"/>
      <c r="W17" s="23"/>
      <c r="X17" s="23"/>
      <c r="Y17" s="23"/>
      <c r="Z17" s="23"/>
      <c r="AA17" s="23"/>
      <c r="AB17" s="23"/>
      <c r="AC17" s="23"/>
      <c r="AD17" s="23"/>
    </row>
    <row r="18" spans="1:30" x14ac:dyDescent="0.3">
      <c r="A18" s="23"/>
      <c r="B18" s="23"/>
      <c r="C18" s="23"/>
      <c r="D18" s="23"/>
      <c r="E18" s="23"/>
      <c r="F18" s="23"/>
      <c r="G18" s="23"/>
      <c r="H18" s="23"/>
      <c r="I18" s="23"/>
      <c r="J18" s="23"/>
      <c r="K18" s="23"/>
      <c r="L18" s="23"/>
      <c r="M18" s="23"/>
      <c r="N18" s="23"/>
      <c r="O18" s="23"/>
      <c r="P18" s="23"/>
      <c r="Q18" s="23"/>
      <c r="R18" s="23"/>
      <c r="S18" s="23"/>
      <c r="T18" s="23"/>
      <c r="U18" s="23"/>
      <c r="V18" s="23"/>
      <c r="W18" s="23"/>
      <c r="X18" s="23"/>
      <c r="Y18" s="23"/>
      <c r="Z18" s="23"/>
      <c r="AA18" s="23"/>
      <c r="AB18" s="23"/>
      <c r="AC18" s="23"/>
      <c r="AD18" s="23"/>
    </row>
    <row r="19" spans="1:30" x14ac:dyDescent="0.3">
      <c r="A19" s="23"/>
      <c r="B19" s="23"/>
      <c r="C19" s="23"/>
      <c r="D19" s="23"/>
      <c r="E19" s="23"/>
      <c r="F19" s="23"/>
      <c r="G19" s="23"/>
      <c r="H19" s="23"/>
      <c r="I19" s="23"/>
      <c r="J19" s="23"/>
      <c r="K19" s="23"/>
      <c r="L19" s="23"/>
      <c r="M19" s="23"/>
      <c r="N19" s="23"/>
      <c r="O19" s="23"/>
      <c r="P19" s="23"/>
      <c r="Q19" s="23"/>
      <c r="R19" s="23"/>
      <c r="S19" s="23"/>
      <c r="T19" s="23"/>
      <c r="U19" s="23"/>
      <c r="V19" s="23"/>
      <c r="W19" s="23"/>
      <c r="X19" s="23"/>
      <c r="Y19" s="23"/>
      <c r="Z19" s="23"/>
      <c r="AA19" s="23"/>
      <c r="AB19" s="23"/>
      <c r="AC19" s="23"/>
      <c r="AD19" s="23"/>
    </row>
    <row r="20" spans="1:30" x14ac:dyDescent="0.3">
      <c r="A20" s="23"/>
      <c r="B20" s="23"/>
      <c r="C20" s="23"/>
      <c r="D20" s="23"/>
      <c r="E20" s="23"/>
      <c r="F20" s="23"/>
      <c r="G20" s="23"/>
      <c r="H20" s="23"/>
      <c r="I20" s="23"/>
      <c r="J20" s="23"/>
      <c r="K20" s="23"/>
      <c r="L20" s="23"/>
      <c r="M20" s="23"/>
      <c r="N20" s="23"/>
      <c r="O20" s="23"/>
      <c r="P20" s="23"/>
      <c r="Q20" s="23"/>
      <c r="R20" s="23"/>
      <c r="S20" s="23"/>
      <c r="T20" s="23"/>
      <c r="U20" s="23"/>
      <c r="V20" s="23"/>
      <c r="W20" s="23"/>
      <c r="X20" s="23"/>
      <c r="Y20" s="23"/>
      <c r="Z20" s="23"/>
      <c r="AA20" s="23"/>
      <c r="AB20" s="23"/>
      <c r="AC20" s="23"/>
      <c r="AD20" s="23"/>
    </row>
    <row r="21" spans="1:30" x14ac:dyDescent="0.3">
      <c r="A21" s="23"/>
      <c r="B21" s="23"/>
      <c r="C21" s="23"/>
      <c r="D21" s="23"/>
      <c r="E21" s="23"/>
      <c r="F21" s="23"/>
      <c r="G21" s="23"/>
      <c r="H21" s="23"/>
      <c r="I21" s="23"/>
      <c r="J21" s="23"/>
      <c r="K21" s="23"/>
      <c r="L21" s="23"/>
      <c r="M21" s="23"/>
      <c r="N21" s="23"/>
      <c r="O21" s="23"/>
      <c r="P21" s="23"/>
      <c r="Q21" s="23"/>
      <c r="R21" s="23"/>
      <c r="S21" s="23"/>
      <c r="T21" s="23"/>
      <c r="U21" s="23"/>
      <c r="V21" s="23"/>
      <c r="W21" s="23"/>
      <c r="X21" s="23"/>
      <c r="Y21" s="23"/>
      <c r="Z21" s="23"/>
      <c r="AA21" s="23"/>
      <c r="AB21" s="23"/>
      <c r="AC21" s="23"/>
      <c r="AD21" s="23"/>
    </row>
    <row r="22" spans="1:30" x14ac:dyDescent="0.3">
      <c r="A22" s="23"/>
      <c r="B22" s="23"/>
      <c r="C22" s="23"/>
      <c r="D22" s="23"/>
      <c r="E22" s="23"/>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row>
    <row r="23" spans="1:30" x14ac:dyDescent="0.3">
      <c r="A23" s="23"/>
      <c r="B23" s="23"/>
      <c r="C23" s="23"/>
      <c r="D23" s="23"/>
      <c r="E23" s="23"/>
      <c r="F23" s="23"/>
      <c r="G23" s="23"/>
      <c r="H23" s="23"/>
      <c r="I23" s="23"/>
      <c r="J23" s="23"/>
      <c r="K23" s="23"/>
      <c r="L23" s="23"/>
      <c r="M23" s="23"/>
      <c r="N23" s="23"/>
      <c r="O23" s="23"/>
      <c r="P23" s="23"/>
      <c r="Q23" s="23"/>
      <c r="R23" s="23"/>
      <c r="S23" s="23"/>
      <c r="T23" s="23"/>
      <c r="U23" s="23"/>
      <c r="V23" s="23"/>
      <c r="W23" s="23"/>
      <c r="X23" s="23"/>
      <c r="Y23" s="23"/>
      <c r="Z23" s="23"/>
      <c r="AA23" s="23"/>
      <c r="AB23" s="23"/>
      <c r="AC23" s="23"/>
      <c r="AD23" s="23"/>
    </row>
    <row r="24" spans="1:30" x14ac:dyDescent="0.3">
      <c r="A24" s="23"/>
      <c r="B24" s="23"/>
      <c r="C24" s="23"/>
      <c r="D24" s="23"/>
      <c r="E24" s="23"/>
      <c r="F24" s="23"/>
      <c r="G24" s="23"/>
      <c r="H24" s="23"/>
      <c r="I24" s="23"/>
      <c r="J24" s="23"/>
      <c r="K24" s="23"/>
      <c r="L24" s="23"/>
      <c r="M24" s="23"/>
      <c r="N24" s="23"/>
      <c r="O24" s="23"/>
      <c r="P24" s="23"/>
      <c r="Q24" s="23"/>
      <c r="R24" s="23"/>
      <c r="S24" s="23"/>
      <c r="T24" s="23"/>
      <c r="U24" s="23"/>
      <c r="V24" s="23"/>
      <c r="W24" s="23"/>
      <c r="X24" s="23"/>
      <c r="Y24" s="23"/>
      <c r="Z24" s="23"/>
      <c r="AA24" s="23"/>
      <c r="AB24" s="23"/>
      <c r="AC24" s="23"/>
      <c r="AD24" s="23"/>
    </row>
    <row r="25" spans="1:30" x14ac:dyDescent="0.3">
      <c r="A25" s="23"/>
      <c r="B25" s="23"/>
      <c r="C25" s="23"/>
      <c r="D25" s="23"/>
      <c r="E25" s="23"/>
      <c r="F25" s="23"/>
      <c r="G25" s="23"/>
      <c r="H25" s="23"/>
      <c r="I25" s="23"/>
      <c r="J25" s="23"/>
      <c r="K25" s="23"/>
      <c r="L25" s="23"/>
      <c r="M25" s="23"/>
      <c r="N25" s="23"/>
      <c r="O25" s="23"/>
      <c r="P25" s="23"/>
      <c r="Q25" s="23"/>
      <c r="R25" s="23"/>
      <c r="S25" s="23"/>
      <c r="T25" s="23"/>
      <c r="U25" s="23"/>
      <c r="V25" s="23"/>
      <c r="W25" s="23"/>
      <c r="X25" s="23"/>
      <c r="Y25" s="23"/>
      <c r="Z25" s="23"/>
      <c r="AA25" s="23"/>
      <c r="AB25" s="23"/>
      <c r="AC25" s="23"/>
      <c r="AD25" s="23"/>
    </row>
    <row r="26" spans="1:30" x14ac:dyDescent="0.3">
      <c r="A26" s="23"/>
      <c r="B26" s="23"/>
      <c r="C26" s="23"/>
      <c r="D26" s="23"/>
      <c r="E26" s="23"/>
      <c r="F26" s="23"/>
      <c r="G26" s="23"/>
      <c r="H26" s="23"/>
      <c r="I26" s="23"/>
      <c r="J26" s="23"/>
      <c r="K26" s="23"/>
      <c r="L26" s="23"/>
      <c r="M26" s="23"/>
      <c r="N26" s="23"/>
      <c r="O26" s="23"/>
      <c r="P26" s="23"/>
      <c r="Q26" s="23"/>
      <c r="R26" s="23"/>
      <c r="S26" s="23"/>
      <c r="T26" s="23"/>
      <c r="U26" s="23"/>
      <c r="V26" s="23"/>
      <c r="W26" s="23"/>
      <c r="X26" s="23"/>
      <c r="Y26" s="23"/>
      <c r="Z26" s="23"/>
      <c r="AA26" s="23"/>
      <c r="AB26" s="23"/>
      <c r="AC26" s="23"/>
      <c r="AD26" s="23"/>
    </row>
    <row r="27" spans="1:30" x14ac:dyDescent="0.3">
      <c r="A27" s="23"/>
      <c r="B27" s="23"/>
      <c r="C27" s="23"/>
      <c r="D27" s="23"/>
      <c r="E27" s="23"/>
      <c r="F27" s="23"/>
      <c r="G27" s="23"/>
      <c r="H27" s="23"/>
      <c r="I27" s="23"/>
      <c r="J27" s="23"/>
      <c r="K27" s="23"/>
      <c r="L27" s="23"/>
      <c r="M27" s="23"/>
      <c r="N27" s="23"/>
      <c r="O27" s="23"/>
      <c r="P27" s="23"/>
      <c r="Q27" s="23"/>
      <c r="R27" s="23"/>
      <c r="S27" s="23"/>
      <c r="T27" s="23"/>
      <c r="U27" s="23"/>
      <c r="V27" s="23"/>
      <c r="W27" s="23"/>
      <c r="X27" s="23"/>
      <c r="Y27" s="23"/>
      <c r="Z27" s="23"/>
      <c r="AA27" s="23"/>
      <c r="AB27" s="23"/>
      <c r="AC27" s="23"/>
      <c r="AD27" s="23"/>
    </row>
    <row r="28" spans="1:30" x14ac:dyDescent="0.3">
      <c r="A28" s="23"/>
      <c r="B28" s="23"/>
      <c r="C28" s="23"/>
      <c r="D28" s="23"/>
      <c r="E28" s="23"/>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row>
    <row r="29" spans="1:30" x14ac:dyDescent="0.3">
      <c r="A29" s="23"/>
      <c r="B29" s="23"/>
      <c r="C29" s="23"/>
      <c r="D29" s="23"/>
      <c r="E29" s="23"/>
      <c r="F29" s="23"/>
      <c r="G29" s="23"/>
      <c r="H29" s="23"/>
      <c r="I29" s="23"/>
      <c r="J29" s="23"/>
      <c r="K29" s="23"/>
      <c r="L29" s="23"/>
      <c r="M29" s="23"/>
      <c r="N29" s="23"/>
      <c r="O29" s="23"/>
      <c r="P29" s="23"/>
      <c r="Q29" s="23"/>
      <c r="R29" s="23"/>
      <c r="S29" s="23"/>
      <c r="T29" s="23"/>
      <c r="U29" s="23"/>
      <c r="V29" s="23"/>
      <c r="W29" s="23"/>
      <c r="X29" s="23"/>
      <c r="Y29" s="23"/>
      <c r="Z29" s="23"/>
      <c r="AA29" s="23"/>
      <c r="AB29" s="23"/>
      <c r="AC29" s="23"/>
      <c r="AD29" s="23"/>
    </row>
    <row r="30" spans="1:30" x14ac:dyDescent="0.3">
      <c r="A30" s="23"/>
      <c r="B30" s="23"/>
      <c r="C30" s="23"/>
      <c r="D30" s="23"/>
      <c r="E30" s="23"/>
      <c r="F30" s="23"/>
      <c r="G30" s="23"/>
      <c r="H30" s="23"/>
      <c r="I30" s="23"/>
      <c r="J30" s="23"/>
      <c r="K30" s="23"/>
      <c r="L30" s="23"/>
      <c r="M30" s="23"/>
      <c r="N30" s="23"/>
      <c r="O30" s="23"/>
      <c r="P30" s="23"/>
      <c r="Q30" s="23"/>
      <c r="R30" s="23"/>
      <c r="S30" s="23"/>
      <c r="T30" s="23"/>
      <c r="U30" s="23"/>
      <c r="V30" s="23"/>
      <c r="W30" s="23"/>
      <c r="X30" s="23"/>
      <c r="Y30" s="23"/>
      <c r="Z30" s="23"/>
      <c r="AA30" s="23"/>
      <c r="AB30" s="23"/>
      <c r="AC30" s="23"/>
      <c r="AD30" s="23"/>
    </row>
    <row r="31" spans="1:30" x14ac:dyDescent="0.3">
      <c r="A31" s="23"/>
      <c r="B31" s="23"/>
      <c r="C31" s="23"/>
      <c r="D31" s="23"/>
      <c r="E31" s="23"/>
      <c r="F31" s="23"/>
      <c r="G31" s="23"/>
      <c r="H31" s="23"/>
      <c r="I31" s="23"/>
      <c r="J31" s="23"/>
      <c r="K31" s="23"/>
      <c r="L31" s="23"/>
      <c r="M31" s="23"/>
      <c r="N31" s="23"/>
      <c r="O31" s="23"/>
      <c r="P31" s="23"/>
      <c r="Q31" s="23"/>
      <c r="R31" s="23"/>
      <c r="S31" s="23"/>
      <c r="T31" s="23"/>
      <c r="U31" s="23"/>
      <c r="V31" s="23"/>
      <c r="W31" s="23"/>
      <c r="X31" s="23"/>
      <c r="Y31" s="23"/>
      <c r="Z31" s="23"/>
      <c r="AA31" s="23"/>
      <c r="AB31" s="23"/>
      <c r="AC31" s="23"/>
      <c r="AD31" s="23"/>
    </row>
    <row r="32" spans="1:30" x14ac:dyDescent="0.3">
      <c r="A32" s="23"/>
      <c r="B32" s="23"/>
      <c r="C32" s="23"/>
      <c r="D32" s="23"/>
      <c r="E32" s="23"/>
      <c r="F32" s="23"/>
      <c r="G32" s="23"/>
      <c r="H32" s="23"/>
      <c r="I32" s="23"/>
      <c r="J32" s="23"/>
      <c r="K32" s="23"/>
      <c r="L32" s="23"/>
      <c r="M32" s="23"/>
      <c r="N32" s="23"/>
      <c r="O32" s="23"/>
      <c r="P32" s="23"/>
      <c r="Q32" s="23"/>
      <c r="R32" s="23"/>
      <c r="S32" s="23"/>
      <c r="T32" s="23"/>
      <c r="U32" s="23"/>
      <c r="V32" s="23"/>
      <c r="W32" s="23"/>
      <c r="X32" s="23"/>
      <c r="Y32" s="23"/>
      <c r="Z32" s="23"/>
      <c r="AA32" s="23"/>
      <c r="AB32" s="23"/>
      <c r="AC32" s="23"/>
      <c r="AD32" s="23"/>
    </row>
    <row r="33" spans="1:30" x14ac:dyDescent="0.3">
      <c r="A33" s="23"/>
      <c r="B33" s="23"/>
      <c r="C33" s="23"/>
      <c r="D33" s="23"/>
      <c r="E33" s="23"/>
      <c r="F33" s="23"/>
      <c r="G33" s="23"/>
      <c r="H33" s="23"/>
      <c r="I33" s="23"/>
      <c r="J33" s="23"/>
      <c r="K33" s="23"/>
      <c r="L33" s="23"/>
      <c r="M33" s="23"/>
      <c r="N33" s="23"/>
      <c r="O33" s="23"/>
      <c r="P33" s="23"/>
      <c r="Q33" s="23"/>
      <c r="R33" s="23"/>
      <c r="S33" s="23"/>
      <c r="T33" s="23"/>
      <c r="U33" s="23"/>
      <c r="V33" s="23"/>
      <c r="W33" s="23"/>
      <c r="X33" s="23"/>
      <c r="Y33" s="23"/>
      <c r="Z33" s="23"/>
      <c r="AA33" s="23"/>
      <c r="AB33" s="23"/>
      <c r="AC33" s="23"/>
      <c r="AD33" s="23"/>
    </row>
    <row r="34" spans="1:30" x14ac:dyDescent="0.3">
      <c r="A34" s="23"/>
      <c r="B34" s="23"/>
      <c r="C34" s="23"/>
      <c r="D34" s="23"/>
      <c r="E34" s="23"/>
      <c r="F34" s="23"/>
      <c r="G34" s="23"/>
      <c r="H34" s="23"/>
      <c r="I34" s="23"/>
      <c r="J34" s="23"/>
      <c r="K34" s="23"/>
      <c r="L34" s="23"/>
      <c r="M34" s="23"/>
      <c r="N34" s="23"/>
      <c r="O34" s="23"/>
      <c r="P34" s="23"/>
      <c r="Q34" s="23"/>
      <c r="R34" s="23"/>
      <c r="S34" s="23"/>
      <c r="T34" s="23"/>
      <c r="U34" s="23"/>
      <c r="V34" s="23"/>
      <c r="W34" s="23"/>
      <c r="X34" s="23"/>
      <c r="Y34" s="23"/>
      <c r="Z34" s="23"/>
      <c r="AA34" s="23"/>
      <c r="AB34" s="23"/>
      <c r="AC34" s="23"/>
      <c r="AD34" s="23"/>
    </row>
    <row r="35" spans="1:30" x14ac:dyDescent="0.3">
      <c r="A35" s="23"/>
      <c r="B35" s="23"/>
      <c r="C35" s="23"/>
      <c r="D35" s="23"/>
      <c r="E35" s="23"/>
      <c r="F35" s="23"/>
      <c r="G35" s="23"/>
      <c r="H35" s="23"/>
      <c r="I35" s="23"/>
      <c r="J35" s="23"/>
      <c r="K35" s="23"/>
      <c r="L35" s="23"/>
      <c r="M35" s="23"/>
      <c r="N35" s="23"/>
      <c r="O35" s="23"/>
      <c r="P35" s="23"/>
      <c r="Q35" s="23"/>
      <c r="R35" s="23"/>
      <c r="S35" s="23"/>
      <c r="T35" s="23"/>
      <c r="U35" s="23"/>
      <c r="V35" s="23"/>
      <c r="W35" s="23"/>
      <c r="X35" s="23"/>
      <c r="Y35" s="23"/>
      <c r="Z35" s="23"/>
      <c r="AA35" s="23"/>
      <c r="AB35" s="23"/>
      <c r="AC35" s="23"/>
      <c r="AD35" s="23"/>
    </row>
    <row r="36" spans="1:30" x14ac:dyDescent="0.3">
      <c r="A36" s="23"/>
      <c r="B36" s="23"/>
      <c r="C36" s="23"/>
      <c r="D36" s="23"/>
      <c r="E36" s="23"/>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F61CD-017D-4963-8985-210A67E5E9A6}">
  <sheetPr codeName="Sheet1"/>
  <dimension ref="A1:S303"/>
  <sheetViews>
    <sheetView zoomScale="99" zoomScaleNormal="90" workbookViewId="0">
      <selection activeCell="M3" sqref="M3"/>
    </sheetView>
  </sheetViews>
  <sheetFormatPr defaultColWidth="13.88671875" defaultRowHeight="14.4" x14ac:dyDescent="0.3"/>
  <cols>
    <col min="1" max="1" width="18.6640625" customWidth="1"/>
    <col min="3" max="3" width="15.109375" customWidth="1"/>
    <col min="8" max="8" width="15" customWidth="1"/>
    <col min="10" max="10" width="10.21875" customWidth="1"/>
    <col min="11" max="11" width="17" customWidth="1"/>
    <col min="12" max="12" width="11.44140625" customWidth="1"/>
    <col min="16" max="16" width="15.77734375" customWidth="1"/>
  </cols>
  <sheetData>
    <row r="1" spans="1:19" ht="31.2" x14ac:dyDescent="0.6">
      <c r="A1" s="13" t="s">
        <v>341</v>
      </c>
      <c r="B1" s="27" t="s">
        <v>327</v>
      </c>
      <c r="C1" s="28"/>
      <c r="D1" s="28"/>
      <c r="E1" s="28"/>
      <c r="F1" s="28"/>
      <c r="G1" s="28"/>
      <c r="H1" s="28"/>
      <c r="I1" s="29"/>
      <c r="L1" s="24" t="s">
        <v>357</v>
      </c>
      <c r="M1" s="24"/>
    </row>
    <row r="2" spans="1:19" ht="19.2" customHeight="1" x14ac:dyDescent="0.3">
      <c r="B2" s="14"/>
      <c r="C2" s="15"/>
      <c r="D2" s="15"/>
      <c r="E2" s="15"/>
      <c r="F2" s="15"/>
      <c r="G2" s="15"/>
      <c r="H2" s="15"/>
      <c r="I2" s="3"/>
      <c r="L2" s="25" t="s">
        <v>4</v>
      </c>
      <c r="M2" s="26"/>
      <c r="S2" s="19"/>
    </row>
    <row r="3" spans="1:19" ht="15.6" x14ac:dyDescent="0.3">
      <c r="A3" s="2" t="s">
        <v>340</v>
      </c>
      <c r="B3" s="2" t="s">
        <v>0</v>
      </c>
      <c r="C3" s="2" t="s">
        <v>1</v>
      </c>
      <c r="D3" s="2" t="s">
        <v>2</v>
      </c>
      <c r="E3" s="2" t="s">
        <v>3</v>
      </c>
      <c r="F3" s="2" t="s">
        <v>4</v>
      </c>
      <c r="G3" s="2" t="s">
        <v>5</v>
      </c>
      <c r="H3" s="2" t="s">
        <v>326</v>
      </c>
      <c r="I3" s="2" t="s">
        <v>6</v>
      </c>
      <c r="L3" s="20"/>
      <c r="M3" s="21" t="s">
        <v>320</v>
      </c>
      <c r="Q3" s="19"/>
      <c r="S3" s="19"/>
    </row>
    <row r="4" spans="1:19" ht="14.4" customHeight="1" x14ac:dyDescent="0.3">
      <c r="A4" t="str">
        <f>B4&amp; " "&amp;E4</f>
        <v>CH101 South</v>
      </c>
      <c r="B4" s="1" t="s">
        <v>21</v>
      </c>
      <c r="C4" s="1" t="s">
        <v>14</v>
      </c>
      <c r="D4" s="1" t="str">
        <f>IF(OR(C4="Paper Clip", C4="Sticky Note", C4="High Lighters"), "Stationery",
IF(OR(C4="Keyboard", C4="Monitor", C4="Headphone", C4="Phone", C4="Laptop"), "Electronics",
IF(OR(C4="Table", C4="Chair"), "Furniture", "Other")))</f>
        <v>Furniture</v>
      </c>
      <c r="E4" s="1" t="s">
        <v>9</v>
      </c>
      <c r="F4" s="1" t="s">
        <v>321</v>
      </c>
      <c r="G4" s="1">
        <v>41</v>
      </c>
      <c r="H4" s="16">
        <v>246</v>
      </c>
      <c r="I4" s="16">
        <f>G4*H4</f>
        <v>10086</v>
      </c>
      <c r="L4" s="19"/>
      <c r="Q4" s="19"/>
      <c r="R4" s="19"/>
      <c r="S4" s="19"/>
    </row>
    <row r="5" spans="1:19" ht="15.6" customHeight="1" x14ac:dyDescent="0.3">
      <c r="A5" t="str">
        <f t="shared" ref="A5:A68" si="0">B5&amp; " "&amp;E5</f>
        <v>HI102 West</v>
      </c>
      <c r="B5" s="1" t="s">
        <v>22</v>
      </c>
      <c r="C5" s="1" t="s">
        <v>17</v>
      </c>
      <c r="D5" s="1" t="str">
        <f t="shared" ref="D5:D68" si="1">IF(OR(C5="Paper Clip", C5="Sticky Note", C5="High Lighters"), "Stationery",
IF(OR(C5="Keyboard", C5="Monitor", C5="Headphone", C5="Phone", C5="Laptop"), "Electronics",
IF(OR(C5="Table", C5="Chair"), "Furniture", "Other")))</f>
        <v>Stationery</v>
      </c>
      <c r="E5" s="1" t="s">
        <v>11</v>
      </c>
      <c r="F5" s="1" t="s">
        <v>323</v>
      </c>
      <c r="G5" s="1">
        <v>37</v>
      </c>
      <c r="H5" s="16">
        <v>12</v>
      </c>
      <c r="I5" s="16">
        <f>G5*H5</f>
        <v>444</v>
      </c>
      <c r="L5" s="19" t="s">
        <v>325</v>
      </c>
      <c r="Q5" s="19"/>
      <c r="R5" s="19"/>
      <c r="S5" s="19"/>
    </row>
    <row r="6" spans="1:19" x14ac:dyDescent="0.3">
      <c r="A6" t="str">
        <f t="shared" si="0"/>
        <v>TA103 South</v>
      </c>
      <c r="B6" s="1" t="s">
        <v>23</v>
      </c>
      <c r="C6" s="1" t="s">
        <v>15</v>
      </c>
      <c r="D6" s="1" t="str">
        <f t="shared" si="1"/>
        <v>Furniture</v>
      </c>
      <c r="E6" s="1" t="s">
        <v>9</v>
      </c>
      <c r="F6" s="1" t="s">
        <v>324</v>
      </c>
      <c r="G6" s="1">
        <v>13</v>
      </c>
      <c r="H6" s="16">
        <v>681</v>
      </c>
      <c r="I6" s="16">
        <f t="shared" ref="I6:I68" si="2">G6*H6</f>
        <v>8853</v>
      </c>
      <c r="L6" s="19"/>
      <c r="M6" s="19"/>
      <c r="N6" s="19"/>
      <c r="O6" s="19"/>
      <c r="P6" s="19"/>
      <c r="Q6" s="19"/>
      <c r="R6" s="19"/>
      <c r="S6" s="19"/>
    </row>
    <row r="7" spans="1:19" x14ac:dyDescent="0.3">
      <c r="A7" t="str">
        <f t="shared" si="0"/>
        <v>HI104 West</v>
      </c>
      <c r="B7" s="1" t="s">
        <v>24</v>
      </c>
      <c r="C7" s="1" t="s">
        <v>17</v>
      </c>
      <c r="D7" s="1" t="str">
        <f t="shared" si="1"/>
        <v>Stationery</v>
      </c>
      <c r="E7" s="1" t="s">
        <v>11</v>
      </c>
      <c r="F7" s="1" t="s">
        <v>324</v>
      </c>
      <c r="G7" s="1">
        <v>36</v>
      </c>
      <c r="H7" s="16">
        <v>19</v>
      </c>
      <c r="I7" s="16">
        <f t="shared" si="2"/>
        <v>684</v>
      </c>
      <c r="L7" s="19"/>
      <c r="M7" s="19"/>
      <c r="N7" s="19"/>
      <c r="O7" s="19"/>
      <c r="P7" s="19"/>
      <c r="Q7" s="19"/>
      <c r="R7" s="19"/>
      <c r="S7" s="19"/>
    </row>
    <row r="8" spans="1:19" x14ac:dyDescent="0.3">
      <c r="A8" t="str">
        <f t="shared" si="0"/>
        <v>KE105 North</v>
      </c>
      <c r="B8" s="1" t="s">
        <v>25</v>
      </c>
      <c r="C8" s="1" t="s">
        <v>16</v>
      </c>
      <c r="D8" s="1" t="str">
        <f t="shared" si="1"/>
        <v>Electronics</v>
      </c>
      <c r="E8" s="1" t="s">
        <v>10</v>
      </c>
      <c r="F8" s="1" t="s">
        <v>323</v>
      </c>
      <c r="G8" s="1">
        <v>37</v>
      </c>
      <c r="H8" s="16">
        <v>477</v>
      </c>
      <c r="I8" s="16">
        <f t="shared" si="2"/>
        <v>17649</v>
      </c>
    </row>
    <row r="9" spans="1:19" x14ac:dyDescent="0.3">
      <c r="A9" t="str">
        <f t="shared" si="0"/>
        <v>LA106 East</v>
      </c>
      <c r="B9" s="1" t="s">
        <v>26</v>
      </c>
      <c r="C9" s="1" t="s">
        <v>7</v>
      </c>
      <c r="D9" s="1" t="str">
        <f t="shared" si="1"/>
        <v>Electronics</v>
      </c>
      <c r="E9" s="1" t="s">
        <v>8</v>
      </c>
      <c r="F9" s="1" t="s">
        <v>323</v>
      </c>
      <c r="G9" s="1">
        <v>38</v>
      </c>
      <c r="H9" s="16">
        <v>22094</v>
      </c>
      <c r="I9" s="16">
        <f t="shared" si="2"/>
        <v>839572</v>
      </c>
    </row>
    <row r="10" spans="1:19" x14ac:dyDescent="0.3">
      <c r="A10" t="str">
        <f t="shared" si="0"/>
        <v>TA107 East</v>
      </c>
      <c r="B10" s="1" t="s">
        <v>27</v>
      </c>
      <c r="C10" s="1" t="s">
        <v>15</v>
      </c>
      <c r="D10" s="1" t="str">
        <f t="shared" si="1"/>
        <v>Furniture</v>
      </c>
      <c r="E10" s="1" t="s">
        <v>8</v>
      </c>
      <c r="F10" s="1" t="s">
        <v>320</v>
      </c>
      <c r="G10" s="1">
        <v>25</v>
      </c>
      <c r="H10" s="16">
        <v>826</v>
      </c>
      <c r="I10" s="16">
        <f t="shared" si="2"/>
        <v>20650</v>
      </c>
    </row>
    <row r="11" spans="1:19" x14ac:dyDescent="0.3">
      <c r="A11" t="str">
        <f t="shared" si="0"/>
        <v>MO108 West</v>
      </c>
      <c r="B11" s="1" t="s">
        <v>28</v>
      </c>
      <c r="C11" s="1" t="s">
        <v>19</v>
      </c>
      <c r="D11" s="1" t="str">
        <f t="shared" si="1"/>
        <v>Electronics</v>
      </c>
      <c r="E11" s="1" t="s">
        <v>11</v>
      </c>
      <c r="F11" s="1" t="s">
        <v>321</v>
      </c>
      <c r="G11" s="1">
        <v>24</v>
      </c>
      <c r="H11" s="16">
        <v>8011</v>
      </c>
      <c r="I11" s="16">
        <f t="shared" si="2"/>
        <v>192264</v>
      </c>
    </row>
    <row r="12" spans="1:19" x14ac:dyDescent="0.3">
      <c r="A12" t="str">
        <f t="shared" si="0"/>
        <v>LA109 East</v>
      </c>
      <c r="B12" s="1" t="s">
        <v>29</v>
      </c>
      <c r="C12" s="1" t="s">
        <v>7</v>
      </c>
      <c r="D12" s="1" t="str">
        <f t="shared" si="1"/>
        <v>Electronics</v>
      </c>
      <c r="E12" s="1" t="s">
        <v>8</v>
      </c>
      <c r="F12" s="1" t="s">
        <v>323</v>
      </c>
      <c r="G12" s="1">
        <v>35</v>
      </c>
      <c r="H12" s="16">
        <v>21303</v>
      </c>
      <c r="I12" s="16">
        <f>G12*H12</f>
        <v>745605</v>
      </c>
    </row>
    <row r="13" spans="1:19" x14ac:dyDescent="0.3">
      <c r="A13" t="str">
        <f t="shared" si="0"/>
        <v>HI110 West</v>
      </c>
      <c r="B13" s="1" t="s">
        <v>30</v>
      </c>
      <c r="C13" s="1" t="s">
        <v>17</v>
      </c>
      <c r="D13" s="1" t="str">
        <f t="shared" si="1"/>
        <v>Stationery</v>
      </c>
      <c r="E13" s="1" t="s">
        <v>11</v>
      </c>
      <c r="F13" s="1" t="s">
        <v>320</v>
      </c>
      <c r="G13" s="1">
        <v>22</v>
      </c>
      <c r="H13" s="16">
        <v>20</v>
      </c>
      <c r="I13" s="16">
        <f t="shared" si="2"/>
        <v>440</v>
      </c>
    </row>
    <row r="14" spans="1:19" x14ac:dyDescent="0.3">
      <c r="A14" t="str">
        <f t="shared" si="0"/>
        <v>ST111 East</v>
      </c>
      <c r="B14" s="1" t="s">
        <v>31</v>
      </c>
      <c r="C14" s="1" t="s">
        <v>13</v>
      </c>
      <c r="D14" s="1" t="str">
        <f t="shared" si="1"/>
        <v>Stationery</v>
      </c>
      <c r="E14" s="1" t="s">
        <v>8</v>
      </c>
      <c r="F14" s="1" t="s">
        <v>324</v>
      </c>
      <c r="G14" s="1">
        <v>31</v>
      </c>
      <c r="H14" s="16">
        <v>96</v>
      </c>
      <c r="I14" s="16">
        <f t="shared" si="2"/>
        <v>2976</v>
      </c>
    </row>
    <row r="15" spans="1:19" x14ac:dyDescent="0.3">
      <c r="A15" t="str">
        <f t="shared" si="0"/>
        <v>TA112 North</v>
      </c>
      <c r="B15" s="1" t="s">
        <v>32</v>
      </c>
      <c r="C15" s="1" t="s">
        <v>15</v>
      </c>
      <c r="D15" s="1" t="str">
        <f t="shared" si="1"/>
        <v>Furniture</v>
      </c>
      <c r="E15" s="1" t="s">
        <v>10</v>
      </c>
      <c r="F15" s="1" t="s">
        <v>323</v>
      </c>
      <c r="G15" s="1">
        <v>11</v>
      </c>
      <c r="H15" s="16">
        <v>571</v>
      </c>
      <c r="I15" s="16">
        <f t="shared" si="2"/>
        <v>6281</v>
      </c>
    </row>
    <row r="16" spans="1:19" x14ac:dyDescent="0.3">
      <c r="A16" t="str">
        <f t="shared" si="0"/>
        <v>TA113 South</v>
      </c>
      <c r="B16" s="1" t="s">
        <v>33</v>
      </c>
      <c r="C16" s="1" t="s">
        <v>15</v>
      </c>
      <c r="D16" s="1" t="str">
        <f t="shared" si="1"/>
        <v>Furniture</v>
      </c>
      <c r="E16" s="1" t="s">
        <v>9</v>
      </c>
      <c r="F16" s="1" t="s">
        <v>323</v>
      </c>
      <c r="G16" s="1">
        <v>22</v>
      </c>
      <c r="H16" s="16">
        <v>748</v>
      </c>
      <c r="I16" s="16">
        <f t="shared" si="2"/>
        <v>16456</v>
      </c>
    </row>
    <row r="17" spans="1:9" x14ac:dyDescent="0.3">
      <c r="A17" t="str">
        <f t="shared" si="0"/>
        <v>PA114 South</v>
      </c>
      <c r="B17" s="1" t="s">
        <v>34</v>
      </c>
      <c r="C17" s="1" t="s">
        <v>18</v>
      </c>
      <c r="D17" s="1" t="str">
        <f t="shared" si="1"/>
        <v>Stationery</v>
      </c>
      <c r="E17" s="1" t="s">
        <v>9</v>
      </c>
      <c r="F17" s="1" t="s">
        <v>324</v>
      </c>
      <c r="G17" s="1">
        <v>26</v>
      </c>
      <c r="H17" s="16">
        <v>92</v>
      </c>
      <c r="I17" s="16">
        <f t="shared" si="2"/>
        <v>2392</v>
      </c>
    </row>
    <row r="18" spans="1:9" x14ac:dyDescent="0.3">
      <c r="A18" t="str">
        <f t="shared" si="0"/>
        <v>LA115 North</v>
      </c>
      <c r="B18" s="1" t="s">
        <v>35</v>
      </c>
      <c r="C18" s="1" t="s">
        <v>7</v>
      </c>
      <c r="D18" s="1" t="str">
        <f t="shared" si="1"/>
        <v>Electronics</v>
      </c>
      <c r="E18" s="1" t="s">
        <v>10</v>
      </c>
      <c r="F18" s="1" t="s">
        <v>321</v>
      </c>
      <c r="G18" s="1">
        <v>24</v>
      </c>
      <c r="H18" s="16">
        <v>24062</v>
      </c>
      <c r="I18" s="16">
        <f t="shared" si="2"/>
        <v>577488</v>
      </c>
    </row>
    <row r="19" spans="1:9" x14ac:dyDescent="0.3">
      <c r="A19" t="str">
        <f t="shared" si="0"/>
        <v>KE116 West</v>
      </c>
      <c r="B19" s="1" t="s">
        <v>36</v>
      </c>
      <c r="C19" s="1" t="s">
        <v>16</v>
      </c>
      <c r="D19" s="1" t="str">
        <f t="shared" si="1"/>
        <v>Electronics</v>
      </c>
      <c r="E19" s="1" t="s">
        <v>11</v>
      </c>
      <c r="F19" s="1" t="s">
        <v>320</v>
      </c>
      <c r="G19" s="1">
        <v>38</v>
      </c>
      <c r="H19" s="16">
        <v>486</v>
      </c>
      <c r="I19" s="16">
        <f t="shared" si="2"/>
        <v>18468</v>
      </c>
    </row>
    <row r="20" spans="1:9" x14ac:dyDescent="0.3">
      <c r="A20" t="str">
        <f t="shared" si="0"/>
        <v>HE117 North</v>
      </c>
      <c r="B20" s="1" t="s">
        <v>37</v>
      </c>
      <c r="C20" s="1" t="s">
        <v>12</v>
      </c>
      <c r="D20" s="1" t="str">
        <f t="shared" si="1"/>
        <v>Electronics</v>
      </c>
      <c r="E20" s="1" t="s">
        <v>10</v>
      </c>
      <c r="F20" s="1" t="s">
        <v>320</v>
      </c>
      <c r="G20" s="1">
        <v>29</v>
      </c>
      <c r="H20" s="16">
        <v>876</v>
      </c>
      <c r="I20" s="16">
        <f t="shared" si="2"/>
        <v>25404</v>
      </c>
    </row>
    <row r="21" spans="1:9" x14ac:dyDescent="0.3">
      <c r="A21" t="str">
        <f t="shared" si="0"/>
        <v>LA118 North</v>
      </c>
      <c r="B21" s="1" t="s">
        <v>38</v>
      </c>
      <c r="C21" s="1" t="s">
        <v>7</v>
      </c>
      <c r="D21" s="1" t="str">
        <f t="shared" si="1"/>
        <v>Electronics</v>
      </c>
      <c r="E21" s="1" t="s">
        <v>10</v>
      </c>
      <c r="F21" s="1" t="s">
        <v>320</v>
      </c>
      <c r="G21" s="1">
        <v>44</v>
      </c>
      <c r="H21" s="16">
        <v>21441</v>
      </c>
      <c r="I21" s="16">
        <f t="shared" si="2"/>
        <v>943404</v>
      </c>
    </row>
    <row r="22" spans="1:9" x14ac:dyDescent="0.3">
      <c r="A22" t="str">
        <f t="shared" si="0"/>
        <v>PH119 East</v>
      </c>
      <c r="B22" s="1" t="s">
        <v>39</v>
      </c>
      <c r="C22" s="1" t="s">
        <v>20</v>
      </c>
      <c r="D22" s="1" t="str">
        <f t="shared" si="1"/>
        <v>Electronics</v>
      </c>
      <c r="E22" s="1" t="s">
        <v>8</v>
      </c>
      <c r="F22" s="1" t="s">
        <v>320</v>
      </c>
      <c r="G22" s="1">
        <v>42</v>
      </c>
      <c r="H22" s="16">
        <v>10908</v>
      </c>
      <c r="I22" s="16">
        <f t="shared" si="2"/>
        <v>458136</v>
      </c>
    </row>
    <row r="23" spans="1:9" x14ac:dyDescent="0.3">
      <c r="A23" t="str">
        <f t="shared" si="0"/>
        <v>HI120 West</v>
      </c>
      <c r="B23" s="1" t="s">
        <v>40</v>
      </c>
      <c r="C23" s="1" t="s">
        <v>17</v>
      </c>
      <c r="D23" s="1" t="str">
        <f t="shared" si="1"/>
        <v>Stationery</v>
      </c>
      <c r="E23" s="1" t="s">
        <v>11</v>
      </c>
      <c r="F23" s="1" t="s">
        <v>321</v>
      </c>
      <c r="G23" s="1">
        <v>41</v>
      </c>
      <c r="H23" s="16">
        <v>21</v>
      </c>
      <c r="I23" s="16">
        <f t="shared" si="2"/>
        <v>861</v>
      </c>
    </row>
    <row r="24" spans="1:9" x14ac:dyDescent="0.3">
      <c r="A24" t="str">
        <f t="shared" si="0"/>
        <v>ST121 West</v>
      </c>
      <c r="B24" s="1" t="s">
        <v>41</v>
      </c>
      <c r="C24" s="1" t="s">
        <v>13</v>
      </c>
      <c r="D24" s="1" t="str">
        <f t="shared" si="1"/>
        <v>Stationery</v>
      </c>
      <c r="E24" s="1" t="s">
        <v>11</v>
      </c>
      <c r="F24" s="1" t="s">
        <v>321</v>
      </c>
      <c r="G24" s="1">
        <v>35</v>
      </c>
      <c r="H24" s="16">
        <v>97</v>
      </c>
      <c r="I24" s="16">
        <f t="shared" si="2"/>
        <v>3395</v>
      </c>
    </row>
    <row r="25" spans="1:9" x14ac:dyDescent="0.3">
      <c r="A25" t="str">
        <f t="shared" si="0"/>
        <v>HE122 East</v>
      </c>
      <c r="B25" s="1" t="s">
        <v>42</v>
      </c>
      <c r="C25" s="1" t="s">
        <v>12</v>
      </c>
      <c r="D25" s="1" t="str">
        <f t="shared" si="1"/>
        <v>Electronics</v>
      </c>
      <c r="E25" s="1" t="s">
        <v>8</v>
      </c>
      <c r="F25" s="1" t="s">
        <v>321</v>
      </c>
      <c r="G25" s="1">
        <v>14</v>
      </c>
      <c r="H25" s="16">
        <v>980</v>
      </c>
      <c r="I25" s="16">
        <f t="shared" si="2"/>
        <v>13720</v>
      </c>
    </row>
    <row r="26" spans="1:9" x14ac:dyDescent="0.3">
      <c r="A26" t="str">
        <f t="shared" si="0"/>
        <v>TA123 West</v>
      </c>
      <c r="B26" s="1" t="s">
        <v>43</v>
      </c>
      <c r="C26" s="1" t="s">
        <v>15</v>
      </c>
      <c r="D26" s="1" t="str">
        <f t="shared" si="1"/>
        <v>Furniture</v>
      </c>
      <c r="E26" s="1" t="s">
        <v>11</v>
      </c>
      <c r="F26" s="1" t="s">
        <v>320</v>
      </c>
      <c r="G26" s="1">
        <v>19</v>
      </c>
      <c r="H26" s="16">
        <v>847</v>
      </c>
      <c r="I26" s="16">
        <f t="shared" si="2"/>
        <v>16093</v>
      </c>
    </row>
    <row r="27" spans="1:9" x14ac:dyDescent="0.3">
      <c r="A27" t="str">
        <f t="shared" si="0"/>
        <v>PH124 South</v>
      </c>
      <c r="B27" s="1" t="s">
        <v>44</v>
      </c>
      <c r="C27" s="1" t="s">
        <v>20</v>
      </c>
      <c r="D27" s="1" t="str">
        <f t="shared" si="1"/>
        <v>Electronics</v>
      </c>
      <c r="E27" s="1" t="s">
        <v>9</v>
      </c>
      <c r="F27" s="1" t="s">
        <v>322</v>
      </c>
      <c r="G27" s="1">
        <v>35</v>
      </c>
      <c r="H27" s="16">
        <v>8237</v>
      </c>
      <c r="I27" s="16">
        <f t="shared" si="2"/>
        <v>288295</v>
      </c>
    </row>
    <row r="28" spans="1:9" x14ac:dyDescent="0.3">
      <c r="A28" t="str">
        <f t="shared" si="0"/>
        <v>PH125 West</v>
      </c>
      <c r="B28" s="1" t="s">
        <v>45</v>
      </c>
      <c r="C28" s="1" t="s">
        <v>20</v>
      </c>
      <c r="D28" s="1" t="str">
        <f t="shared" si="1"/>
        <v>Electronics</v>
      </c>
      <c r="E28" s="1" t="s">
        <v>11</v>
      </c>
      <c r="F28" s="1" t="s">
        <v>322</v>
      </c>
      <c r="G28" s="1">
        <v>13</v>
      </c>
      <c r="H28" s="16">
        <v>11591</v>
      </c>
      <c r="I28" s="16">
        <f t="shared" si="2"/>
        <v>150683</v>
      </c>
    </row>
    <row r="29" spans="1:9" x14ac:dyDescent="0.3">
      <c r="A29" t="str">
        <f t="shared" si="0"/>
        <v>PH126 North</v>
      </c>
      <c r="B29" s="1" t="s">
        <v>46</v>
      </c>
      <c r="C29" s="1" t="s">
        <v>20</v>
      </c>
      <c r="D29" s="1" t="str">
        <f t="shared" si="1"/>
        <v>Electronics</v>
      </c>
      <c r="E29" s="1" t="s">
        <v>10</v>
      </c>
      <c r="F29" s="1" t="s">
        <v>324</v>
      </c>
      <c r="G29" s="1">
        <v>41</v>
      </c>
      <c r="H29" s="16">
        <v>11258</v>
      </c>
      <c r="I29" s="16">
        <f t="shared" si="2"/>
        <v>461578</v>
      </c>
    </row>
    <row r="30" spans="1:9" x14ac:dyDescent="0.3">
      <c r="A30" t="str">
        <f t="shared" si="0"/>
        <v>CH127 South</v>
      </c>
      <c r="B30" s="1" t="s">
        <v>47</v>
      </c>
      <c r="C30" s="1" t="s">
        <v>14</v>
      </c>
      <c r="D30" s="1" t="str">
        <f t="shared" si="1"/>
        <v>Furniture</v>
      </c>
      <c r="E30" s="1" t="s">
        <v>9</v>
      </c>
      <c r="F30" s="1" t="s">
        <v>324</v>
      </c>
      <c r="G30" s="1">
        <v>44</v>
      </c>
      <c r="H30" s="16">
        <v>225</v>
      </c>
      <c r="I30" s="16">
        <f t="shared" si="2"/>
        <v>9900</v>
      </c>
    </row>
    <row r="31" spans="1:9" x14ac:dyDescent="0.3">
      <c r="A31" t="str">
        <f t="shared" si="0"/>
        <v>PH128 West</v>
      </c>
      <c r="B31" s="1" t="s">
        <v>48</v>
      </c>
      <c r="C31" s="1" t="s">
        <v>20</v>
      </c>
      <c r="D31" s="1" t="str">
        <f t="shared" si="1"/>
        <v>Electronics</v>
      </c>
      <c r="E31" s="1" t="s">
        <v>11</v>
      </c>
      <c r="F31" s="1" t="s">
        <v>323</v>
      </c>
      <c r="G31" s="1">
        <v>40</v>
      </c>
      <c r="H31" s="16">
        <v>7455</v>
      </c>
      <c r="I31" s="16">
        <f t="shared" si="2"/>
        <v>298200</v>
      </c>
    </row>
    <row r="32" spans="1:9" x14ac:dyDescent="0.3">
      <c r="A32" t="str">
        <f t="shared" si="0"/>
        <v>PH129 South</v>
      </c>
      <c r="B32" s="1" t="s">
        <v>49</v>
      </c>
      <c r="C32" s="1" t="s">
        <v>20</v>
      </c>
      <c r="D32" s="1" t="str">
        <f t="shared" si="1"/>
        <v>Electronics</v>
      </c>
      <c r="E32" s="1" t="s">
        <v>9</v>
      </c>
      <c r="F32" s="1" t="s">
        <v>324</v>
      </c>
      <c r="G32" s="1">
        <v>41</v>
      </c>
      <c r="H32" s="16">
        <v>9830</v>
      </c>
      <c r="I32" s="16">
        <f t="shared" si="2"/>
        <v>403030</v>
      </c>
    </row>
    <row r="33" spans="1:9" x14ac:dyDescent="0.3">
      <c r="A33" t="str">
        <f t="shared" si="0"/>
        <v>ST130 East</v>
      </c>
      <c r="B33" s="1" t="s">
        <v>50</v>
      </c>
      <c r="C33" s="1" t="s">
        <v>13</v>
      </c>
      <c r="D33" s="1" t="str">
        <f t="shared" si="1"/>
        <v>Stationery</v>
      </c>
      <c r="E33" s="1" t="s">
        <v>8</v>
      </c>
      <c r="F33" s="1" t="s">
        <v>321</v>
      </c>
      <c r="G33" s="1">
        <v>32</v>
      </c>
      <c r="H33" s="16">
        <v>99</v>
      </c>
      <c r="I33" s="16">
        <f t="shared" si="2"/>
        <v>3168</v>
      </c>
    </row>
    <row r="34" spans="1:9" x14ac:dyDescent="0.3">
      <c r="A34" t="str">
        <f t="shared" si="0"/>
        <v>CH131 South</v>
      </c>
      <c r="B34" s="1" t="s">
        <v>51</v>
      </c>
      <c r="C34" s="1" t="s">
        <v>14</v>
      </c>
      <c r="D34" s="1" t="str">
        <f t="shared" si="1"/>
        <v>Furniture</v>
      </c>
      <c r="E34" s="1" t="s">
        <v>9</v>
      </c>
      <c r="F34" s="1" t="s">
        <v>324</v>
      </c>
      <c r="G34" s="1">
        <v>31</v>
      </c>
      <c r="H34" s="16">
        <v>235</v>
      </c>
      <c r="I34" s="16">
        <f t="shared" si="2"/>
        <v>7285</v>
      </c>
    </row>
    <row r="35" spans="1:9" x14ac:dyDescent="0.3">
      <c r="A35" t="str">
        <f t="shared" si="0"/>
        <v>ST132 East</v>
      </c>
      <c r="B35" s="1" t="s">
        <v>52</v>
      </c>
      <c r="C35" s="1" t="s">
        <v>13</v>
      </c>
      <c r="D35" s="1" t="str">
        <f t="shared" si="1"/>
        <v>Stationery</v>
      </c>
      <c r="E35" s="1" t="s">
        <v>8</v>
      </c>
      <c r="F35" s="1" t="s">
        <v>321</v>
      </c>
      <c r="G35" s="1">
        <v>34</v>
      </c>
      <c r="H35" s="16">
        <v>94</v>
      </c>
      <c r="I35" s="16">
        <f t="shared" si="2"/>
        <v>3196</v>
      </c>
    </row>
    <row r="36" spans="1:9" x14ac:dyDescent="0.3">
      <c r="A36" t="str">
        <f t="shared" si="0"/>
        <v>PA133 South</v>
      </c>
      <c r="B36" s="1" t="s">
        <v>53</v>
      </c>
      <c r="C36" s="1" t="s">
        <v>18</v>
      </c>
      <c r="D36" s="1" t="str">
        <f t="shared" si="1"/>
        <v>Stationery</v>
      </c>
      <c r="E36" s="1" t="s">
        <v>9</v>
      </c>
      <c r="F36" s="1" t="s">
        <v>321</v>
      </c>
      <c r="G36" s="1">
        <v>25</v>
      </c>
      <c r="H36" s="16">
        <v>100</v>
      </c>
      <c r="I36" s="16">
        <f t="shared" si="2"/>
        <v>2500</v>
      </c>
    </row>
    <row r="37" spans="1:9" x14ac:dyDescent="0.3">
      <c r="A37" t="str">
        <f t="shared" si="0"/>
        <v>MO134 West</v>
      </c>
      <c r="B37" s="1" t="s">
        <v>54</v>
      </c>
      <c r="C37" s="1" t="s">
        <v>19</v>
      </c>
      <c r="D37" s="1" t="str">
        <f t="shared" si="1"/>
        <v>Electronics</v>
      </c>
      <c r="E37" s="1" t="s">
        <v>11</v>
      </c>
      <c r="F37" s="1" t="s">
        <v>320</v>
      </c>
      <c r="G37" s="1">
        <v>24</v>
      </c>
      <c r="H37" s="16">
        <v>6473</v>
      </c>
      <c r="I37" s="16">
        <f t="shared" si="2"/>
        <v>155352</v>
      </c>
    </row>
    <row r="38" spans="1:9" x14ac:dyDescent="0.3">
      <c r="A38" t="str">
        <f t="shared" si="0"/>
        <v>ST135 South</v>
      </c>
      <c r="B38" s="1" t="s">
        <v>55</v>
      </c>
      <c r="C38" s="1" t="s">
        <v>13</v>
      </c>
      <c r="D38" s="1" t="str">
        <f t="shared" si="1"/>
        <v>Stationery</v>
      </c>
      <c r="E38" s="1" t="s">
        <v>9</v>
      </c>
      <c r="F38" s="1" t="s">
        <v>323</v>
      </c>
      <c r="G38" s="1">
        <v>25</v>
      </c>
      <c r="H38" s="16">
        <v>94</v>
      </c>
      <c r="I38" s="16">
        <f t="shared" si="2"/>
        <v>2350</v>
      </c>
    </row>
    <row r="39" spans="1:9" x14ac:dyDescent="0.3">
      <c r="A39" t="str">
        <f t="shared" si="0"/>
        <v>LA136 West</v>
      </c>
      <c r="B39" s="1" t="s">
        <v>56</v>
      </c>
      <c r="C39" s="1" t="s">
        <v>7</v>
      </c>
      <c r="D39" s="1" t="str">
        <f t="shared" si="1"/>
        <v>Electronics</v>
      </c>
      <c r="E39" s="1" t="s">
        <v>11</v>
      </c>
      <c r="F39" s="1" t="s">
        <v>321</v>
      </c>
      <c r="G39" s="1">
        <v>38</v>
      </c>
      <c r="H39" s="16">
        <v>20951</v>
      </c>
      <c r="I39" s="16">
        <f t="shared" si="2"/>
        <v>796138</v>
      </c>
    </row>
    <row r="40" spans="1:9" x14ac:dyDescent="0.3">
      <c r="A40" t="str">
        <f t="shared" si="0"/>
        <v>PA137 West</v>
      </c>
      <c r="B40" s="1" t="s">
        <v>57</v>
      </c>
      <c r="C40" s="1" t="s">
        <v>18</v>
      </c>
      <c r="D40" s="1" t="str">
        <f t="shared" si="1"/>
        <v>Stationery</v>
      </c>
      <c r="E40" s="1" t="s">
        <v>11</v>
      </c>
      <c r="F40" s="1" t="s">
        <v>323</v>
      </c>
      <c r="G40" s="1">
        <v>39</v>
      </c>
      <c r="H40" s="16">
        <v>93</v>
      </c>
      <c r="I40" s="16">
        <f t="shared" si="2"/>
        <v>3627</v>
      </c>
    </row>
    <row r="41" spans="1:9" x14ac:dyDescent="0.3">
      <c r="A41" t="str">
        <f t="shared" si="0"/>
        <v>ST138 South</v>
      </c>
      <c r="B41" s="1" t="s">
        <v>58</v>
      </c>
      <c r="C41" s="1" t="s">
        <v>13</v>
      </c>
      <c r="D41" s="1" t="str">
        <f t="shared" si="1"/>
        <v>Stationery</v>
      </c>
      <c r="E41" s="1" t="s">
        <v>9</v>
      </c>
      <c r="F41" s="1" t="s">
        <v>321</v>
      </c>
      <c r="G41" s="1">
        <v>31</v>
      </c>
      <c r="H41" s="16">
        <v>93</v>
      </c>
      <c r="I41" s="16">
        <f t="shared" si="2"/>
        <v>2883</v>
      </c>
    </row>
    <row r="42" spans="1:9" x14ac:dyDescent="0.3">
      <c r="A42" t="str">
        <f t="shared" si="0"/>
        <v>HE139 South</v>
      </c>
      <c r="B42" s="1" t="s">
        <v>59</v>
      </c>
      <c r="C42" s="1" t="s">
        <v>12</v>
      </c>
      <c r="D42" s="1" t="str">
        <f t="shared" si="1"/>
        <v>Electronics</v>
      </c>
      <c r="E42" s="1" t="s">
        <v>9</v>
      </c>
      <c r="F42" s="1" t="s">
        <v>324</v>
      </c>
      <c r="G42" s="1">
        <v>20</v>
      </c>
      <c r="H42" s="16">
        <v>827</v>
      </c>
      <c r="I42" s="16">
        <f t="shared" si="2"/>
        <v>16540</v>
      </c>
    </row>
    <row r="43" spans="1:9" x14ac:dyDescent="0.3">
      <c r="A43" t="str">
        <f t="shared" si="0"/>
        <v>HE140 East</v>
      </c>
      <c r="B43" s="1" t="s">
        <v>60</v>
      </c>
      <c r="C43" s="1" t="s">
        <v>12</v>
      </c>
      <c r="D43" s="1" t="str">
        <f t="shared" si="1"/>
        <v>Electronics</v>
      </c>
      <c r="E43" s="1" t="s">
        <v>8</v>
      </c>
      <c r="F43" s="1" t="s">
        <v>322</v>
      </c>
      <c r="G43" s="1">
        <v>23</v>
      </c>
      <c r="H43" s="16">
        <v>814</v>
      </c>
      <c r="I43" s="16">
        <f t="shared" si="2"/>
        <v>18722</v>
      </c>
    </row>
    <row r="44" spans="1:9" x14ac:dyDescent="0.3">
      <c r="A44" t="str">
        <f t="shared" si="0"/>
        <v>KE141 East</v>
      </c>
      <c r="B44" s="1" t="s">
        <v>61</v>
      </c>
      <c r="C44" s="1" t="s">
        <v>16</v>
      </c>
      <c r="D44" s="1" t="str">
        <f t="shared" si="1"/>
        <v>Electronics</v>
      </c>
      <c r="E44" s="1" t="s">
        <v>8</v>
      </c>
      <c r="F44" s="1" t="s">
        <v>320</v>
      </c>
      <c r="G44" s="1">
        <v>13</v>
      </c>
      <c r="H44" s="16">
        <v>489</v>
      </c>
      <c r="I44" s="16">
        <f t="shared" si="2"/>
        <v>6357</v>
      </c>
    </row>
    <row r="45" spans="1:9" x14ac:dyDescent="0.3">
      <c r="A45" t="str">
        <f t="shared" si="0"/>
        <v>ST142 West</v>
      </c>
      <c r="B45" s="1" t="s">
        <v>62</v>
      </c>
      <c r="C45" s="1" t="s">
        <v>13</v>
      </c>
      <c r="D45" s="1" t="str">
        <f t="shared" si="1"/>
        <v>Stationery</v>
      </c>
      <c r="E45" s="1" t="s">
        <v>11</v>
      </c>
      <c r="F45" s="1" t="s">
        <v>322</v>
      </c>
      <c r="G45" s="1">
        <v>19</v>
      </c>
      <c r="H45" s="16">
        <v>93</v>
      </c>
      <c r="I45" s="16">
        <f t="shared" si="2"/>
        <v>1767</v>
      </c>
    </row>
    <row r="46" spans="1:9" x14ac:dyDescent="0.3">
      <c r="A46" t="str">
        <f t="shared" si="0"/>
        <v>PA143 East</v>
      </c>
      <c r="B46" s="1" t="s">
        <v>63</v>
      </c>
      <c r="C46" s="1" t="s">
        <v>18</v>
      </c>
      <c r="D46" s="1" t="str">
        <f t="shared" si="1"/>
        <v>Stationery</v>
      </c>
      <c r="E46" s="1" t="s">
        <v>8</v>
      </c>
      <c r="F46" s="1" t="s">
        <v>320</v>
      </c>
      <c r="G46" s="1">
        <v>34</v>
      </c>
      <c r="H46" s="16">
        <v>91</v>
      </c>
      <c r="I46" s="16">
        <f t="shared" si="2"/>
        <v>3094</v>
      </c>
    </row>
    <row r="47" spans="1:9" x14ac:dyDescent="0.3">
      <c r="A47" t="str">
        <f t="shared" si="0"/>
        <v>CH144 East</v>
      </c>
      <c r="B47" s="1" t="s">
        <v>64</v>
      </c>
      <c r="C47" s="1" t="s">
        <v>14</v>
      </c>
      <c r="D47" s="1" t="str">
        <f t="shared" si="1"/>
        <v>Furniture</v>
      </c>
      <c r="E47" s="1" t="s">
        <v>8</v>
      </c>
      <c r="F47" s="1" t="s">
        <v>323</v>
      </c>
      <c r="G47" s="1">
        <v>25</v>
      </c>
      <c r="H47" s="16">
        <v>276</v>
      </c>
      <c r="I47" s="16">
        <f t="shared" si="2"/>
        <v>6900</v>
      </c>
    </row>
    <row r="48" spans="1:9" x14ac:dyDescent="0.3">
      <c r="A48" t="str">
        <f t="shared" si="0"/>
        <v>CH145 West</v>
      </c>
      <c r="B48" s="1" t="s">
        <v>65</v>
      </c>
      <c r="C48" s="1" t="s">
        <v>14</v>
      </c>
      <c r="D48" s="1" t="str">
        <f t="shared" si="1"/>
        <v>Furniture</v>
      </c>
      <c r="E48" s="1" t="s">
        <v>11</v>
      </c>
      <c r="F48" s="1" t="s">
        <v>320</v>
      </c>
      <c r="G48" s="1">
        <v>36</v>
      </c>
      <c r="H48" s="16">
        <v>248</v>
      </c>
      <c r="I48" s="16">
        <f t="shared" si="2"/>
        <v>8928</v>
      </c>
    </row>
    <row r="49" spans="1:9" x14ac:dyDescent="0.3">
      <c r="A49" t="str">
        <f t="shared" si="0"/>
        <v>ST146 West</v>
      </c>
      <c r="B49" s="1" t="s">
        <v>66</v>
      </c>
      <c r="C49" s="1" t="s">
        <v>13</v>
      </c>
      <c r="D49" s="1" t="str">
        <f t="shared" si="1"/>
        <v>Stationery</v>
      </c>
      <c r="E49" s="1" t="s">
        <v>11</v>
      </c>
      <c r="F49" s="1" t="s">
        <v>323</v>
      </c>
      <c r="G49" s="1">
        <v>40</v>
      </c>
      <c r="H49" s="16">
        <v>96</v>
      </c>
      <c r="I49" s="16">
        <f t="shared" si="2"/>
        <v>3840</v>
      </c>
    </row>
    <row r="50" spans="1:9" x14ac:dyDescent="0.3">
      <c r="A50" t="str">
        <f t="shared" si="0"/>
        <v>HI147 East</v>
      </c>
      <c r="B50" s="1" t="s">
        <v>67</v>
      </c>
      <c r="C50" s="1" t="s">
        <v>17</v>
      </c>
      <c r="D50" s="1" t="str">
        <f t="shared" si="1"/>
        <v>Stationery</v>
      </c>
      <c r="E50" s="1" t="s">
        <v>8</v>
      </c>
      <c r="F50" s="1" t="s">
        <v>320</v>
      </c>
      <c r="G50" s="1">
        <v>25</v>
      </c>
      <c r="H50" s="16">
        <v>21</v>
      </c>
      <c r="I50" s="16">
        <f t="shared" si="2"/>
        <v>525</v>
      </c>
    </row>
    <row r="51" spans="1:9" x14ac:dyDescent="0.3">
      <c r="A51" t="str">
        <f t="shared" si="0"/>
        <v>MO148 North</v>
      </c>
      <c r="B51" s="1" t="s">
        <v>68</v>
      </c>
      <c r="C51" s="1" t="s">
        <v>19</v>
      </c>
      <c r="D51" s="1" t="str">
        <f t="shared" si="1"/>
        <v>Electronics</v>
      </c>
      <c r="E51" s="1" t="s">
        <v>10</v>
      </c>
      <c r="F51" s="1" t="s">
        <v>323</v>
      </c>
      <c r="G51" s="1">
        <v>41</v>
      </c>
      <c r="H51" s="16">
        <v>6521</v>
      </c>
      <c r="I51" s="16">
        <f t="shared" si="2"/>
        <v>267361</v>
      </c>
    </row>
    <row r="52" spans="1:9" x14ac:dyDescent="0.3">
      <c r="A52" t="str">
        <f t="shared" si="0"/>
        <v>CH149 North</v>
      </c>
      <c r="B52" s="1" t="s">
        <v>69</v>
      </c>
      <c r="C52" s="1" t="s">
        <v>14</v>
      </c>
      <c r="D52" s="1" t="str">
        <f t="shared" si="1"/>
        <v>Furniture</v>
      </c>
      <c r="E52" s="1" t="s">
        <v>10</v>
      </c>
      <c r="F52" s="1" t="s">
        <v>320</v>
      </c>
      <c r="G52" s="1">
        <v>44</v>
      </c>
      <c r="H52" s="16">
        <v>248</v>
      </c>
      <c r="I52" s="16">
        <f t="shared" si="2"/>
        <v>10912</v>
      </c>
    </row>
    <row r="53" spans="1:9" x14ac:dyDescent="0.3">
      <c r="A53" t="str">
        <f t="shared" si="0"/>
        <v>TA150 South</v>
      </c>
      <c r="B53" s="1" t="s">
        <v>70</v>
      </c>
      <c r="C53" s="1" t="s">
        <v>15</v>
      </c>
      <c r="D53" s="1" t="str">
        <f t="shared" si="1"/>
        <v>Furniture</v>
      </c>
      <c r="E53" s="1" t="s">
        <v>9</v>
      </c>
      <c r="F53" s="1" t="s">
        <v>321</v>
      </c>
      <c r="G53" s="1">
        <v>43</v>
      </c>
      <c r="H53" s="16">
        <v>590</v>
      </c>
      <c r="I53" s="16">
        <f t="shared" si="2"/>
        <v>25370</v>
      </c>
    </row>
    <row r="54" spans="1:9" x14ac:dyDescent="0.3">
      <c r="A54" t="str">
        <f t="shared" si="0"/>
        <v>PA151 East</v>
      </c>
      <c r="B54" s="1" t="s">
        <v>71</v>
      </c>
      <c r="C54" s="1" t="s">
        <v>18</v>
      </c>
      <c r="D54" s="1" t="str">
        <f t="shared" si="1"/>
        <v>Stationery</v>
      </c>
      <c r="E54" s="1" t="s">
        <v>8</v>
      </c>
      <c r="F54" s="1" t="s">
        <v>324</v>
      </c>
      <c r="G54" s="1">
        <v>15</v>
      </c>
      <c r="H54" s="16">
        <v>100</v>
      </c>
      <c r="I54" s="16">
        <f t="shared" si="2"/>
        <v>1500</v>
      </c>
    </row>
    <row r="55" spans="1:9" x14ac:dyDescent="0.3">
      <c r="A55" t="str">
        <f t="shared" si="0"/>
        <v>KE152 East</v>
      </c>
      <c r="B55" s="1" t="s">
        <v>72</v>
      </c>
      <c r="C55" s="1" t="s">
        <v>16</v>
      </c>
      <c r="D55" s="1" t="str">
        <f t="shared" si="1"/>
        <v>Electronics</v>
      </c>
      <c r="E55" s="1" t="s">
        <v>8</v>
      </c>
      <c r="F55" s="1" t="s">
        <v>323</v>
      </c>
      <c r="G55" s="1">
        <v>22</v>
      </c>
      <c r="H55" s="16">
        <v>484</v>
      </c>
      <c r="I55" s="16">
        <f t="shared" si="2"/>
        <v>10648</v>
      </c>
    </row>
    <row r="56" spans="1:9" x14ac:dyDescent="0.3">
      <c r="A56" t="str">
        <f t="shared" si="0"/>
        <v>PH153 North</v>
      </c>
      <c r="B56" s="1" t="s">
        <v>73</v>
      </c>
      <c r="C56" s="1" t="s">
        <v>20</v>
      </c>
      <c r="D56" s="1" t="str">
        <f t="shared" si="1"/>
        <v>Electronics</v>
      </c>
      <c r="E56" s="1" t="s">
        <v>10</v>
      </c>
      <c r="F56" s="1" t="s">
        <v>320</v>
      </c>
      <c r="G56" s="1">
        <v>12</v>
      </c>
      <c r="H56" s="16">
        <v>8363</v>
      </c>
      <c r="I56" s="16">
        <f t="shared" si="2"/>
        <v>100356</v>
      </c>
    </row>
    <row r="57" spans="1:9" x14ac:dyDescent="0.3">
      <c r="A57" t="str">
        <f t="shared" si="0"/>
        <v>PH154 West</v>
      </c>
      <c r="B57" s="1" t="s">
        <v>74</v>
      </c>
      <c r="C57" s="1" t="s">
        <v>20</v>
      </c>
      <c r="D57" s="1" t="str">
        <f t="shared" si="1"/>
        <v>Electronics</v>
      </c>
      <c r="E57" s="1" t="s">
        <v>11</v>
      </c>
      <c r="F57" s="1" t="s">
        <v>322</v>
      </c>
      <c r="G57" s="1">
        <v>30</v>
      </c>
      <c r="H57" s="16">
        <v>10290</v>
      </c>
      <c r="I57" s="16">
        <f t="shared" si="2"/>
        <v>308700</v>
      </c>
    </row>
    <row r="58" spans="1:9" x14ac:dyDescent="0.3">
      <c r="A58" t="str">
        <f t="shared" si="0"/>
        <v>HE155 South</v>
      </c>
      <c r="B58" s="1" t="s">
        <v>75</v>
      </c>
      <c r="C58" s="1" t="s">
        <v>12</v>
      </c>
      <c r="D58" s="1" t="str">
        <f t="shared" si="1"/>
        <v>Electronics</v>
      </c>
      <c r="E58" s="1" t="s">
        <v>9</v>
      </c>
      <c r="F58" s="1" t="s">
        <v>324</v>
      </c>
      <c r="G58" s="1">
        <v>18</v>
      </c>
      <c r="H58" s="16">
        <v>948</v>
      </c>
      <c r="I58" s="16">
        <f t="shared" si="2"/>
        <v>17064</v>
      </c>
    </row>
    <row r="59" spans="1:9" x14ac:dyDescent="0.3">
      <c r="A59" t="str">
        <f t="shared" si="0"/>
        <v>HE156 West</v>
      </c>
      <c r="B59" s="1" t="s">
        <v>76</v>
      </c>
      <c r="C59" s="1" t="s">
        <v>12</v>
      </c>
      <c r="D59" s="1" t="str">
        <f t="shared" si="1"/>
        <v>Electronics</v>
      </c>
      <c r="E59" s="1" t="s">
        <v>11</v>
      </c>
      <c r="F59" s="1" t="s">
        <v>321</v>
      </c>
      <c r="G59" s="1">
        <v>15</v>
      </c>
      <c r="H59" s="16">
        <v>897</v>
      </c>
      <c r="I59" s="16">
        <f t="shared" si="2"/>
        <v>13455</v>
      </c>
    </row>
    <row r="60" spans="1:9" x14ac:dyDescent="0.3">
      <c r="A60" t="str">
        <f t="shared" si="0"/>
        <v>PH157 North</v>
      </c>
      <c r="B60" s="1" t="s">
        <v>77</v>
      </c>
      <c r="C60" s="1" t="s">
        <v>20</v>
      </c>
      <c r="D60" s="1" t="str">
        <f t="shared" si="1"/>
        <v>Electronics</v>
      </c>
      <c r="E60" s="1" t="s">
        <v>10</v>
      </c>
      <c r="F60" s="1" t="s">
        <v>323</v>
      </c>
      <c r="G60" s="1">
        <v>34</v>
      </c>
      <c r="H60" s="16">
        <v>9658</v>
      </c>
      <c r="I60" s="16">
        <f t="shared" si="2"/>
        <v>328372</v>
      </c>
    </row>
    <row r="61" spans="1:9" x14ac:dyDescent="0.3">
      <c r="A61" t="str">
        <f t="shared" si="0"/>
        <v>CH158 South</v>
      </c>
      <c r="B61" s="1" t="s">
        <v>78</v>
      </c>
      <c r="C61" s="1" t="s">
        <v>14</v>
      </c>
      <c r="D61" s="1" t="str">
        <f t="shared" si="1"/>
        <v>Furniture</v>
      </c>
      <c r="E61" s="1" t="s">
        <v>9</v>
      </c>
      <c r="F61" s="1" t="s">
        <v>320</v>
      </c>
      <c r="G61" s="1">
        <v>38</v>
      </c>
      <c r="H61" s="16">
        <v>293</v>
      </c>
      <c r="I61" s="16">
        <f t="shared" si="2"/>
        <v>11134</v>
      </c>
    </row>
    <row r="62" spans="1:9" x14ac:dyDescent="0.3">
      <c r="A62" t="str">
        <f t="shared" si="0"/>
        <v>PA159 East</v>
      </c>
      <c r="B62" s="1" t="s">
        <v>79</v>
      </c>
      <c r="C62" s="1" t="s">
        <v>18</v>
      </c>
      <c r="D62" s="1" t="str">
        <f t="shared" si="1"/>
        <v>Stationery</v>
      </c>
      <c r="E62" s="1" t="s">
        <v>8</v>
      </c>
      <c r="F62" s="1" t="s">
        <v>322</v>
      </c>
      <c r="G62" s="1">
        <v>32</v>
      </c>
      <c r="H62" s="16">
        <v>93</v>
      </c>
      <c r="I62" s="16">
        <f t="shared" si="2"/>
        <v>2976</v>
      </c>
    </row>
    <row r="63" spans="1:9" x14ac:dyDescent="0.3">
      <c r="A63" t="str">
        <f t="shared" si="0"/>
        <v>LA160 North</v>
      </c>
      <c r="B63" s="1" t="s">
        <v>80</v>
      </c>
      <c r="C63" s="1" t="s">
        <v>7</v>
      </c>
      <c r="D63" s="1" t="str">
        <f t="shared" si="1"/>
        <v>Electronics</v>
      </c>
      <c r="E63" s="1" t="s">
        <v>10</v>
      </c>
      <c r="F63" s="1" t="s">
        <v>324</v>
      </c>
      <c r="G63" s="1">
        <v>10</v>
      </c>
      <c r="H63" s="16">
        <v>21938</v>
      </c>
      <c r="I63" s="16">
        <f t="shared" si="2"/>
        <v>219380</v>
      </c>
    </row>
    <row r="64" spans="1:9" x14ac:dyDescent="0.3">
      <c r="A64" t="str">
        <f t="shared" si="0"/>
        <v>TA161 East</v>
      </c>
      <c r="B64" s="1" t="s">
        <v>81</v>
      </c>
      <c r="C64" s="1" t="s">
        <v>15</v>
      </c>
      <c r="D64" s="1" t="str">
        <f t="shared" si="1"/>
        <v>Furniture</v>
      </c>
      <c r="E64" s="1" t="s">
        <v>8</v>
      </c>
      <c r="F64" s="1" t="s">
        <v>320</v>
      </c>
      <c r="G64" s="1">
        <v>39</v>
      </c>
      <c r="H64" s="16">
        <v>648</v>
      </c>
      <c r="I64" s="16">
        <f t="shared" si="2"/>
        <v>25272</v>
      </c>
    </row>
    <row r="65" spans="1:9" x14ac:dyDescent="0.3">
      <c r="A65" t="str">
        <f t="shared" si="0"/>
        <v>HE162 West</v>
      </c>
      <c r="B65" s="1" t="s">
        <v>82</v>
      </c>
      <c r="C65" s="1" t="s">
        <v>12</v>
      </c>
      <c r="D65" s="1" t="str">
        <f t="shared" si="1"/>
        <v>Electronics</v>
      </c>
      <c r="E65" s="1" t="s">
        <v>11</v>
      </c>
      <c r="F65" s="1" t="s">
        <v>322</v>
      </c>
      <c r="G65" s="1">
        <v>18</v>
      </c>
      <c r="H65" s="16">
        <v>869</v>
      </c>
      <c r="I65" s="16">
        <f t="shared" si="2"/>
        <v>15642</v>
      </c>
    </row>
    <row r="66" spans="1:9" x14ac:dyDescent="0.3">
      <c r="A66" t="str">
        <f t="shared" si="0"/>
        <v>HE163 West</v>
      </c>
      <c r="B66" s="1" t="s">
        <v>83</v>
      </c>
      <c r="C66" s="1" t="s">
        <v>12</v>
      </c>
      <c r="D66" s="1" t="str">
        <f t="shared" si="1"/>
        <v>Electronics</v>
      </c>
      <c r="E66" s="1" t="s">
        <v>11</v>
      </c>
      <c r="F66" s="1" t="s">
        <v>321</v>
      </c>
      <c r="G66" s="1">
        <v>30</v>
      </c>
      <c r="H66" s="16">
        <v>996</v>
      </c>
      <c r="I66" s="16">
        <f t="shared" si="2"/>
        <v>29880</v>
      </c>
    </row>
    <row r="67" spans="1:9" x14ac:dyDescent="0.3">
      <c r="A67" t="str">
        <f t="shared" si="0"/>
        <v>ST164 East</v>
      </c>
      <c r="B67" s="1" t="s">
        <v>84</v>
      </c>
      <c r="C67" s="1" t="s">
        <v>13</v>
      </c>
      <c r="D67" s="1" t="str">
        <f t="shared" si="1"/>
        <v>Stationery</v>
      </c>
      <c r="E67" s="1" t="s">
        <v>8</v>
      </c>
      <c r="F67" s="1" t="s">
        <v>320</v>
      </c>
      <c r="G67" s="1">
        <v>41</v>
      </c>
      <c r="H67" s="16">
        <v>95</v>
      </c>
      <c r="I67" s="16">
        <f t="shared" si="2"/>
        <v>3895</v>
      </c>
    </row>
    <row r="68" spans="1:9" x14ac:dyDescent="0.3">
      <c r="A68" t="str">
        <f t="shared" si="0"/>
        <v>ST165 East</v>
      </c>
      <c r="B68" s="1" t="s">
        <v>85</v>
      </c>
      <c r="C68" s="1" t="s">
        <v>13</v>
      </c>
      <c r="D68" s="1" t="str">
        <f t="shared" si="1"/>
        <v>Stationery</v>
      </c>
      <c r="E68" s="1" t="s">
        <v>8</v>
      </c>
      <c r="F68" s="1" t="s">
        <v>324</v>
      </c>
      <c r="G68" s="1">
        <v>17</v>
      </c>
      <c r="H68" s="16">
        <v>95</v>
      </c>
      <c r="I68" s="16">
        <f t="shared" si="2"/>
        <v>1615</v>
      </c>
    </row>
    <row r="69" spans="1:9" x14ac:dyDescent="0.3">
      <c r="A69" t="str">
        <f t="shared" ref="A69:A132" si="3">B69&amp; " "&amp;E69</f>
        <v>HE166 North</v>
      </c>
      <c r="B69" s="1" t="s">
        <v>86</v>
      </c>
      <c r="C69" s="1" t="s">
        <v>12</v>
      </c>
      <c r="D69" s="1" t="str">
        <f t="shared" ref="D69:D132" si="4">IF(OR(C69="Paper Clip", C69="Sticky Note", C69="High Lighters"), "Stationery",
IF(OR(C69="Keyboard", C69="Monitor", C69="Headphone", C69="Phone", C69="Laptop"), "Electronics",
IF(OR(C69="Table", C69="Chair"), "Furniture", "Other")))</f>
        <v>Electronics</v>
      </c>
      <c r="E69" s="1" t="s">
        <v>10</v>
      </c>
      <c r="F69" s="1" t="s">
        <v>321</v>
      </c>
      <c r="G69" s="1">
        <v>39</v>
      </c>
      <c r="H69" s="16">
        <v>977</v>
      </c>
      <c r="I69" s="16">
        <f t="shared" ref="I69:I132" si="5">G69*H69</f>
        <v>38103</v>
      </c>
    </row>
    <row r="70" spans="1:9" x14ac:dyDescent="0.3">
      <c r="A70" t="str">
        <f t="shared" si="3"/>
        <v>CH167 West</v>
      </c>
      <c r="B70" s="1" t="s">
        <v>87</v>
      </c>
      <c r="C70" s="1" t="s">
        <v>14</v>
      </c>
      <c r="D70" s="1" t="str">
        <f t="shared" si="4"/>
        <v>Furniture</v>
      </c>
      <c r="E70" s="1" t="s">
        <v>11</v>
      </c>
      <c r="F70" s="1" t="s">
        <v>321</v>
      </c>
      <c r="G70" s="1">
        <v>12</v>
      </c>
      <c r="H70" s="16">
        <v>299</v>
      </c>
      <c r="I70" s="16">
        <f t="shared" si="5"/>
        <v>3588</v>
      </c>
    </row>
    <row r="71" spans="1:9" x14ac:dyDescent="0.3">
      <c r="A71" t="str">
        <f t="shared" si="3"/>
        <v>ST168 North</v>
      </c>
      <c r="B71" s="1" t="s">
        <v>88</v>
      </c>
      <c r="C71" s="1" t="s">
        <v>13</v>
      </c>
      <c r="D71" s="1" t="str">
        <f t="shared" si="4"/>
        <v>Stationery</v>
      </c>
      <c r="E71" s="1" t="s">
        <v>10</v>
      </c>
      <c r="F71" s="1" t="s">
        <v>323</v>
      </c>
      <c r="G71" s="1">
        <v>11</v>
      </c>
      <c r="H71" s="16">
        <v>90</v>
      </c>
      <c r="I71" s="16">
        <f t="shared" si="5"/>
        <v>990</v>
      </c>
    </row>
    <row r="72" spans="1:9" x14ac:dyDescent="0.3">
      <c r="A72" t="str">
        <f t="shared" si="3"/>
        <v>TA169 North</v>
      </c>
      <c r="B72" s="1" t="s">
        <v>89</v>
      </c>
      <c r="C72" s="1" t="s">
        <v>15</v>
      </c>
      <c r="D72" s="1" t="str">
        <f t="shared" si="4"/>
        <v>Furniture</v>
      </c>
      <c r="E72" s="1" t="s">
        <v>10</v>
      </c>
      <c r="F72" s="1" t="s">
        <v>322</v>
      </c>
      <c r="G72" s="1">
        <v>21</v>
      </c>
      <c r="H72" s="16">
        <v>693</v>
      </c>
      <c r="I72" s="16">
        <f t="shared" si="5"/>
        <v>14553</v>
      </c>
    </row>
    <row r="73" spans="1:9" x14ac:dyDescent="0.3">
      <c r="A73" t="str">
        <f t="shared" si="3"/>
        <v>CH170 North</v>
      </c>
      <c r="B73" s="1" t="s">
        <v>90</v>
      </c>
      <c r="C73" s="1" t="s">
        <v>14</v>
      </c>
      <c r="D73" s="1" t="str">
        <f t="shared" si="4"/>
        <v>Furniture</v>
      </c>
      <c r="E73" s="1" t="s">
        <v>10</v>
      </c>
      <c r="F73" s="1" t="s">
        <v>323</v>
      </c>
      <c r="G73" s="1">
        <v>14</v>
      </c>
      <c r="H73" s="16">
        <v>244</v>
      </c>
      <c r="I73" s="16">
        <f t="shared" si="5"/>
        <v>3416</v>
      </c>
    </row>
    <row r="74" spans="1:9" x14ac:dyDescent="0.3">
      <c r="A74" t="str">
        <f t="shared" si="3"/>
        <v>LA171 North</v>
      </c>
      <c r="B74" s="1" t="s">
        <v>91</v>
      </c>
      <c r="C74" s="1" t="s">
        <v>7</v>
      </c>
      <c r="D74" s="1" t="str">
        <f t="shared" si="4"/>
        <v>Electronics</v>
      </c>
      <c r="E74" s="1" t="s">
        <v>10</v>
      </c>
      <c r="F74" s="1" t="s">
        <v>323</v>
      </c>
      <c r="G74" s="1">
        <v>12</v>
      </c>
      <c r="H74" s="16">
        <v>21611</v>
      </c>
      <c r="I74" s="16">
        <f t="shared" si="5"/>
        <v>259332</v>
      </c>
    </row>
    <row r="75" spans="1:9" x14ac:dyDescent="0.3">
      <c r="A75" t="str">
        <f t="shared" si="3"/>
        <v>TA172 West</v>
      </c>
      <c r="B75" s="1" t="s">
        <v>92</v>
      </c>
      <c r="C75" s="1" t="s">
        <v>15</v>
      </c>
      <c r="D75" s="1" t="str">
        <f t="shared" si="4"/>
        <v>Furniture</v>
      </c>
      <c r="E75" s="1" t="s">
        <v>11</v>
      </c>
      <c r="F75" s="1" t="s">
        <v>324</v>
      </c>
      <c r="G75" s="1">
        <v>24</v>
      </c>
      <c r="H75" s="16">
        <v>771</v>
      </c>
      <c r="I75" s="16">
        <f t="shared" si="5"/>
        <v>18504</v>
      </c>
    </row>
    <row r="76" spans="1:9" x14ac:dyDescent="0.3">
      <c r="A76" t="str">
        <f t="shared" si="3"/>
        <v>MO173 West</v>
      </c>
      <c r="B76" s="1" t="s">
        <v>93</v>
      </c>
      <c r="C76" s="1" t="s">
        <v>19</v>
      </c>
      <c r="D76" s="1" t="str">
        <f t="shared" si="4"/>
        <v>Electronics</v>
      </c>
      <c r="E76" s="1" t="s">
        <v>11</v>
      </c>
      <c r="F76" s="1" t="s">
        <v>324</v>
      </c>
      <c r="G76" s="1">
        <v>12</v>
      </c>
      <c r="H76" s="16">
        <v>8797</v>
      </c>
      <c r="I76" s="16">
        <f t="shared" si="5"/>
        <v>105564</v>
      </c>
    </row>
    <row r="77" spans="1:9" x14ac:dyDescent="0.3">
      <c r="A77" t="str">
        <f t="shared" si="3"/>
        <v>MO174 South</v>
      </c>
      <c r="B77" s="1" t="s">
        <v>94</v>
      </c>
      <c r="C77" s="1" t="s">
        <v>19</v>
      </c>
      <c r="D77" s="1" t="str">
        <f t="shared" si="4"/>
        <v>Electronics</v>
      </c>
      <c r="E77" s="1" t="s">
        <v>9</v>
      </c>
      <c r="F77" s="1" t="s">
        <v>323</v>
      </c>
      <c r="G77" s="1">
        <v>18</v>
      </c>
      <c r="H77" s="16">
        <v>8987</v>
      </c>
      <c r="I77" s="16">
        <f t="shared" si="5"/>
        <v>161766</v>
      </c>
    </row>
    <row r="78" spans="1:9" x14ac:dyDescent="0.3">
      <c r="A78" t="str">
        <f t="shared" si="3"/>
        <v>TA175 East</v>
      </c>
      <c r="B78" s="1" t="s">
        <v>95</v>
      </c>
      <c r="C78" s="1" t="s">
        <v>15</v>
      </c>
      <c r="D78" s="1" t="str">
        <f t="shared" si="4"/>
        <v>Furniture</v>
      </c>
      <c r="E78" s="1" t="s">
        <v>8</v>
      </c>
      <c r="F78" s="1" t="s">
        <v>323</v>
      </c>
      <c r="G78" s="1">
        <v>16</v>
      </c>
      <c r="H78" s="16">
        <v>870</v>
      </c>
      <c r="I78" s="16">
        <f t="shared" si="5"/>
        <v>13920</v>
      </c>
    </row>
    <row r="79" spans="1:9" x14ac:dyDescent="0.3">
      <c r="A79" t="str">
        <f t="shared" si="3"/>
        <v>MO176 South</v>
      </c>
      <c r="B79" s="1" t="s">
        <v>96</v>
      </c>
      <c r="C79" s="1" t="s">
        <v>19</v>
      </c>
      <c r="D79" s="1" t="str">
        <f t="shared" si="4"/>
        <v>Electronics</v>
      </c>
      <c r="E79" s="1" t="s">
        <v>9</v>
      </c>
      <c r="F79" s="1" t="s">
        <v>321</v>
      </c>
      <c r="G79" s="1">
        <v>44</v>
      </c>
      <c r="H79" s="16">
        <v>5652</v>
      </c>
      <c r="I79" s="16">
        <f t="shared" si="5"/>
        <v>248688</v>
      </c>
    </row>
    <row r="80" spans="1:9" x14ac:dyDescent="0.3">
      <c r="A80" t="str">
        <f t="shared" si="3"/>
        <v>PA177 West</v>
      </c>
      <c r="B80" s="1" t="s">
        <v>97</v>
      </c>
      <c r="C80" s="1" t="s">
        <v>18</v>
      </c>
      <c r="D80" s="1" t="str">
        <f t="shared" si="4"/>
        <v>Stationery</v>
      </c>
      <c r="E80" s="1" t="s">
        <v>11</v>
      </c>
      <c r="F80" s="1" t="s">
        <v>322</v>
      </c>
      <c r="G80" s="1">
        <v>25</v>
      </c>
      <c r="H80" s="16">
        <v>96</v>
      </c>
      <c r="I80" s="16">
        <f t="shared" si="5"/>
        <v>2400</v>
      </c>
    </row>
    <row r="81" spans="1:9" x14ac:dyDescent="0.3">
      <c r="A81" t="str">
        <f t="shared" si="3"/>
        <v>ST178 South</v>
      </c>
      <c r="B81" s="1" t="s">
        <v>98</v>
      </c>
      <c r="C81" s="1" t="s">
        <v>13</v>
      </c>
      <c r="D81" s="1" t="str">
        <f t="shared" si="4"/>
        <v>Stationery</v>
      </c>
      <c r="E81" s="1" t="s">
        <v>9</v>
      </c>
      <c r="F81" s="1" t="s">
        <v>321</v>
      </c>
      <c r="G81" s="1">
        <v>44</v>
      </c>
      <c r="H81" s="16">
        <v>93</v>
      </c>
      <c r="I81" s="16">
        <f t="shared" si="5"/>
        <v>4092</v>
      </c>
    </row>
    <row r="82" spans="1:9" x14ac:dyDescent="0.3">
      <c r="A82" t="str">
        <f t="shared" si="3"/>
        <v>PA179 East</v>
      </c>
      <c r="B82" s="1" t="s">
        <v>99</v>
      </c>
      <c r="C82" s="1" t="s">
        <v>18</v>
      </c>
      <c r="D82" s="1" t="str">
        <f t="shared" si="4"/>
        <v>Stationery</v>
      </c>
      <c r="E82" s="1" t="s">
        <v>8</v>
      </c>
      <c r="F82" s="1" t="s">
        <v>321</v>
      </c>
      <c r="G82" s="1">
        <v>18</v>
      </c>
      <c r="H82" s="16">
        <v>92</v>
      </c>
      <c r="I82" s="16">
        <f t="shared" si="5"/>
        <v>1656</v>
      </c>
    </row>
    <row r="83" spans="1:9" x14ac:dyDescent="0.3">
      <c r="A83" t="str">
        <f t="shared" si="3"/>
        <v>KE180 North</v>
      </c>
      <c r="B83" s="1" t="s">
        <v>100</v>
      </c>
      <c r="C83" s="1" t="s">
        <v>16</v>
      </c>
      <c r="D83" s="1" t="str">
        <f t="shared" si="4"/>
        <v>Electronics</v>
      </c>
      <c r="E83" s="1" t="s">
        <v>10</v>
      </c>
      <c r="F83" s="1" t="s">
        <v>322</v>
      </c>
      <c r="G83" s="1">
        <v>37</v>
      </c>
      <c r="H83" s="16">
        <v>491</v>
      </c>
      <c r="I83" s="16">
        <f t="shared" si="5"/>
        <v>18167</v>
      </c>
    </row>
    <row r="84" spans="1:9" x14ac:dyDescent="0.3">
      <c r="A84" t="str">
        <f t="shared" si="3"/>
        <v>MO181 South</v>
      </c>
      <c r="B84" s="1" t="s">
        <v>101</v>
      </c>
      <c r="C84" s="1" t="s">
        <v>19</v>
      </c>
      <c r="D84" s="1" t="str">
        <f t="shared" si="4"/>
        <v>Electronics</v>
      </c>
      <c r="E84" s="1" t="s">
        <v>9</v>
      </c>
      <c r="F84" s="1" t="s">
        <v>323</v>
      </c>
      <c r="G84" s="1">
        <v>20</v>
      </c>
      <c r="H84" s="16">
        <v>7301</v>
      </c>
      <c r="I84" s="16">
        <f t="shared" si="5"/>
        <v>146020</v>
      </c>
    </row>
    <row r="85" spans="1:9" x14ac:dyDescent="0.3">
      <c r="A85" t="str">
        <f t="shared" si="3"/>
        <v>TA182 West</v>
      </c>
      <c r="B85" s="1" t="s">
        <v>102</v>
      </c>
      <c r="C85" s="1" t="s">
        <v>15</v>
      </c>
      <c r="D85" s="1" t="str">
        <f t="shared" si="4"/>
        <v>Furniture</v>
      </c>
      <c r="E85" s="1" t="s">
        <v>11</v>
      </c>
      <c r="F85" s="1" t="s">
        <v>324</v>
      </c>
      <c r="G85" s="1">
        <v>41</v>
      </c>
      <c r="H85" s="16">
        <v>512</v>
      </c>
      <c r="I85" s="16">
        <f t="shared" si="5"/>
        <v>20992</v>
      </c>
    </row>
    <row r="86" spans="1:9" x14ac:dyDescent="0.3">
      <c r="A86" t="str">
        <f t="shared" si="3"/>
        <v>LA183 East</v>
      </c>
      <c r="B86" s="1" t="s">
        <v>103</v>
      </c>
      <c r="C86" s="1" t="s">
        <v>7</v>
      </c>
      <c r="D86" s="1" t="str">
        <f t="shared" si="4"/>
        <v>Electronics</v>
      </c>
      <c r="E86" s="1" t="s">
        <v>8</v>
      </c>
      <c r="F86" s="1" t="s">
        <v>320</v>
      </c>
      <c r="G86" s="1">
        <v>24</v>
      </c>
      <c r="H86" s="16">
        <v>20849</v>
      </c>
      <c r="I86" s="16">
        <f t="shared" si="5"/>
        <v>500376</v>
      </c>
    </row>
    <row r="87" spans="1:9" x14ac:dyDescent="0.3">
      <c r="A87" t="str">
        <f t="shared" si="3"/>
        <v>MO184 South</v>
      </c>
      <c r="B87" s="1" t="s">
        <v>104</v>
      </c>
      <c r="C87" s="1" t="s">
        <v>19</v>
      </c>
      <c r="D87" s="1" t="str">
        <f t="shared" si="4"/>
        <v>Electronics</v>
      </c>
      <c r="E87" s="1" t="s">
        <v>9</v>
      </c>
      <c r="F87" s="1" t="s">
        <v>321</v>
      </c>
      <c r="G87" s="1">
        <v>44</v>
      </c>
      <c r="H87" s="16">
        <v>6856</v>
      </c>
      <c r="I87" s="16">
        <f t="shared" si="5"/>
        <v>301664</v>
      </c>
    </row>
    <row r="88" spans="1:9" x14ac:dyDescent="0.3">
      <c r="A88" t="str">
        <f t="shared" si="3"/>
        <v>CH185 South</v>
      </c>
      <c r="B88" s="1" t="s">
        <v>105</v>
      </c>
      <c r="C88" s="1" t="s">
        <v>14</v>
      </c>
      <c r="D88" s="1" t="str">
        <f t="shared" si="4"/>
        <v>Furniture</v>
      </c>
      <c r="E88" s="1" t="s">
        <v>9</v>
      </c>
      <c r="F88" s="1" t="s">
        <v>323</v>
      </c>
      <c r="G88" s="1">
        <v>21</v>
      </c>
      <c r="H88" s="16">
        <v>226</v>
      </c>
      <c r="I88" s="16">
        <f t="shared" si="5"/>
        <v>4746</v>
      </c>
    </row>
    <row r="89" spans="1:9" x14ac:dyDescent="0.3">
      <c r="A89" t="str">
        <f t="shared" si="3"/>
        <v>HE186 East</v>
      </c>
      <c r="B89" s="1" t="s">
        <v>106</v>
      </c>
      <c r="C89" s="1" t="s">
        <v>12</v>
      </c>
      <c r="D89" s="1" t="str">
        <f t="shared" si="4"/>
        <v>Electronics</v>
      </c>
      <c r="E89" s="1" t="s">
        <v>8</v>
      </c>
      <c r="F89" s="1" t="s">
        <v>324</v>
      </c>
      <c r="G89" s="1">
        <v>43</v>
      </c>
      <c r="H89" s="16">
        <v>794</v>
      </c>
      <c r="I89" s="16">
        <f t="shared" si="5"/>
        <v>34142</v>
      </c>
    </row>
    <row r="90" spans="1:9" x14ac:dyDescent="0.3">
      <c r="A90" t="str">
        <f t="shared" si="3"/>
        <v>TA187 North</v>
      </c>
      <c r="B90" s="1" t="s">
        <v>107</v>
      </c>
      <c r="C90" s="1" t="s">
        <v>15</v>
      </c>
      <c r="D90" s="1" t="str">
        <f t="shared" si="4"/>
        <v>Furniture</v>
      </c>
      <c r="E90" s="1" t="s">
        <v>10</v>
      </c>
      <c r="F90" s="1" t="s">
        <v>322</v>
      </c>
      <c r="G90" s="1">
        <v>10</v>
      </c>
      <c r="H90" s="16">
        <v>846</v>
      </c>
      <c r="I90" s="16">
        <f t="shared" si="5"/>
        <v>8460</v>
      </c>
    </row>
    <row r="91" spans="1:9" x14ac:dyDescent="0.3">
      <c r="A91" t="str">
        <f t="shared" si="3"/>
        <v>LA188 South</v>
      </c>
      <c r="B91" s="1" t="s">
        <v>108</v>
      </c>
      <c r="C91" s="1" t="s">
        <v>7</v>
      </c>
      <c r="D91" s="1" t="str">
        <f t="shared" si="4"/>
        <v>Electronics</v>
      </c>
      <c r="E91" s="1" t="s">
        <v>9</v>
      </c>
      <c r="F91" s="1" t="s">
        <v>321</v>
      </c>
      <c r="G91" s="1">
        <v>35</v>
      </c>
      <c r="H91" s="16">
        <v>22507</v>
      </c>
      <c r="I91" s="16">
        <f t="shared" si="5"/>
        <v>787745</v>
      </c>
    </row>
    <row r="92" spans="1:9" x14ac:dyDescent="0.3">
      <c r="A92" t="str">
        <f t="shared" si="3"/>
        <v>HE189 South</v>
      </c>
      <c r="B92" s="1" t="s">
        <v>109</v>
      </c>
      <c r="C92" s="1" t="s">
        <v>12</v>
      </c>
      <c r="D92" s="1" t="str">
        <f t="shared" si="4"/>
        <v>Electronics</v>
      </c>
      <c r="E92" s="1" t="s">
        <v>9</v>
      </c>
      <c r="F92" s="1" t="s">
        <v>322</v>
      </c>
      <c r="G92" s="1">
        <v>24</v>
      </c>
      <c r="H92" s="16">
        <v>845</v>
      </c>
      <c r="I92" s="16">
        <f t="shared" si="5"/>
        <v>20280</v>
      </c>
    </row>
    <row r="93" spans="1:9" x14ac:dyDescent="0.3">
      <c r="A93" t="str">
        <f t="shared" si="3"/>
        <v>KE190 South</v>
      </c>
      <c r="B93" s="1" t="s">
        <v>110</v>
      </c>
      <c r="C93" s="1" t="s">
        <v>16</v>
      </c>
      <c r="D93" s="1" t="str">
        <f t="shared" si="4"/>
        <v>Electronics</v>
      </c>
      <c r="E93" s="1" t="s">
        <v>9</v>
      </c>
      <c r="F93" s="1" t="s">
        <v>324</v>
      </c>
      <c r="G93" s="1">
        <v>15</v>
      </c>
      <c r="H93" s="16">
        <v>372</v>
      </c>
      <c r="I93" s="16">
        <f t="shared" si="5"/>
        <v>5580</v>
      </c>
    </row>
    <row r="94" spans="1:9" x14ac:dyDescent="0.3">
      <c r="A94" t="str">
        <f t="shared" si="3"/>
        <v>MO191 East</v>
      </c>
      <c r="B94" s="1" t="s">
        <v>111</v>
      </c>
      <c r="C94" s="1" t="s">
        <v>19</v>
      </c>
      <c r="D94" s="1" t="str">
        <f t="shared" si="4"/>
        <v>Electronics</v>
      </c>
      <c r="E94" s="1" t="s">
        <v>8</v>
      </c>
      <c r="F94" s="1" t="s">
        <v>321</v>
      </c>
      <c r="G94" s="1">
        <v>36</v>
      </c>
      <c r="H94" s="16">
        <v>6233</v>
      </c>
      <c r="I94" s="16">
        <f t="shared" si="5"/>
        <v>224388</v>
      </c>
    </row>
    <row r="95" spans="1:9" x14ac:dyDescent="0.3">
      <c r="A95" t="str">
        <f t="shared" si="3"/>
        <v>LA192 North</v>
      </c>
      <c r="B95" s="1" t="s">
        <v>112</v>
      </c>
      <c r="C95" s="1" t="s">
        <v>7</v>
      </c>
      <c r="D95" s="1" t="str">
        <f t="shared" si="4"/>
        <v>Electronics</v>
      </c>
      <c r="E95" s="1" t="s">
        <v>10</v>
      </c>
      <c r="F95" s="1" t="s">
        <v>321</v>
      </c>
      <c r="G95" s="1">
        <v>22</v>
      </c>
      <c r="H95" s="16">
        <v>22585</v>
      </c>
      <c r="I95" s="16">
        <f t="shared" si="5"/>
        <v>496870</v>
      </c>
    </row>
    <row r="96" spans="1:9" x14ac:dyDescent="0.3">
      <c r="A96" t="str">
        <f t="shared" si="3"/>
        <v>MO193 West</v>
      </c>
      <c r="B96" s="1" t="s">
        <v>113</v>
      </c>
      <c r="C96" s="1" t="s">
        <v>19</v>
      </c>
      <c r="D96" s="1" t="str">
        <f t="shared" si="4"/>
        <v>Electronics</v>
      </c>
      <c r="E96" s="1" t="s">
        <v>11</v>
      </c>
      <c r="F96" s="1" t="s">
        <v>320</v>
      </c>
      <c r="G96" s="1">
        <v>12</v>
      </c>
      <c r="H96" s="16">
        <v>6394</v>
      </c>
      <c r="I96" s="16">
        <f t="shared" si="5"/>
        <v>76728</v>
      </c>
    </row>
    <row r="97" spans="1:9" x14ac:dyDescent="0.3">
      <c r="A97" t="str">
        <f t="shared" si="3"/>
        <v>HI194 East</v>
      </c>
      <c r="B97" s="1" t="s">
        <v>114</v>
      </c>
      <c r="C97" s="1" t="s">
        <v>17</v>
      </c>
      <c r="D97" s="1" t="str">
        <f t="shared" si="4"/>
        <v>Stationery</v>
      </c>
      <c r="E97" s="1" t="s">
        <v>8</v>
      </c>
      <c r="F97" s="1" t="s">
        <v>323</v>
      </c>
      <c r="G97" s="1">
        <v>40</v>
      </c>
      <c r="H97" s="16">
        <v>16</v>
      </c>
      <c r="I97" s="16">
        <f t="shared" si="5"/>
        <v>640</v>
      </c>
    </row>
    <row r="98" spans="1:9" x14ac:dyDescent="0.3">
      <c r="A98" t="str">
        <f t="shared" si="3"/>
        <v>CH195 West</v>
      </c>
      <c r="B98" s="1" t="s">
        <v>115</v>
      </c>
      <c r="C98" s="1" t="s">
        <v>14</v>
      </c>
      <c r="D98" s="1" t="str">
        <f t="shared" si="4"/>
        <v>Furniture</v>
      </c>
      <c r="E98" s="1" t="s">
        <v>11</v>
      </c>
      <c r="F98" s="1" t="s">
        <v>324</v>
      </c>
      <c r="G98" s="1">
        <v>45</v>
      </c>
      <c r="H98" s="16">
        <v>256</v>
      </c>
      <c r="I98" s="16">
        <f t="shared" si="5"/>
        <v>11520</v>
      </c>
    </row>
    <row r="99" spans="1:9" x14ac:dyDescent="0.3">
      <c r="A99" t="str">
        <f t="shared" si="3"/>
        <v>KE196 North</v>
      </c>
      <c r="B99" s="1" t="s">
        <v>116</v>
      </c>
      <c r="C99" s="1" t="s">
        <v>16</v>
      </c>
      <c r="D99" s="1" t="str">
        <f t="shared" si="4"/>
        <v>Electronics</v>
      </c>
      <c r="E99" s="1" t="s">
        <v>10</v>
      </c>
      <c r="F99" s="1" t="s">
        <v>323</v>
      </c>
      <c r="G99" s="1">
        <v>19</v>
      </c>
      <c r="H99" s="16">
        <v>399</v>
      </c>
      <c r="I99" s="16">
        <f t="shared" si="5"/>
        <v>7581</v>
      </c>
    </row>
    <row r="100" spans="1:9" x14ac:dyDescent="0.3">
      <c r="A100" t="str">
        <f t="shared" si="3"/>
        <v>MO197 East</v>
      </c>
      <c r="B100" s="1" t="s">
        <v>117</v>
      </c>
      <c r="C100" s="1" t="s">
        <v>19</v>
      </c>
      <c r="D100" s="1" t="str">
        <f t="shared" si="4"/>
        <v>Electronics</v>
      </c>
      <c r="E100" s="1" t="s">
        <v>8</v>
      </c>
      <c r="F100" s="1" t="s">
        <v>320</v>
      </c>
      <c r="G100" s="1">
        <v>15</v>
      </c>
      <c r="H100" s="16">
        <v>8104</v>
      </c>
      <c r="I100" s="16">
        <f t="shared" si="5"/>
        <v>121560</v>
      </c>
    </row>
    <row r="101" spans="1:9" x14ac:dyDescent="0.3">
      <c r="A101" t="str">
        <f t="shared" si="3"/>
        <v>KE198 East</v>
      </c>
      <c r="B101" s="1" t="s">
        <v>118</v>
      </c>
      <c r="C101" s="1" t="s">
        <v>16</v>
      </c>
      <c r="D101" s="1" t="str">
        <f t="shared" si="4"/>
        <v>Electronics</v>
      </c>
      <c r="E101" s="1" t="s">
        <v>8</v>
      </c>
      <c r="F101" s="1" t="s">
        <v>320</v>
      </c>
      <c r="G101" s="1">
        <v>35</v>
      </c>
      <c r="H101" s="16">
        <v>499</v>
      </c>
      <c r="I101" s="16">
        <f t="shared" si="5"/>
        <v>17465</v>
      </c>
    </row>
    <row r="102" spans="1:9" x14ac:dyDescent="0.3">
      <c r="A102" t="str">
        <f t="shared" si="3"/>
        <v>PA199 North</v>
      </c>
      <c r="B102" s="1" t="s">
        <v>119</v>
      </c>
      <c r="C102" s="1" t="s">
        <v>18</v>
      </c>
      <c r="D102" s="1" t="str">
        <f t="shared" si="4"/>
        <v>Stationery</v>
      </c>
      <c r="E102" s="1" t="s">
        <v>10</v>
      </c>
      <c r="F102" s="1" t="s">
        <v>321</v>
      </c>
      <c r="G102" s="1">
        <v>12</v>
      </c>
      <c r="H102" s="16">
        <v>90</v>
      </c>
      <c r="I102" s="16">
        <f t="shared" si="5"/>
        <v>1080</v>
      </c>
    </row>
    <row r="103" spans="1:9" x14ac:dyDescent="0.3">
      <c r="A103" t="str">
        <f t="shared" si="3"/>
        <v>ST200 East</v>
      </c>
      <c r="B103" s="1" t="s">
        <v>120</v>
      </c>
      <c r="C103" s="1" t="s">
        <v>13</v>
      </c>
      <c r="D103" s="1" t="str">
        <f t="shared" si="4"/>
        <v>Stationery</v>
      </c>
      <c r="E103" s="1" t="s">
        <v>8</v>
      </c>
      <c r="F103" s="1" t="s">
        <v>324</v>
      </c>
      <c r="G103" s="1">
        <v>42</v>
      </c>
      <c r="H103" s="16">
        <v>99</v>
      </c>
      <c r="I103" s="16">
        <f t="shared" si="5"/>
        <v>4158</v>
      </c>
    </row>
    <row r="104" spans="1:9" x14ac:dyDescent="0.3">
      <c r="A104" t="str">
        <f t="shared" si="3"/>
        <v>HE201 West</v>
      </c>
      <c r="B104" s="1" t="s">
        <v>121</v>
      </c>
      <c r="C104" s="1" t="s">
        <v>12</v>
      </c>
      <c r="D104" s="1" t="str">
        <f t="shared" si="4"/>
        <v>Electronics</v>
      </c>
      <c r="E104" s="1" t="s">
        <v>11</v>
      </c>
      <c r="F104" s="1" t="s">
        <v>322</v>
      </c>
      <c r="G104" s="1">
        <v>45</v>
      </c>
      <c r="H104" s="16">
        <v>929</v>
      </c>
      <c r="I104" s="16">
        <f t="shared" si="5"/>
        <v>41805</v>
      </c>
    </row>
    <row r="105" spans="1:9" x14ac:dyDescent="0.3">
      <c r="A105" t="str">
        <f t="shared" si="3"/>
        <v>HE202 East</v>
      </c>
      <c r="B105" s="1" t="s">
        <v>122</v>
      </c>
      <c r="C105" s="1" t="s">
        <v>12</v>
      </c>
      <c r="D105" s="1" t="str">
        <f t="shared" si="4"/>
        <v>Electronics</v>
      </c>
      <c r="E105" s="1" t="s">
        <v>8</v>
      </c>
      <c r="F105" s="1" t="s">
        <v>321</v>
      </c>
      <c r="G105" s="1">
        <v>41</v>
      </c>
      <c r="H105" s="16">
        <v>991</v>
      </c>
      <c r="I105" s="16">
        <f t="shared" si="5"/>
        <v>40631</v>
      </c>
    </row>
    <row r="106" spans="1:9" x14ac:dyDescent="0.3">
      <c r="A106" t="str">
        <f t="shared" si="3"/>
        <v>HI203 West</v>
      </c>
      <c r="B106" s="1" t="s">
        <v>123</v>
      </c>
      <c r="C106" s="1" t="s">
        <v>17</v>
      </c>
      <c r="D106" s="1" t="str">
        <f t="shared" si="4"/>
        <v>Stationery</v>
      </c>
      <c r="E106" s="1" t="s">
        <v>11</v>
      </c>
      <c r="F106" s="1" t="s">
        <v>322</v>
      </c>
      <c r="G106" s="1">
        <v>11</v>
      </c>
      <c r="H106" s="16">
        <v>27</v>
      </c>
      <c r="I106" s="16">
        <f t="shared" si="5"/>
        <v>297</v>
      </c>
    </row>
    <row r="107" spans="1:9" x14ac:dyDescent="0.3">
      <c r="A107" t="str">
        <f t="shared" si="3"/>
        <v>PA204 East</v>
      </c>
      <c r="B107" s="1" t="s">
        <v>124</v>
      </c>
      <c r="C107" s="1" t="s">
        <v>18</v>
      </c>
      <c r="D107" s="1" t="str">
        <f t="shared" si="4"/>
        <v>Stationery</v>
      </c>
      <c r="E107" s="1" t="s">
        <v>8</v>
      </c>
      <c r="F107" s="1" t="s">
        <v>321</v>
      </c>
      <c r="G107" s="1">
        <v>21</v>
      </c>
      <c r="H107" s="16">
        <v>99</v>
      </c>
      <c r="I107" s="16">
        <f t="shared" si="5"/>
        <v>2079</v>
      </c>
    </row>
    <row r="108" spans="1:9" x14ac:dyDescent="0.3">
      <c r="A108" t="str">
        <f t="shared" si="3"/>
        <v>ST205 West</v>
      </c>
      <c r="B108" s="1" t="s">
        <v>125</v>
      </c>
      <c r="C108" s="1" t="s">
        <v>13</v>
      </c>
      <c r="D108" s="1" t="str">
        <f t="shared" si="4"/>
        <v>Stationery</v>
      </c>
      <c r="E108" s="1" t="s">
        <v>11</v>
      </c>
      <c r="F108" s="1" t="s">
        <v>321</v>
      </c>
      <c r="G108" s="1">
        <v>17</v>
      </c>
      <c r="H108" s="16">
        <v>97</v>
      </c>
      <c r="I108" s="16">
        <f t="shared" si="5"/>
        <v>1649</v>
      </c>
    </row>
    <row r="109" spans="1:9" x14ac:dyDescent="0.3">
      <c r="A109" t="str">
        <f t="shared" si="3"/>
        <v>HI206 North</v>
      </c>
      <c r="B109" s="1" t="s">
        <v>126</v>
      </c>
      <c r="C109" s="1" t="s">
        <v>17</v>
      </c>
      <c r="D109" s="1" t="str">
        <f t="shared" si="4"/>
        <v>Stationery</v>
      </c>
      <c r="E109" s="1" t="s">
        <v>10</v>
      </c>
      <c r="F109" s="1" t="s">
        <v>324</v>
      </c>
      <c r="G109" s="1">
        <v>45</v>
      </c>
      <c r="H109" s="16">
        <v>29</v>
      </c>
      <c r="I109" s="16">
        <f t="shared" si="5"/>
        <v>1305</v>
      </c>
    </row>
    <row r="110" spans="1:9" x14ac:dyDescent="0.3">
      <c r="A110" t="str">
        <f t="shared" si="3"/>
        <v>CH207 West</v>
      </c>
      <c r="B110" s="1" t="s">
        <v>127</v>
      </c>
      <c r="C110" s="1" t="s">
        <v>14</v>
      </c>
      <c r="D110" s="1" t="str">
        <f t="shared" si="4"/>
        <v>Furniture</v>
      </c>
      <c r="E110" s="1" t="s">
        <v>11</v>
      </c>
      <c r="F110" s="1" t="s">
        <v>321</v>
      </c>
      <c r="G110" s="1">
        <v>32</v>
      </c>
      <c r="H110" s="16">
        <v>231</v>
      </c>
      <c r="I110" s="16">
        <f t="shared" si="5"/>
        <v>7392</v>
      </c>
    </row>
    <row r="111" spans="1:9" x14ac:dyDescent="0.3">
      <c r="A111" t="str">
        <f t="shared" si="3"/>
        <v>HI208 West</v>
      </c>
      <c r="B111" s="1" t="s">
        <v>128</v>
      </c>
      <c r="C111" s="1" t="s">
        <v>17</v>
      </c>
      <c r="D111" s="1" t="str">
        <f t="shared" si="4"/>
        <v>Stationery</v>
      </c>
      <c r="E111" s="1" t="s">
        <v>11</v>
      </c>
      <c r="F111" s="1" t="s">
        <v>323</v>
      </c>
      <c r="G111" s="1">
        <v>13</v>
      </c>
      <c r="H111" s="16">
        <v>21</v>
      </c>
      <c r="I111" s="16">
        <f t="shared" si="5"/>
        <v>273</v>
      </c>
    </row>
    <row r="112" spans="1:9" x14ac:dyDescent="0.3">
      <c r="A112" t="str">
        <f t="shared" si="3"/>
        <v>KE209 South</v>
      </c>
      <c r="B112" s="1" t="s">
        <v>129</v>
      </c>
      <c r="C112" s="1" t="s">
        <v>16</v>
      </c>
      <c r="D112" s="1" t="str">
        <f t="shared" si="4"/>
        <v>Electronics</v>
      </c>
      <c r="E112" s="1" t="s">
        <v>9</v>
      </c>
      <c r="F112" s="1" t="s">
        <v>322</v>
      </c>
      <c r="G112" s="1">
        <v>29</v>
      </c>
      <c r="H112" s="16">
        <v>297</v>
      </c>
      <c r="I112" s="16">
        <f t="shared" si="5"/>
        <v>8613</v>
      </c>
    </row>
    <row r="113" spans="1:9" x14ac:dyDescent="0.3">
      <c r="A113" t="str">
        <f t="shared" si="3"/>
        <v>LA210 West</v>
      </c>
      <c r="B113" s="1" t="s">
        <v>130</v>
      </c>
      <c r="C113" s="1" t="s">
        <v>7</v>
      </c>
      <c r="D113" s="1" t="str">
        <f t="shared" si="4"/>
        <v>Electronics</v>
      </c>
      <c r="E113" s="1" t="s">
        <v>11</v>
      </c>
      <c r="F113" s="1" t="s">
        <v>320</v>
      </c>
      <c r="G113" s="1">
        <v>32</v>
      </c>
      <c r="H113" s="16">
        <v>23255</v>
      </c>
      <c r="I113" s="16">
        <f t="shared" si="5"/>
        <v>744160</v>
      </c>
    </row>
    <row r="114" spans="1:9" x14ac:dyDescent="0.3">
      <c r="A114" t="str">
        <f t="shared" si="3"/>
        <v>PA211 North</v>
      </c>
      <c r="B114" s="1" t="s">
        <v>131</v>
      </c>
      <c r="C114" s="1" t="s">
        <v>18</v>
      </c>
      <c r="D114" s="1" t="str">
        <f t="shared" si="4"/>
        <v>Stationery</v>
      </c>
      <c r="E114" s="1" t="s">
        <v>10</v>
      </c>
      <c r="F114" s="1" t="s">
        <v>322</v>
      </c>
      <c r="G114" s="1">
        <v>34</v>
      </c>
      <c r="H114" s="16">
        <v>90</v>
      </c>
      <c r="I114" s="16">
        <f t="shared" si="5"/>
        <v>3060</v>
      </c>
    </row>
    <row r="115" spans="1:9" x14ac:dyDescent="0.3">
      <c r="A115" t="str">
        <f t="shared" si="3"/>
        <v>KE212 West</v>
      </c>
      <c r="B115" s="1" t="s">
        <v>132</v>
      </c>
      <c r="C115" s="1" t="s">
        <v>16</v>
      </c>
      <c r="D115" s="1" t="str">
        <f t="shared" si="4"/>
        <v>Electronics</v>
      </c>
      <c r="E115" s="1" t="s">
        <v>11</v>
      </c>
      <c r="F115" s="1" t="s">
        <v>322</v>
      </c>
      <c r="G115" s="1">
        <v>38</v>
      </c>
      <c r="H115" s="16">
        <v>330</v>
      </c>
      <c r="I115" s="16">
        <f t="shared" si="5"/>
        <v>12540</v>
      </c>
    </row>
    <row r="116" spans="1:9" x14ac:dyDescent="0.3">
      <c r="A116" t="str">
        <f t="shared" si="3"/>
        <v>HI213 North</v>
      </c>
      <c r="B116" s="1" t="s">
        <v>133</v>
      </c>
      <c r="C116" s="1" t="s">
        <v>17</v>
      </c>
      <c r="D116" s="1" t="str">
        <f t="shared" si="4"/>
        <v>Stationery</v>
      </c>
      <c r="E116" s="1" t="s">
        <v>10</v>
      </c>
      <c r="F116" s="1" t="s">
        <v>321</v>
      </c>
      <c r="G116" s="1">
        <v>14</v>
      </c>
      <c r="H116" s="16">
        <v>10</v>
      </c>
      <c r="I116" s="16">
        <f t="shared" si="5"/>
        <v>140</v>
      </c>
    </row>
    <row r="117" spans="1:9" x14ac:dyDescent="0.3">
      <c r="A117" t="str">
        <f t="shared" si="3"/>
        <v>KE214 North</v>
      </c>
      <c r="B117" s="1" t="s">
        <v>134</v>
      </c>
      <c r="C117" s="1" t="s">
        <v>16</v>
      </c>
      <c r="D117" s="1" t="str">
        <f t="shared" si="4"/>
        <v>Electronics</v>
      </c>
      <c r="E117" s="1" t="s">
        <v>10</v>
      </c>
      <c r="F117" s="1" t="s">
        <v>322</v>
      </c>
      <c r="G117" s="1">
        <v>39</v>
      </c>
      <c r="H117" s="16">
        <v>485</v>
      </c>
      <c r="I117" s="16">
        <f t="shared" si="5"/>
        <v>18915</v>
      </c>
    </row>
    <row r="118" spans="1:9" x14ac:dyDescent="0.3">
      <c r="A118" t="str">
        <f t="shared" si="3"/>
        <v>ST215 East</v>
      </c>
      <c r="B118" s="1" t="s">
        <v>135</v>
      </c>
      <c r="C118" s="1" t="s">
        <v>13</v>
      </c>
      <c r="D118" s="1" t="str">
        <f t="shared" si="4"/>
        <v>Stationery</v>
      </c>
      <c r="E118" s="1" t="s">
        <v>8</v>
      </c>
      <c r="F118" s="1" t="s">
        <v>320</v>
      </c>
      <c r="G118" s="1">
        <v>41</v>
      </c>
      <c r="H118" s="16">
        <v>92</v>
      </c>
      <c r="I118" s="16">
        <f t="shared" si="5"/>
        <v>3772</v>
      </c>
    </row>
    <row r="119" spans="1:9" x14ac:dyDescent="0.3">
      <c r="A119" t="str">
        <f t="shared" si="3"/>
        <v>HI216 South</v>
      </c>
      <c r="B119" s="1" t="s">
        <v>136</v>
      </c>
      <c r="C119" s="1" t="s">
        <v>17</v>
      </c>
      <c r="D119" s="1" t="str">
        <f t="shared" si="4"/>
        <v>Stationery</v>
      </c>
      <c r="E119" s="1" t="s">
        <v>9</v>
      </c>
      <c r="F119" s="1" t="s">
        <v>323</v>
      </c>
      <c r="G119" s="1">
        <v>40</v>
      </c>
      <c r="H119" s="16">
        <v>25</v>
      </c>
      <c r="I119" s="16">
        <f t="shared" si="5"/>
        <v>1000</v>
      </c>
    </row>
    <row r="120" spans="1:9" x14ac:dyDescent="0.3">
      <c r="A120" t="str">
        <f t="shared" si="3"/>
        <v>PH217 North</v>
      </c>
      <c r="B120" s="1" t="s">
        <v>137</v>
      </c>
      <c r="C120" s="1" t="s">
        <v>20</v>
      </c>
      <c r="D120" s="1" t="str">
        <f t="shared" si="4"/>
        <v>Electronics</v>
      </c>
      <c r="E120" s="1" t="s">
        <v>10</v>
      </c>
      <c r="F120" s="1" t="s">
        <v>321</v>
      </c>
      <c r="G120" s="1">
        <v>45</v>
      </c>
      <c r="H120" s="16">
        <v>8014</v>
      </c>
      <c r="I120" s="16">
        <f t="shared" si="5"/>
        <v>360630</v>
      </c>
    </row>
    <row r="121" spans="1:9" x14ac:dyDescent="0.3">
      <c r="A121" t="str">
        <f t="shared" si="3"/>
        <v>PA218 North</v>
      </c>
      <c r="B121" s="1" t="s">
        <v>138</v>
      </c>
      <c r="C121" s="1" t="s">
        <v>18</v>
      </c>
      <c r="D121" s="1" t="str">
        <f t="shared" si="4"/>
        <v>Stationery</v>
      </c>
      <c r="E121" s="1" t="s">
        <v>10</v>
      </c>
      <c r="F121" s="1" t="s">
        <v>322</v>
      </c>
      <c r="G121" s="1">
        <v>41</v>
      </c>
      <c r="H121" s="16">
        <v>90</v>
      </c>
      <c r="I121" s="16">
        <f t="shared" si="5"/>
        <v>3690</v>
      </c>
    </row>
    <row r="122" spans="1:9" x14ac:dyDescent="0.3">
      <c r="A122" t="str">
        <f t="shared" si="3"/>
        <v>CH219 East</v>
      </c>
      <c r="B122" s="1" t="s">
        <v>139</v>
      </c>
      <c r="C122" s="1" t="s">
        <v>14</v>
      </c>
      <c r="D122" s="1" t="str">
        <f t="shared" si="4"/>
        <v>Furniture</v>
      </c>
      <c r="E122" s="1" t="s">
        <v>8</v>
      </c>
      <c r="F122" s="1" t="s">
        <v>323</v>
      </c>
      <c r="G122" s="1">
        <v>30</v>
      </c>
      <c r="H122" s="16">
        <v>253</v>
      </c>
      <c r="I122" s="16">
        <f t="shared" si="5"/>
        <v>7590</v>
      </c>
    </row>
    <row r="123" spans="1:9" x14ac:dyDescent="0.3">
      <c r="A123" t="str">
        <f t="shared" si="3"/>
        <v>KE220 West</v>
      </c>
      <c r="B123" s="1" t="s">
        <v>140</v>
      </c>
      <c r="C123" s="1" t="s">
        <v>16</v>
      </c>
      <c r="D123" s="1" t="str">
        <f t="shared" si="4"/>
        <v>Electronics</v>
      </c>
      <c r="E123" s="1" t="s">
        <v>11</v>
      </c>
      <c r="F123" s="1" t="s">
        <v>321</v>
      </c>
      <c r="G123" s="1">
        <v>40</v>
      </c>
      <c r="H123" s="16">
        <v>481</v>
      </c>
      <c r="I123" s="16">
        <f t="shared" si="5"/>
        <v>19240</v>
      </c>
    </row>
    <row r="124" spans="1:9" x14ac:dyDescent="0.3">
      <c r="A124" t="str">
        <f t="shared" si="3"/>
        <v>PH221 West</v>
      </c>
      <c r="B124" s="1" t="s">
        <v>141</v>
      </c>
      <c r="C124" s="1" t="s">
        <v>20</v>
      </c>
      <c r="D124" s="1" t="str">
        <f t="shared" si="4"/>
        <v>Electronics</v>
      </c>
      <c r="E124" s="1" t="s">
        <v>11</v>
      </c>
      <c r="F124" s="1" t="s">
        <v>321</v>
      </c>
      <c r="G124" s="1">
        <v>38</v>
      </c>
      <c r="H124" s="16">
        <v>10940</v>
      </c>
      <c r="I124" s="16">
        <f t="shared" si="5"/>
        <v>415720</v>
      </c>
    </row>
    <row r="125" spans="1:9" x14ac:dyDescent="0.3">
      <c r="A125" t="str">
        <f t="shared" si="3"/>
        <v>LA222 East</v>
      </c>
      <c r="B125" s="1" t="s">
        <v>142</v>
      </c>
      <c r="C125" s="1" t="s">
        <v>7</v>
      </c>
      <c r="D125" s="1" t="str">
        <f t="shared" si="4"/>
        <v>Electronics</v>
      </c>
      <c r="E125" s="1" t="s">
        <v>8</v>
      </c>
      <c r="F125" s="1" t="s">
        <v>320</v>
      </c>
      <c r="G125" s="1">
        <v>21</v>
      </c>
      <c r="H125" s="16">
        <v>23266</v>
      </c>
      <c r="I125" s="16">
        <f t="shared" si="5"/>
        <v>488586</v>
      </c>
    </row>
    <row r="126" spans="1:9" x14ac:dyDescent="0.3">
      <c r="A126" t="str">
        <f t="shared" si="3"/>
        <v>KE223 North</v>
      </c>
      <c r="B126" s="1" t="s">
        <v>143</v>
      </c>
      <c r="C126" s="1" t="s">
        <v>16</v>
      </c>
      <c r="D126" s="1" t="str">
        <f t="shared" si="4"/>
        <v>Electronics</v>
      </c>
      <c r="E126" s="1" t="s">
        <v>10</v>
      </c>
      <c r="F126" s="1" t="s">
        <v>324</v>
      </c>
      <c r="G126" s="1">
        <v>32</v>
      </c>
      <c r="H126" s="16">
        <v>432</v>
      </c>
      <c r="I126" s="16">
        <f t="shared" si="5"/>
        <v>13824</v>
      </c>
    </row>
    <row r="127" spans="1:9" x14ac:dyDescent="0.3">
      <c r="A127" t="str">
        <f t="shared" si="3"/>
        <v>MO224 West</v>
      </c>
      <c r="B127" s="1" t="s">
        <v>144</v>
      </c>
      <c r="C127" s="1" t="s">
        <v>19</v>
      </c>
      <c r="D127" s="1" t="str">
        <f t="shared" si="4"/>
        <v>Electronics</v>
      </c>
      <c r="E127" s="1" t="s">
        <v>11</v>
      </c>
      <c r="F127" s="1" t="s">
        <v>323</v>
      </c>
      <c r="G127" s="1">
        <v>41</v>
      </c>
      <c r="H127" s="16">
        <v>7447</v>
      </c>
      <c r="I127" s="16">
        <f t="shared" si="5"/>
        <v>305327</v>
      </c>
    </row>
    <row r="128" spans="1:9" x14ac:dyDescent="0.3">
      <c r="A128" t="str">
        <f t="shared" si="3"/>
        <v>CH225 North</v>
      </c>
      <c r="B128" s="1" t="s">
        <v>145</v>
      </c>
      <c r="C128" s="1" t="s">
        <v>14</v>
      </c>
      <c r="D128" s="1" t="str">
        <f t="shared" si="4"/>
        <v>Furniture</v>
      </c>
      <c r="E128" s="1" t="s">
        <v>10</v>
      </c>
      <c r="F128" s="1" t="s">
        <v>324</v>
      </c>
      <c r="G128" s="1">
        <v>29</v>
      </c>
      <c r="H128" s="16">
        <v>274</v>
      </c>
      <c r="I128" s="16">
        <f t="shared" si="5"/>
        <v>7946</v>
      </c>
    </row>
    <row r="129" spans="1:9" x14ac:dyDescent="0.3">
      <c r="A129" t="str">
        <f t="shared" si="3"/>
        <v>HI226 North</v>
      </c>
      <c r="B129" s="1" t="s">
        <v>146</v>
      </c>
      <c r="C129" s="1" t="s">
        <v>17</v>
      </c>
      <c r="D129" s="1" t="str">
        <f t="shared" si="4"/>
        <v>Stationery</v>
      </c>
      <c r="E129" s="1" t="s">
        <v>10</v>
      </c>
      <c r="F129" s="1" t="s">
        <v>324</v>
      </c>
      <c r="G129" s="1">
        <v>16</v>
      </c>
      <c r="H129" s="16">
        <v>19</v>
      </c>
      <c r="I129" s="16">
        <f t="shared" si="5"/>
        <v>304</v>
      </c>
    </row>
    <row r="130" spans="1:9" x14ac:dyDescent="0.3">
      <c r="A130" t="str">
        <f t="shared" si="3"/>
        <v>HE227 South</v>
      </c>
      <c r="B130" s="1" t="s">
        <v>147</v>
      </c>
      <c r="C130" s="1" t="s">
        <v>12</v>
      </c>
      <c r="D130" s="1" t="str">
        <f t="shared" si="4"/>
        <v>Electronics</v>
      </c>
      <c r="E130" s="1" t="s">
        <v>9</v>
      </c>
      <c r="F130" s="1" t="s">
        <v>321</v>
      </c>
      <c r="G130" s="1">
        <v>16</v>
      </c>
      <c r="H130" s="16">
        <v>780</v>
      </c>
      <c r="I130" s="16">
        <f t="shared" si="5"/>
        <v>12480</v>
      </c>
    </row>
    <row r="131" spans="1:9" x14ac:dyDescent="0.3">
      <c r="A131" t="str">
        <f t="shared" si="3"/>
        <v>TA228 East</v>
      </c>
      <c r="B131" s="1" t="s">
        <v>148</v>
      </c>
      <c r="C131" s="1" t="s">
        <v>15</v>
      </c>
      <c r="D131" s="1" t="str">
        <f t="shared" si="4"/>
        <v>Furniture</v>
      </c>
      <c r="E131" s="1" t="s">
        <v>8</v>
      </c>
      <c r="F131" s="1" t="s">
        <v>324</v>
      </c>
      <c r="G131" s="1">
        <v>12</v>
      </c>
      <c r="H131" s="16">
        <v>579</v>
      </c>
      <c r="I131" s="16">
        <f t="shared" si="5"/>
        <v>6948</v>
      </c>
    </row>
    <row r="132" spans="1:9" x14ac:dyDescent="0.3">
      <c r="A132" t="str">
        <f t="shared" si="3"/>
        <v>PH229 West</v>
      </c>
      <c r="B132" s="1" t="s">
        <v>149</v>
      </c>
      <c r="C132" s="1" t="s">
        <v>20</v>
      </c>
      <c r="D132" s="1" t="str">
        <f t="shared" si="4"/>
        <v>Electronics</v>
      </c>
      <c r="E132" s="1" t="s">
        <v>11</v>
      </c>
      <c r="F132" s="1" t="s">
        <v>324</v>
      </c>
      <c r="G132" s="1">
        <v>39</v>
      </c>
      <c r="H132" s="16">
        <v>7569</v>
      </c>
      <c r="I132" s="16">
        <f t="shared" si="5"/>
        <v>295191</v>
      </c>
    </row>
    <row r="133" spans="1:9" x14ac:dyDescent="0.3">
      <c r="A133" t="str">
        <f t="shared" ref="A133:A196" si="6">B133&amp; " "&amp;E133</f>
        <v>TA230 South</v>
      </c>
      <c r="B133" s="1" t="s">
        <v>150</v>
      </c>
      <c r="C133" s="1" t="s">
        <v>15</v>
      </c>
      <c r="D133" s="1" t="str">
        <f t="shared" ref="D133:D196" si="7">IF(OR(C133="Paper Clip", C133="Sticky Note", C133="High Lighters"), "Stationery",
IF(OR(C133="Keyboard", C133="Monitor", C133="Headphone", C133="Phone", C133="Laptop"), "Electronics",
IF(OR(C133="Table", C133="Chair"), "Furniture", "Other")))</f>
        <v>Furniture</v>
      </c>
      <c r="E133" s="1" t="s">
        <v>9</v>
      </c>
      <c r="F133" s="1" t="s">
        <v>321</v>
      </c>
      <c r="G133" s="1">
        <v>12</v>
      </c>
      <c r="H133" s="16">
        <v>791</v>
      </c>
      <c r="I133" s="16">
        <f t="shared" ref="I133:I196" si="8">G133*H133</f>
        <v>9492</v>
      </c>
    </row>
    <row r="134" spans="1:9" x14ac:dyDescent="0.3">
      <c r="A134" t="str">
        <f t="shared" si="6"/>
        <v>HI231 West</v>
      </c>
      <c r="B134" s="1" t="s">
        <v>151</v>
      </c>
      <c r="C134" s="1" t="s">
        <v>17</v>
      </c>
      <c r="D134" s="1" t="str">
        <f t="shared" si="7"/>
        <v>Stationery</v>
      </c>
      <c r="E134" s="1" t="s">
        <v>11</v>
      </c>
      <c r="F134" s="1" t="s">
        <v>322</v>
      </c>
      <c r="G134" s="1">
        <v>31</v>
      </c>
      <c r="H134" s="16">
        <v>29</v>
      </c>
      <c r="I134" s="16">
        <f t="shared" si="8"/>
        <v>899</v>
      </c>
    </row>
    <row r="135" spans="1:9" x14ac:dyDescent="0.3">
      <c r="A135" t="str">
        <f t="shared" si="6"/>
        <v>CH232 South</v>
      </c>
      <c r="B135" s="1" t="s">
        <v>152</v>
      </c>
      <c r="C135" s="1" t="s">
        <v>14</v>
      </c>
      <c r="D135" s="1" t="str">
        <f t="shared" si="7"/>
        <v>Furniture</v>
      </c>
      <c r="E135" s="1" t="s">
        <v>9</v>
      </c>
      <c r="F135" s="1" t="s">
        <v>320</v>
      </c>
      <c r="G135" s="1">
        <v>41</v>
      </c>
      <c r="H135" s="16">
        <v>239</v>
      </c>
      <c r="I135" s="16">
        <f t="shared" si="8"/>
        <v>9799</v>
      </c>
    </row>
    <row r="136" spans="1:9" x14ac:dyDescent="0.3">
      <c r="A136" t="str">
        <f t="shared" si="6"/>
        <v>PH233 South</v>
      </c>
      <c r="B136" s="1" t="s">
        <v>153</v>
      </c>
      <c r="C136" s="1" t="s">
        <v>20</v>
      </c>
      <c r="D136" s="1" t="str">
        <f t="shared" si="7"/>
        <v>Electronics</v>
      </c>
      <c r="E136" s="1" t="s">
        <v>9</v>
      </c>
      <c r="F136" s="1" t="s">
        <v>324</v>
      </c>
      <c r="G136" s="1">
        <v>11</v>
      </c>
      <c r="H136" s="16">
        <v>10207</v>
      </c>
      <c r="I136" s="16">
        <f t="shared" si="8"/>
        <v>112277</v>
      </c>
    </row>
    <row r="137" spans="1:9" x14ac:dyDescent="0.3">
      <c r="A137" t="str">
        <f t="shared" si="6"/>
        <v>CH234 North</v>
      </c>
      <c r="B137" s="1" t="s">
        <v>154</v>
      </c>
      <c r="C137" s="1" t="s">
        <v>14</v>
      </c>
      <c r="D137" s="1" t="str">
        <f t="shared" si="7"/>
        <v>Furniture</v>
      </c>
      <c r="E137" s="1" t="s">
        <v>10</v>
      </c>
      <c r="F137" s="1" t="s">
        <v>323</v>
      </c>
      <c r="G137" s="1">
        <v>14</v>
      </c>
      <c r="H137" s="16">
        <v>238</v>
      </c>
      <c r="I137" s="16">
        <f t="shared" si="8"/>
        <v>3332</v>
      </c>
    </row>
    <row r="138" spans="1:9" x14ac:dyDescent="0.3">
      <c r="A138" t="str">
        <f t="shared" si="6"/>
        <v>CH235 East</v>
      </c>
      <c r="B138" s="1" t="s">
        <v>155</v>
      </c>
      <c r="C138" s="1" t="s">
        <v>14</v>
      </c>
      <c r="D138" s="1" t="str">
        <f t="shared" si="7"/>
        <v>Furniture</v>
      </c>
      <c r="E138" s="1" t="s">
        <v>8</v>
      </c>
      <c r="F138" s="1" t="s">
        <v>320</v>
      </c>
      <c r="G138" s="1">
        <v>36</v>
      </c>
      <c r="H138" s="16">
        <v>210</v>
      </c>
      <c r="I138" s="16">
        <f t="shared" si="8"/>
        <v>7560</v>
      </c>
    </row>
    <row r="139" spans="1:9" x14ac:dyDescent="0.3">
      <c r="A139" t="str">
        <f t="shared" si="6"/>
        <v>HE236 East</v>
      </c>
      <c r="B139" s="1" t="s">
        <v>156</v>
      </c>
      <c r="C139" s="1" t="s">
        <v>12</v>
      </c>
      <c r="D139" s="1" t="str">
        <f t="shared" si="7"/>
        <v>Electronics</v>
      </c>
      <c r="E139" s="1" t="s">
        <v>8</v>
      </c>
      <c r="F139" s="1" t="s">
        <v>322</v>
      </c>
      <c r="G139" s="1">
        <v>19</v>
      </c>
      <c r="H139" s="16">
        <v>761</v>
      </c>
      <c r="I139" s="16">
        <f t="shared" si="8"/>
        <v>14459</v>
      </c>
    </row>
    <row r="140" spans="1:9" x14ac:dyDescent="0.3">
      <c r="A140" t="str">
        <f t="shared" si="6"/>
        <v>CH237 East</v>
      </c>
      <c r="B140" s="1" t="s">
        <v>157</v>
      </c>
      <c r="C140" s="1" t="s">
        <v>14</v>
      </c>
      <c r="D140" s="1" t="str">
        <f t="shared" si="7"/>
        <v>Furniture</v>
      </c>
      <c r="E140" s="1" t="s">
        <v>8</v>
      </c>
      <c r="F140" s="1" t="s">
        <v>322</v>
      </c>
      <c r="G140" s="1">
        <v>35</v>
      </c>
      <c r="H140" s="16">
        <v>265</v>
      </c>
      <c r="I140" s="16">
        <f t="shared" si="8"/>
        <v>9275</v>
      </c>
    </row>
    <row r="141" spans="1:9" x14ac:dyDescent="0.3">
      <c r="A141" t="str">
        <f t="shared" si="6"/>
        <v>KE238 East</v>
      </c>
      <c r="B141" s="1" t="s">
        <v>158</v>
      </c>
      <c r="C141" s="1" t="s">
        <v>16</v>
      </c>
      <c r="D141" s="1" t="str">
        <f t="shared" si="7"/>
        <v>Electronics</v>
      </c>
      <c r="E141" s="1" t="s">
        <v>8</v>
      </c>
      <c r="F141" s="1" t="s">
        <v>320</v>
      </c>
      <c r="G141" s="1">
        <v>10</v>
      </c>
      <c r="H141" s="16">
        <v>269</v>
      </c>
      <c r="I141" s="16">
        <f t="shared" si="8"/>
        <v>2690</v>
      </c>
    </row>
    <row r="142" spans="1:9" x14ac:dyDescent="0.3">
      <c r="A142" t="str">
        <f t="shared" si="6"/>
        <v>MO239 West</v>
      </c>
      <c r="B142" s="1" t="s">
        <v>159</v>
      </c>
      <c r="C142" s="1" t="s">
        <v>19</v>
      </c>
      <c r="D142" s="1" t="str">
        <f t="shared" si="7"/>
        <v>Electronics</v>
      </c>
      <c r="E142" s="1" t="s">
        <v>11</v>
      </c>
      <c r="F142" s="1" t="s">
        <v>323</v>
      </c>
      <c r="G142" s="1">
        <v>18</v>
      </c>
      <c r="H142" s="16">
        <v>8232</v>
      </c>
      <c r="I142" s="16">
        <f t="shared" si="8"/>
        <v>148176</v>
      </c>
    </row>
    <row r="143" spans="1:9" x14ac:dyDescent="0.3">
      <c r="A143" t="str">
        <f t="shared" si="6"/>
        <v>ST240 East</v>
      </c>
      <c r="B143" s="1" t="s">
        <v>160</v>
      </c>
      <c r="C143" s="1" t="s">
        <v>13</v>
      </c>
      <c r="D143" s="1" t="str">
        <f t="shared" si="7"/>
        <v>Stationery</v>
      </c>
      <c r="E143" s="1" t="s">
        <v>8</v>
      </c>
      <c r="F143" s="1" t="s">
        <v>322</v>
      </c>
      <c r="G143" s="1">
        <v>42</v>
      </c>
      <c r="H143" s="16">
        <v>97</v>
      </c>
      <c r="I143" s="16">
        <f t="shared" si="8"/>
        <v>4074</v>
      </c>
    </row>
    <row r="144" spans="1:9" x14ac:dyDescent="0.3">
      <c r="A144" t="str">
        <f t="shared" si="6"/>
        <v>PA241 East</v>
      </c>
      <c r="B144" s="1" t="s">
        <v>161</v>
      </c>
      <c r="C144" s="1" t="s">
        <v>18</v>
      </c>
      <c r="D144" s="1" t="str">
        <f t="shared" si="7"/>
        <v>Stationery</v>
      </c>
      <c r="E144" s="1" t="s">
        <v>8</v>
      </c>
      <c r="F144" s="1" t="s">
        <v>324</v>
      </c>
      <c r="G144" s="1">
        <v>26</v>
      </c>
      <c r="H144" s="16">
        <v>96</v>
      </c>
      <c r="I144" s="16">
        <f t="shared" si="8"/>
        <v>2496</v>
      </c>
    </row>
    <row r="145" spans="1:9" x14ac:dyDescent="0.3">
      <c r="A145" t="str">
        <f t="shared" si="6"/>
        <v>LA242 West</v>
      </c>
      <c r="B145" s="1" t="s">
        <v>162</v>
      </c>
      <c r="C145" s="1" t="s">
        <v>7</v>
      </c>
      <c r="D145" s="1" t="str">
        <f t="shared" si="7"/>
        <v>Electronics</v>
      </c>
      <c r="E145" s="1" t="s">
        <v>11</v>
      </c>
      <c r="F145" s="1" t="s">
        <v>323</v>
      </c>
      <c r="G145" s="1">
        <v>22</v>
      </c>
      <c r="H145" s="16">
        <v>20161</v>
      </c>
      <c r="I145" s="16">
        <f t="shared" si="8"/>
        <v>443542</v>
      </c>
    </row>
    <row r="146" spans="1:9" x14ac:dyDescent="0.3">
      <c r="A146" t="str">
        <f t="shared" si="6"/>
        <v>TA243 West</v>
      </c>
      <c r="B146" s="1" t="s">
        <v>163</v>
      </c>
      <c r="C146" s="1" t="s">
        <v>15</v>
      </c>
      <c r="D146" s="1" t="str">
        <f t="shared" si="7"/>
        <v>Furniture</v>
      </c>
      <c r="E146" s="1" t="s">
        <v>11</v>
      </c>
      <c r="F146" s="1" t="s">
        <v>324</v>
      </c>
      <c r="G146" s="1">
        <v>34</v>
      </c>
      <c r="H146" s="16">
        <v>516</v>
      </c>
      <c r="I146" s="16">
        <f t="shared" si="8"/>
        <v>17544</v>
      </c>
    </row>
    <row r="147" spans="1:9" x14ac:dyDescent="0.3">
      <c r="A147" t="str">
        <f t="shared" si="6"/>
        <v>HE244 South</v>
      </c>
      <c r="B147" s="1" t="s">
        <v>164</v>
      </c>
      <c r="C147" s="1" t="s">
        <v>12</v>
      </c>
      <c r="D147" s="1" t="str">
        <f t="shared" si="7"/>
        <v>Electronics</v>
      </c>
      <c r="E147" s="1" t="s">
        <v>9</v>
      </c>
      <c r="F147" s="1" t="s">
        <v>323</v>
      </c>
      <c r="G147" s="1">
        <v>20</v>
      </c>
      <c r="H147" s="16">
        <v>901</v>
      </c>
      <c r="I147" s="16">
        <f t="shared" si="8"/>
        <v>18020</v>
      </c>
    </row>
    <row r="148" spans="1:9" x14ac:dyDescent="0.3">
      <c r="A148" t="str">
        <f t="shared" si="6"/>
        <v>PA245 West</v>
      </c>
      <c r="B148" s="1" t="s">
        <v>165</v>
      </c>
      <c r="C148" s="1" t="s">
        <v>18</v>
      </c>
      <c r="D148" s="1" t="str">
        <f t="shared" si="7"/>
        <v>Stationery</v>
      </c>
      <c r="E148" s="1" t="s">
        <v>11</v>
      </c>
      <c r="F148" s="1" t="s">
        <v>320</v>
      </c>
      <c r="G148" s="1">
        <v>19</v>
      </c>
      <c r="H148" s="16">
        <v>95</v>
      </c>
      <c r="I148" s="16">
        <f t="shared" si="8"/>
        <v>1805</v>
      </c>
    </row>
    <row r="149" spans="1:9" x14ac:dyDescent="0.3">
      <c r="A149" t="str">
        <f t="shared" si="6"/>
        <v>HI246 South</v>
      </c>
      <c r="B149" s="1" t="s">
        <v>166</v>
      </c>
      <c r="C149" s="1" t="s">
        <v>17</v>
      </c>
      <c r="D149" s="1" t="str">
        <f t="shared" si="7"/>
        <v>Stationery</v>
      </c>
      <c r="E149" s="1" t="s">
        <v>9</v>
      </c>
      <c r="F149" s="1" t="s">
        <v>324</v>
      </c>
      <c r="G149" s="1">
        <v>20</v>
      </c>
      <c r="H149" s="16">
        <v>20</v>
      </c>
      <c r="I149" s="16">
        <f t="shared" si="8"/>
        <v>400</v>
      </c>
    </row>
    <row r="150" spans="1:9" x14ac:dyDescent="0.3">
      <c r="A150" t="str">
        <f t="shared" si="6"/>
        <v>HE247 South</v>
      </c>
      <c r="B150" s="1" t="s">
        <v>167</v>
      </c>
      <c r="C150" s="1" t="s">
        <v>12</v>
      </c>
      <c r="D150" s="1" t="str">
        <f t="shared" si="7"/>
        <v>Electronics</v>
      </c>
      <c r="E150" s="1" t="s">
        <v>9</v>
      </c>
      <c r="F150" s="1" t="s">
        <v>320</v>
      </c>
      <c r="G150" s="1">
        <v>45</v>
      </c>
      <c r="H150" s="16">
        <v>750</v>
      </c>
      <c r="I150" s="16">
        <f t="shared" si="8"/>
        <v>33750</v>
      </c>
    </row>
    <row r="151" spans="1:9" x14ac:dyDescent="0.3">
      <c r="A151" t="str">
        <f t="shared" si="6"/>
        <v>TA248 South</v>
      </c>
      <c r="B151" s="1" t="s">
        <v>168</v>
      </c>
      <c r="C151" s="1" t="s">
        <v>15</v>
      </c>
      <c r="D151" s="1" t="str">
        <f t="shared" si="7"/>
        <v>Furniture</v>
      </c>
      <c r="E151" s="1" t="s">
        <v>9</v>
      </c>
      <c r="F151" s="1" t="s">
        <v>323</v>
      </c>
      <c r="G151" s="1">
        <v>41</v>
      </c>
      <c r="H151" s="16">
        <v>765</v>
      </c>
      <c r="I151" s="16">
        <f t="shared" si="8"/>
        <v>31365</v>
      </c>
    </row>
    <row r="152" spans="1:9" x14ac:dyDescent="0.3">
      <c r="A152" t="str">
        <f t="shared" si="6"/>
        <v>HE249 South</v>
      </c>
      <c r="B152" s="1" t="s">
        <v>169</v>
      </c>
      <c r="C152" s="1" t="s">
        <v>12</v>
      </c>
      <c r="D152" s="1" t="str">
        <f t="shared" si="7"/>
        <v>Electronics</v>
      </c>
      <c r="E152" s="1" t="s">
        <v>9</v>
      </c>
      <c r="F152" s="1" t="s">
        <v>323</v>
      </c>
      <c r="G152" s="1">
        <v>32</v>
      </c>
      <c r="H152" s="16">
        <v>734</v>
      </c>
      <c r="I152" s="16">
        <f t="shared" si="8"/>
        <v>23488</v>
      </c>
    </row>
    <row r="153" spans="1:9" x14ac:dyDescent="0.3">
      <c r="A153" t="str">
        <f t="shared" si="6"/>
        <v>MO250 South</v>
      </c>
      <c r="B153" s="1" t="s">
        <v>170</v>
      </c>
      <c r="C153" s="1" t="s">
        <v>19</v>
      </c>
      <c r="D153" s="1" t="str">
        <f t="shared" si="7"/>
        <v>Electronics</v>
      </c>
      <c r="E153" s="1" t="s">
        <v>9</v>
      </c>
      <c r="F153" s="1" t="s">
        <v>321</v>
      </c>
      <c r="G153" s="1">
        <v>41</v>
      </c>
      <c r="H153" s="16">
        <v>6763</v>
      </c>
      <c r="I153" s="16">
        <f t="shared" si="8"/>
        <v>277283</v>
      </c>
    </row>
    <row r="154" spans="1:9" x14ac:dyDescent="0.3">
      <c r="A154" t="str">
        <f t="shared" si="6"/>
        <v>CH251 East</v>
      </c>
      <c r="B154" s="1" t="s">
        <v>171</v>
      </c>
      <c r="C154" s="1" t="s">
        <v>14</v>
      </c>
      <c r="D154" s="1" t="str">
        <f t="shared" si="7"/>
        <v>Furniture</v>
      </c>
      <c r="E154" s="1" t="s">
        <v>8</v>
      </c>
      <c r="F154" s="1" t="s">
        <v>321</v>
      </c>
      <c r="G154" s="1">
        <v>26</v>
      </c>
      <c r="H154" s="16">
        <v>245</v>
      </c>
      <c r="I154" s="16">
        <f t="shared" si="8"/>
        <v>6370</v>
      </c>
    </row>
    <row r="155" spans="1:9" x14ac:dyDescent="0.3">
      <c r="A155" t="str">
        <f t="shared" si="6"/>
        <v>ST252 South</v>
      </c>
      <c r="B155" s="1" t="s">
        <v>172</v>
      </c>
      <c r="C155" s="1" t="s">
        <v>13</v>
      </c>
      <c r="D155" s="1" t="str">
        <f t="shared" si="7"/>
        <v>Stationery</v>
      </c>
      <c r="E155" s="1" t="s">
        <v>9</v>
      </c>
      <c r="F155" s="1" t="s">
        <v>321</v>
      </c>
      <c r="G155" s="1">
        <v>13</v>
      </c>
      <c r="H155" s="16">
        <v>91</v>
      </c>
      <c r="I155" s="16">
        <f t="shared" si="8"/>
        <v>1183</v>
      </c>
    </row>
    <row r="156" spans="1:9" x14ac:dyDescent="0.3">
      <c r="A156" t="str">
        <f t="shared" si="6"/>
        <v>TA253 West</v>
      </c>
      <c r="B156" s="1" t="s">
        <v>173</v>
      </c>
      <c r="C156" s="1" t="s">
        <v>15</v>
      </c>
      <c r="D156" s="1" t="str">
        <f t="shared" si="7"/>
        <v>Furniture</v>
      </c>
      <c r="E156" s="1" t="s">
        <v>11</v>
      </c>
      <c r="F156" s="1" t="s">
        <v>324</v>
      </c>
      <c r="G156" s="1">
        <v>28</v>
      </c>
      <c r="H156" s="16">
        <v>684</v>
      </c>
      <c r="I156" s="16">
        <f t="shared" si="8"/>
        <v>19152</v>
      </c>
    </row>
    <row r="157" spans="1:9" x14ac:dyDescent="0.3">
      <c r="A157" t="str">
        <f t="shared" si="6"/>
        <v>PA254 North</v>
      </c>
      <c r="B157" s="1" t="s">
        <v>174</v>
      </c>
      <c r="C157" s="1" t="s">
        <v>18</v>
      </c>
      <c r="D157" s="1" t="str">
        <f t="shared" si="7"/>
        <v>Stationery</v>
      </c>
      <c r="E157" s="1" t="s">
        <v>10</v>
      </c>
      <c r="F157" s="1" t="s">
        <v>323</v>
      </c>
      <c r="G157" s="1">
        <v>19</v>
      </c>
      <c r="H157" s="16">
        <v>100</v>
      </c>
      <c r="I157" s="16">
        <f t="shared" si="8"/>
        <v>1900</v>
      </c>
    </row>
    <row r="158" spans="1:9" x14ac:dyDescent="0.3">
      <c r="A158" t="str">
        <f t="shared" si="6"/>
        <v>MO255 North</v>
      </c>
      <c r="B158" s="1" t="s">
        <v>175</v>
      </c>
      <c r="C158" s="1" t="s">
        <v>19</v>
      </c>
      <c r="D158" s="1" t="str">
        <f t="shared" si="7"/>
        <v>Electronics</v>
      </c>
      <c r="E158" s="1" t="s">
        <v>10</v>
      </c>
      <c r="F158" s="1" t="s">
        <v>321</v>
      </c>
      <c r="G158" s="1">
        <v>23</v>
      </c>
      <c r="H158" s="16">
        <v>6956</v>
      </c>
      <c r="I158" s="16">
        <f t="shared" si="8"/>
        <v>159988</v>
      </c>
    </row>
    <row r="159" spans="1:9" x14ac:dyDescent="0.3">
      <c r="A159" t="str">
        <f t="shared" si="6"/>
        <v>TA256 North</v>
      </c>
      <c r="B159" s="1" t="s">
        <v>176</v>
      </c>
      <c r="C159" s="1" t="s">
        <v>15</v>
      </c>
      <c r="D159" s="1" t="str">
        <f t="shared" si="7"/>
        <v>Furniture</v>
      </c>
      <c r="E159" s="1" t="s">
        <v>10</v>
      </c>
      <c r="F159" s="1" t="s">
        <v>320</v>
      </c>
      <c r="G159" s="1">
        <v>32</v>
      </c>
      <c r="H159" s="16">
        <v>827</v>
      </c>
      <c r="I159" s="16">
        <f t="shared" si="8"/>
        <v>26464</v>
      </c>
    </row>
    <row r="160" spans="1:9" x14ac:dyDescent="0.3">
      <c r="A160" t="str">
        <f t="shared" si="6"/>
        <v>ST257 South</v>
      </c>
      <c r="B160" s="1" t="s">
        <v>177</v>
      </c>
      <c r="C160" s="1" t="s">
        <v>13</v>
      </c>
      <c r="D160" s="1" t="str">
        <f t="shared" si="7"/>
        <v>Stationery</v>
      </c>
      <c r="E160" s="1" t="s">
        <v>9</v>
      </c>
      <c r="F160" s="1" t="s">
        <v>320</v>
      </c>
      <c r="G160" s="1">
        <v>32</v>
      </c>
      <c r="H160" s="16">
        <v>90</v>
      </c>
      <c r="I160" s="16">
        <f t="shared" si="8"/>
        <v>2880</v>
      </c>
    </row>
    <row r="161" spans="1:9" x14ac:dyDescent="0.3">
      <c r="A161" t="str">
        <f t="shared" si="6"/>
        <v>HI258 East</v>
      </c>
      <c r="B161" s="1" t="s">
        <v>178</v>
      </c>
      <c r="C161" s="1" t="s">
        <v>17</v>
      </c>
      <c r="D161" s="1" t="str">
        <f t="shared" si="7"/>
        <v>Stationery</v>
      </c>
      <c r="E161" s="1" t="s">
        <v>8</v>
      </c>
      <c r="F161" s="1" t="s">
        <v>324</v>
      </c>
      <c r="G161" s="1">
        <v>42</v>
      </c>
      <c r="H161" s="16">
        <v>19</v>
      </c>
      <c r="I161" s="16">
        <f t="shared" si="8"/>
        <v>798</v>
      </c>
    </row>
    <row r="162" spans="1:9" x14ac:dyDescent="0.3">
      <c r="A162" t="str">
        <f t="shared" si="6"/>
        <v>PH259 North</v>
      </c>
      <c r="B162" s="1" t="s">
        <v>179</v>
      </c>
      <c r="C162" s="1" t="s">
        <v>20</v>
      </c>
      <c r="D162" s="1" t="str">
        <f t="shared" si="7"/>
        <v>Electronics</v>
      </c>
      <c r="E162" s="1" t="s">
        <v>10</v>
      </c>
      <c r="F162" s="1" t="s">
        <v>323</v>
      </c>
      <c r="G162" s="1">
        <v>21</v>
      </c>
      <c r="H162" s="16">
        <v>9528</v>
      </c>
      <c r="I162" s="16">
        <f t="shared" si="8"/>
        <v>200088</v>
      </c>
    </row>
    <row r="163" spans="1:9" x14ac:dyDescent="0.3">
      <c r="A163" t="str">
        <f t="shared" si="6"/>
        <v>LA260 West</v>
      </c>
      <c r="B163" s="1" t="s">
        <v>180</v>
      </c>
      <c r="C163" s="1" t="s">
        <v>7</v>
      </c>
      <c r="D163" s="1" t="str">
        <f t="shared" si="7"/>
        <v>Electronics</v>
      </c>
      <c r="E163" s="1" t="s">
        <v>11</v>
      </c>
      <c r="F163" s="1" t="s">
        <v>320</v>
      </c>
      <c r="G163" s="1">
        <v>36</v>
      </c>
      <c r="H163" s="16">
        <v>20643</v>
      </c>
      <c r="I163" s="16">
        <f t="shared" si="8"/>
        <v>743148</v>
      </c>
    </row>
    <row r="164" spans="1:9" x14ac:dyDescent="0.3">
      <c r="A164" t="str">
        <f t="shared" si="6"/>
        <v>PA261 East</v>
      </c>
      <c r="B164" s="1" t="s">
        <v>181</v>
      </c>
      <c r="C164" s="1" t="s">
        <v>18</v>
      </c>
      <c r="D164" s="1" t="str">
        <f t="shared" si="7"/>
        <v>Stationery</v>
      </c>
      <c r="E164" s="1" t="s">
        <v>8</v>
      </c>
      <c r="F164" s="1" t="s">
        <v>321</v>
      </c>
      <c r="G164" s="1">
        <v>40</v>
      </c>
      <c r="H164" s="16">
        <v>97</v>
      </c>
      <c r="I164" s="16">
        <f t="shared" si="8"/>
        <v>3880</v>
      </c>
    </row>
    <row r="165" spans="1:9" x14ac:dyDescent="0.3">
      <c r="A165" t="str">
        <f t="shared" si="6"/>
        <v>CH262 South</v>
      </c>
      <c r="B165" s="1" t="s">
        <v>182</v>
      </c>
      <c r="C165" s="1" t="s">
        <v>14</v>
      </c>
      <c r="D165" s="1" t="str">
        <f t="shared" si="7"/>
        <v>Furniture</v>
      </c>
      <c r="E165" s="1" t="s">
        <v>9</v>
      </c>
      <c r="F165" s="1" t="s">
        <v>324</v>
      </c>
      <c r="G165" s="1">
        <v>21</v>
      </c>
      <c r="H165" s="16">
        <v>232</v>
      </c>
      <c r="I165" s="16">
        <f t="shared" si="8"/>
        <v>4872</v>
      </c>
    </row>
    <row r="166" spans="1:9" x14ac:dyDescent="0.3">
      <c r="A166" t="str">
        <f t="shared" si="6"/>
        <v>HI263 North</v>
      </c>
      <c r="B166" s="1" t="s">
        <v>183</v>
      </c>
      <c r="C166" s="1" t="s">
        <v>17</v>
      </c>
      <c r="D166" s="1" t="str">
        <f t="shared" si="7"/>
        <v>Stationery</v>
      </c>
      <c r="E166" s="1" t="s">
        <v>10</v>
      </c>
      <c r="F166" s="1" t="s">
        <v>324</v>
      </c>
      <c r="G166" s="1">
        <v>25</v>
      </c>
      <c r="H166" s="16">
        <v>19</v>
      </c>
      <c r="I166" s="16">
        <f t="shared" si="8"/>
        <v>475</v>
      </c>
    </row>
    <row r="167" spans="1:9" x14ac:dyDescent="0.3">
      <c r="A167" t="str">
        <f t="shared" si="6"/>
        <v>KE264 East</v>
      </c>
      <c r="B167" s="1" t="s">
        <v>184</v>
      </c>
      <c r="C167" s="1" t="s">
        <v>16</v>
      </c>
      <c r="D167" s="1" t="str">
        <f t="shared" si="7"/>
        <v>Electronics</v>
      </c>
      <c r="E167" s="1" t="s">
        <v>8</v>
      </c>
      <c r="F167" s="1" t="s">
        <v>322</v>
      </c>
      <c r="G167" s="1">
        <v>15</v>
      </c>
      <c r="H167" s="16">
        <v>421</v>
      </c>
      <c r="I167" s="16">
        <f t="shared" si="8"/>
        <v>6315</v>
      </c>
    </row>
    <row r="168" spans="1:9" x14ac:dyDescent="0.3">
      <c r="A168" t="str">
        <f t="shared" si="6"/>
        <v>HI265 North</v>
      </c>
      <c r="B168" s="1" t="s">
        <v>185</v>
      </c>
      <c r="C168" s="1" t="s">
        <v>17</v>
      </c>
      <c r="D168" s="1" t="str">
        <f t="shared" si="7"/>
        <v>Stationery</v>
      </c>
      <c r="E168" s="1" t="s">
        <v>10</v>
      </c>
      <c r="F168" s="1" t="s">
        <v>321</v>
      </c>
      <c r="G168" s="1">
        <v>40</v>
      </c>
      <c r="H168" s="16">
        <v>11</v>
      </c>
      <c r="I168" s="16">
        <f t="shared" si="8"/>
        <v>440</v>
      </c>
    </row>
    <row r="169" spans="1:9" x14ac:dyDescent="0.3">
      <c r="A169" t="str">
        <f t="shared" si="6"/>
        <v>TA266 East</v>
      </c>
      <c r="B169" s="1" t="s">
        <v>186</v>
      </c>
      <c r="C169" s="1" t="s">
        <v>15</v>
      </c>
      <c r="D169" s="1" t="str">
        <f t="shared" si="7"/>
        <v>Furniture</v>
      </c>
      <c r="E169" s="1" t="s">
        <v>8</v>
      </c>
      <c r="F169" s="1" t="s">
        <v>321</v>
      </c>
      <c r="G169" s="1">
        <v>26</v>
      </c>
      <c r="H169" s="16">
        <v>758</v>
      </c>
      <c r="I169" s="16">
        <f t="shared" si="8"/>
        <v>19708</v>
      </c>
    </row>
    <row r="170" spans="1:9" x14ac:dyDescent="0.3">
      <c r="A170" t="str">
        <f t="shared" si="6"/>
        <v>PH267 East</v>
      </c>
      <c r="B170" s="1" t="s">
        <v>187</v>
      </c>
      <c r="C170" s="1" t="s">
        <v>20</v>
      </c>
      <c r="D170" s="1" t="str">
        <f t="shared" si="7"/>
        <v>Electronics</v>
      </c>
      <c r="E170" s="1" t="s">
        <v>8</v>
      </c>
      <c r="F170" s="1" t="s">
        <v>324</v>
      </c>
      <c r="G170" s="1">
        <v>27</v>
      </c>
      <c r="H170" s="16">
        <v>10710</v>
      </c>
      <c r="I170" s="16">
        <f t="shared" si="8"/>
        <v>289170</v>
      </c>
    </row>
    <row r="171" spans="1:9" x14ac:dyDescent="0.3">
      <c r="A171" t="str">
        <f t="shared" si="6"/>
        <v>HI268 South</v>
      </c>
      <c r="B171" s="1" t="s">
        <v>188</v>
      </c>
      <c r="C171" s="1" t="s">
        <v>17</v>
      </c>
      <c r="D171" s="1" t="str">
        <f t="shared" si="7"/>
        <v>Stationery</v>
      </c>
      <c r="E171" s="1" t="s">
        <v>9</v>
      </c>
      <c r="F171" s="1" t="s">
        <v>320</v>
      </c>
      <c r="G171" s="1">
        <v>38</v>
      </c>
      <c r="H171" s="16">
        <v>22</v>
      </c>
      <c r="I171" s="16">
        <f t="shared" si="8"/>
        <v>836</v>
      </c>
    </row>
    <row r="172" spans="1:9" x14ac:dyDescent="0.3">
      <c r="A172" t="str">
        <f t="shared" si="6"/>
        <v>ST269 West</v>
      </c>
      <c r="B172" s="1" t="s">
        <v>189</v>
      </c>
      <c r="C172" s="1" t="s">
        <v>13</v>
      </c>
      <c r="D172" s="1" t="str">
        <f t="shared" si="7"/>
        <v>Stationery</v>
      </c>
      <c r="E172" s="1" t="s">
        <v>11</v>
      </c>
      <c r="F172" s="1" t="s">
        <v>320</v>
      </c>
      <c r="G172" s="1">
        <v>15</v>
      </c>
      <c r="H172" s="16">
        <v>90</v>
      </c>
      <c r="I172" s="16">
        <f t="shared" si="8"/>
        <v>1350</v>
      </c>
    </row>
    <row r="173" spans="1:9" x14ac:dyDescent="0.3">
      <c r="A173" t="str">
        <f t="shared" si="6"/>
        <v>LA270 North</v>
      </c>
      <c r="B173" s="1" t="s">
        <v>190</v>
      </c>
      <c r="C173" s="1" t="s">
        <v>7</v>
      </c>
      <c r="D173" s="1" t="str">
        <f t="shared" si="7"/>
        <v>Electronics</v>
      </c>
      <c r="E173" s="1" t="s">
        <v>10</v>
      </c>
      <c r="F173" s="1" t="s">
        <v>321</v>
      </c>
      <c r="G173" s="1">
        <v>18</v>
      </c>
      <c r="H173" s="16">
        <v>20110</v>
      </c>
      <c r="I173" s="16">
        <f t="shared" si="8"/>
        <v>361980</v>
      </c>
    </row>
    <row r="174" spans="1:9" x14ac:dyDescent="0.3">
      <c r="A174" t="str">
        <f t="shared" si="6"/>
        <v>HE271 South</v>
      </c>
      <c r="B174" s="1" t="s">
        <v>191</v>
      </c>
      <c r="C174" s="1" t="s">
        <v>12</v>
      </c>
      <c r="D174" s="1" t="str">
        <f t="shared" si="7"/>
        <v>Electronics</v>
      </c>
      <c r="E174" s="1" t="s">
        <v>9</v>
      </c>
      <c r="F174" s="1" t="s">
        <v>322</v>
      </c>
      <c r="G174" s="1">
        <v>25</v>
      </c>
      <c r="H174" s="16">
        <v>786</v>
      </c>
      <c r="I174" s="16">
        <f t="shared" si="8"/>
        <v>19650</v>
      </c>
    </row>
    <row r="175" spans="1:9" x14ac:dyDescent="0.3">
      <c r="A175" t="str">
        <f t="shared" si="6"/>
        <v>HE272 South</v>
      </c>
      <c r="B175" s="1" t="s">
        <v>192</v>
      </c>
      <c r="C175" s="1" t="s">
        <v>12</v>
      </c>
      <c r="D175" s="1" t="str">
        <f t="shared" si="7"/>
        <v>Electronics</v>
      </c>
      <c r="E175" s="1" t="s">
        <v>9</v>
      </c>
      <c r="F175" s="1" t="s">
        <v>322</v>
      </c>
      <c r="G175" s="1">
        <v>44</v>
      </c>
      <c r="H175" s="16">
        <v>948</v>
      </c>
      <c r="I175" s="16">
        <f t="shared" si="8"/>
        <v>41712</v>
      </c>
    </row>
    <row r="176" spans="1:9" x14ac:dyDescent="0.3">
      <c r="A176" t="str">
        <f t="shared" si="6"/>
        <v>HE273 West</v>
      </c>
      <c r="B176" s="1" t="s">
        <v>193</v>
      </c>
      <c r="C176" s="1" t="s">
        <v>12</v>
      </c>
      <c r="D176" s="1" t="str">
        <f t="shared" si="7"/>
        <v>Electronics</v>
      </c>
      <c r="E176" s="1" t="s">
        <v>11</v>
      </c>
      <c r="F176" s="1" t="s">
        <v>321</v>
      </c>
      <c r="G176" s="1">
        <v>30</v>
      </c>
      <c r="H176" s="16">
        <v>922</v>
      </c>
      <c r="I176" s="16">
        <f t="shared" si="8"/>
        <v>27660</v>
      </c>
    </row>
    <row r="177" spans="1:9" x14ac:dyDescent="0.3">
      <c r="A177" t="str">
        <f t="shared" si="6"/>
        <v>HI274 North</v>
      </c>
      <c r="B177" s="1" t="s">
        <v>194</v>
      </c>
      <c r="C177" s="1" t="s">
        <v>17</v>
      </c>
      <c r="D177" s="1" t="str">
        <f t="shared" si="7"/>
        <v>Stationery</v>
      </c>
      <c r="E177" s="1" t="s">
        <v>10</v>
      </c>
      <c r="F177" s="1" t="s">
        <v>320</v>
      </c>
      <c r="G177" s="1">
        <v>14</v>
      </c>
      <c r="H177" s="16">
        <v>23</v>
      </c>
      <c r="I177" s="16">
        <f t="shared" si="8"/>
        <v>322</v>
      </c>
    </row>
    <row r="178" spans="1:9" x14ac:dyDescent="0.3">
      <c r="A178" t="str">
        <f t="shared" si="6"/>
        <v>TA275 North</v>
      </c>
      <c r="B178" s="1" t="s">
        <v>195</v>
      </c>
      <c r="C178" s="1" t="s">
        <v>15</v>
      </c>
      <c r="D178" s="1" t="str">
        <f t="shared" si="7"/>
        <v>Furniture</v>
      </c>
      <c r="E178" s="1" t="s">
        <v>10</v>
      </c>
      <c r="F178" s="1" t="s">
        <v>323</v>
      </c>
      <c r="G178" s="1">
        <v>34</v>
      </c>
      <c r="H178" s="16">
        <v>599</v>
      </c>
      <c r="I178" s="16">
        <f t="shared" si="8"/>
        <v>20366</v>
      </c>
    </row>
    <row r="179" spans="1:9" x14ac:dyDescent="0.3">
      <c r="A179" t="str">
        <f t="shared" si="6"/>
        <v>HI276 South</v>
      </c>
      <c r="B179" s="1" t="s">
        <v>196</v>
      </c>
      <c r="C179" s="1" t="s">
        <v>17</v>
      </c>
      <c r="D179" s="1" t="str">
        <f t="shared" si="7"/>
        <v>Stationery</v>
      </c>
      <c r="E179" s="1" t="s">
        <v>9</v>
      </c>
      <c r="F179" s="1" t="s">
        <v>320</v>
      </c>
      <c r="G179" s="1">
        <v>14</v>
      </c>
      <c r="H179" s="16">
        <v>16</v>
      </c>
      <c r="I179" s="16">
        <f t="shared" si="8"/>
        <v>224</v>
      </c>
    </row>
    <row r="180" spans="1:9" x14ac:dyDescent="0.3">
      <c r="A180" t="str">
        <f t="shared" si="6"/>
        <v>TA277 East</v>
      </c>
      <c r="B180" s="1" t="s">
        <v>197</v>
      </c>
      <c r="C180" s="1" t="s">
        <v>15</v>
      </c>
      <c r="D180" s="1" t="str">
        <f t="shared" si="7"/>
        <v>Furniture</v>
      </c>
      <c r="E180" s="1" t="s">
        <v>8</v>
      </c>
      <c r="F180" s="1" t="s">
        <v>323</v>
      </c>
      <c r="G180" s="1">
        <v>12</v>
      </c>
      <c r="H180" s="16">
        <v>847</v>
      </c>
      <c r="I180" s="16">
        <f t="shared" si="8"/>
        <v>10164</v>
      </c>
    </row>
    <row r="181" spans="1:9" x14ac:dyDescent="0.3">
      <c r="A181" t="str">
        <f t="shared" si="6"/>
        <v>PH278 North</v>
      </c>
      <c r="B181" s="1" t="s">
        <v>198</v>
      </c>
      <c r="C181" s="1" t="s">
        <v>20</v>
      </c>
      <c r="D181" s="1" t="str">
        <f t="shared" si="7"/>
        <v>Electronics</v>
      </c>
      <c r="E181" s="1" t="s">
        <v>10</v>
      </c>
      <c r="F181" s="1" t="s">
        <v>320</v>
      </c>
      <c r="G181" s="1">
        <v>35</v>
      </c>
      <c r="H181" s="16">
        <v>10637</v>
      </c>
      <c r="I181" s="16">
        <f t="shared" si="8"/>
        <v>372295</v>
      </c>
    </row>
    <row r="182" spans="1:9" x14ac:dyDescent="0.3">
      <c r="A182" t="str">
        <f t="shared" si="6"/>
        <v>MO279 South</v>
      </c>
      <c r="B182" s="1" t="s">
        <v>199</v>
      </c>
      <c r="C182" s="1" t="s">
        <v>19</v>
      </c>
      <c r="D182" s="1" t="str">
        <f t="shared" si="7"/>
        <v>Electronics</v>
      </c>
      <c r="E182" s="1" t="s">
        <v>9</v>
      </c>
      <c r="F182" s="1" t="s">
        <v>324</v>
      </c>
      <c r="G182" s="1">
        <v>25</v>
      </c>
      <c r="H182" s="16">
        <v>8536</v>
      </c>
      <c r="I182" s="16">
        <f t="shared" si="8"/>
        <v>213400</v>
      </c>
    </row>
    <row r="183" spans="1:9" x14ac:dyDescent="0.3">
      <c r="A183" t="str">
        <f t="shared" si="6"/>
        <v>LA280 East</v>
      </c>
      <c r="B183" s="1" t="s">
        <v>200</v>
      </c>
      <c r="C183" s="1" t="s">
        <v>7</v>
      </c>
      <c r="D183" s="1" t="str">
        <f t="shared" si="7"/>
        <v>Electronics</v>
      </c>
      <c r="E183" s="1" t="s">
        <v>8</v>
      </c>
      <c r="F183" s="1" t="s">
        <v>324</v>
      </c>
      <c r="G183" s="1">
        <v>42</v>
      </c>
      <c r="H183" s="16">
        <v>22786</v>
      </c>
      <c r="I183" s="16">
        <f t="shared" si="8"/>
        <v>957012</v>
      </c>
    </row>
    <row r="184" spans="1:9" x14ac:dyDescent="0.3">
      <c r="A184" t="str">
        <f t="shared" si="6"/>
        <v>HI281 East</v>
      </c>
      <c r="B184" s="1" t="s">
        <v>201</v>
      </c>
      <c r="C184" s="1" t="s">
        <v>17</v>
      </c>
      <c r="D184" s="1" t="str">
        <f t="shared" si="7"/>
        <v>Stationery</v>
      </c>
      <c r="E184" s="1" t="s">
        <v>8</v>
      </c>
      <c r="F184" s="1" t="s">
        <v>321</v>
      </c>
      <c r="G184" s="1">
        <v>39</v>
      </c>
      <c r="H184" s="16">
        <v>18</v>
      </c>
      <c r="I184" s="16">
        <f t="shared" si="8"/>
        <v>702</v>
      </c>
    </row>
    <row r="185" spans="1:9" x14ac:dyDescent="0.3">
      <c r="A185" t="str">
        <f t="shared" si="6"/>
        <v>LA282 North</v>
      </c>
      <c r="B185" s="1" t="s">
        <v>202</v>
      </c>
      <c r="C185" s="1" t="s">
        <v>7</v>
      </c>
      <c r="D185" s="1" t="str">
        <f t="shared" si="7"/>
        <v>Electronics</v>
      </c>
      <c r="E185" s="1" t="s">
        <v>10</v>
      </c>
      <c r="F185" s="1" t="s">
        <v>322</v>
      </c>
      <c r="G185" s="1">
        <v>44</v>
      </c>
      <c r="H185" s="16">
        <v>22904</v>
      </c>
      <c r="I185" s="16">
        <f t="shared" si="8"/>
        <v>1007776</v>
      </c>
    </row>
    <row r="186" spans="1:9" x14ac:dyDescent="0.3">
      <c r="A186" t="str">
        <f t="shared" si="6"/>
        <v>KE283 North</v>
      </c>
      <c r="B186" s="1" t="s">
        <v>203</v>
      </c>
      <c r="C186" s="1" t="s">
        <v>16</v>
      </c>
      <c r="D186" s="1" t="str">
        <f t="shared" si="7"/>
        <v>Electronics</v>
      </c>
      <c r="E186" s="1" t="s">
        <v>10</v>
      </c>
      <c r="F186" s="1" t="s">
        <v>322</v>
      </c>
      <c r="G186" s="1">
        <v>18</v>
      </c>
      <c r="H186" s="16">
        <v>426</v>
      </c>
      <c r="I186" s="16">
        <f t="shared" si="8"/>
        <v>7668</v>
      </c>
    </row>
    <row r="187" spans="1:9" x14ac:dyDescent="0.3">
      <c r="A187" t="str">
        <f t="shared" si="6"/>
        <v>MO284 East</v>
      </c>
      <c r="B187" s="1" t="s">
        <v>204</v>
      </c>
      <c r="C187" s="1" t="s">
        <v>19</v>
      </c>
      <c r="D187" s="1" t="str">
        <f t="shared" si="7"/>
        <v>Electronics</v>
      </c>
      <c r="E187" s="1" t="s">
        <v>8</v>
      </c>
      <c r="F187" s="1" t="s">
        <v>320</v>
      </c>
      <c r="G187" s="1">
        <v>12</v>
      </c>
      <c r="H187" s="16">
        <v>5051</v>
      </c>
      <c r="I187" s="16">
        <f t="shared" si="8"/>
        <v>60612</v>
      </c>
    </row>
    <row r="188" spans="1:9" x14ac:dyDescent="0.3">
      <c r="A188" t="str">
        <f t="shared" si="6"/>
        <v>HI285 West</v>
      </c>
      <c r="B188" s="1" t="s">
        <v>205</v>
      </c>
      <c r="C188" s="1" t="s">
        <v>17</v>
      </c>
      <c r="D188" s="1" t="str">
        <f t="shared" si="7"/>
        <v>Stationery</v>
      </c>
      <c r="E188" s="1" t="s">
        <v>11</v>
      </c>
      <c r="F188" s="1" t="s">
        <v>320</v>
      </c>
      <c r="G188" s="1">
        <v>21</v>
      </c>
      <c r="H188" s="16">
        <v>30</v>
      </c>
      <c r="I188" s="16">
        <f t="shared" si="8"/>
        <v>630</v>
      </c>
    </row>
    <row r="189" spans="1:9" x14ac:dyDescent="0.3">
      <c r="A189" t="str">
        <f t="shared" si="6"/>
        <v>HI286 West</v>
      </c>
      <c r="B189" s="1" t="s">
        <v>206</v>
      </c>
      <c r="C189" s="1" t="s">
        <v>17</v>
      </c>
      <c r="D189" s="1" t="str">
        <f t="shared" si="7"/>
        <v>Stationery</v>
      </c>
      <c r="E189" s="1" t="s">
        <v>11</v>
      </c>
      <c r="F189" s="1" t="s">
        <v>321</v>
      </c>
      <c r="G189" s="1">
        <v>21</v>
      </c>
      <c r="H189" s="16">
        <v>30</v>
      </c>
      <c r="I189" s="16">
        <f t="shared" si="8"/>
        <v>630</v>
      </c>
    </row>
    <row r="190" spans="1:9" x14ac:dyDescent="0.3">
      <c r="A190" t="str">
        <f t="shared" si="6"/>
        <v>CH287 South</v>
      </c>
      <c r="B190" s="1" t="s">
        <v>207</v>
      </c>
      <c r="C190" s="1" t="s">
        <v>14</v>
      </c>
      <c r="D190" s="1" t="str">
        <f t="shared" si="7"/>
        <v>Furniture</v>
      </c>
      <c r="E190" s="1" t="s">
        <v>9</v>
      </c>
      <c r="F190" s="1" t="s">
        <v>321</v>
      </c>
      <c r="G190" s="1">
        <v>11</v>
      </c>
      <c r="H190" s="16">
        <v>234</v>
      </c>
      <c r="I190" s="16">
        <f t="shared" si="8"/>
        <v>2574</v>
      </c>
    </row>
    <row r="191" spans="1:9" x14ac:dyDescent="0.3">
      <c r="A191" t="str">
        <f t="shared" si="6"/>
        <v>HE288 North</v>
      </c>
      <c r="B191" s="1" t="s">
        <v>208</v>
      </c>
      <c r="C191" s="1" t="s">
        <v>12</v>
      </c>
      <c r="D191" s="1" t="str">
        <f t="shared" si="7"/>
        <v>Electronics</v>
      </c>
      <c r="E191" s="1" t="s">
        <v>10</v>
      </c>
      <c r="F191" s="1" t="s">
        <v>323</v>
      </c>
      <c r="G191" s="1">
        <v>42</v>
      </c>
      <c r="H191" s="16">
        <v>958</v>
      </c>
      <c r="I191" s="16">
        <f t="shared" si="8"/>
        <v>40236</v>
      </c>
    </row>
    <row r="192" spans="1:9" x14ac:dyDescent="0.3">
      <c r="A192" t="str">
        <f t="shared" si="6"/>
        <v>ST289 South</v>
      </c>
      <c r="B192" s="1" t="s">
        <v>209</v>
      </c>
      <c r="C192" s="1" t="s">
        <v>13</v>
      </c>
      <c r="D192" s="1" t="str">
        <f t="shared" si="7"/>
        <v>Stationery</v>
      </c>
      <c r="E192" s="1" t="s">
        <v>9</v>
      </c>
      <c r="F192" s="1" t="s">
        <v>321</v>
      </c>
      <c r="G192" s="1">
        <v>43</v>
      </c>
      <c r="H192" s="16">
        <v>91</v>
      </c>
      <c r="I192" s="16">
        <f t="shared" si="8"/>
        <v>3913</v>
      </c>
    </row>
    <row r="193" spans="1:9" x14ac:dyDescent="0.3">
      <c r="A193" t="str">
        <f t="shared" si="6"/>
        <v>CH290 East</v>
      </c>
      <c r="B193" s="1" t="s">
        <v>210</v>
      </c>
      <c r="C193" s="1" t="s">
        <v>14</v>
      </c>
      <c r="D193" s="1" t="str">
        <f t="shared" si="7"/>
        <v>Furniture</v>
      </c>
      <c r="E193" s="1" t="s">
        <v>8</v>
      </c>
      <c r="F193" s="1" t="s">
        <v>322</v>
      </c>
      <c r="G193" s="1">
        <v>37</v>
      </c>
      <c r="H193" s="16">
        <v>299</v>
      </c>
      <c r="I193" s="16">
        <f t="shared" si="8"/>
        <v>11063</v>
      </c>
    </row>
    <row r="194" spans="1:9" x14ac:dyDescent="0.3">
      <c r="A194" t="str">
        <f t="shared" si="6"/>
        <v>TA291 West</v>
      </c>
      <c r="B194" s="1" t="s">
        <v>211</v>
      </c>
      <c r="C194" s="1" t="s">
        <v>15</v>
      </c>
      <c r="D194" s="1" t="str">
        <f t="shared" si="7"/>
        <v>Furniture</v>
      </c>
      <c r="E194" s="1" t="s">
        <v>11</v>
      </c>
      <c r="F194" s="1" t="s">
        <v>321</v>
      </c>
      <c r="G194" s="1">
        <v>12</v>
      </c>
      <c r="H194" s="16">
        <v>536</v>
      </c>
      <c r="I194" s="16">
        <f t="shared" si="8"/>
        <v>6432</v>
      </c>
    </row>
    <row r="195" spans="1:9" x14ac:dyDescent="0.3">
      <c r="A195" t="str">
        <f t="shared" si="6"/>
        <v>ST292 West</v>
      </c>
      <c r="B195" s="1" t="s">
        <v>212</v>
      </c>
      <c r="C195" s="1" t="s">
        <v>13</v>
      </c>
      <c r="D195" s="1" t="str">
        <f t="shared" si="7"/>
        <v>Stationery</v>
      </c>
      <c r="E195" s="1" t="s">
        <v>11</v>
      </c>
      <c r="F195" s="1" t="s">
        <v>322</v>
      </c>
      <c r="G195" s="1">
        <v>37</v>
      </c>
      <c r="H195" s="16">
        <v>90</v>
      </c>
      <c r="I195" s="16">
        <f t="shared" si="8"/>
        <v>3330</v>
      </c>
    </row>
    <row r="196" spans="1:9" x14ac:dyDescent="0.3">
      <c r="A196" t="str">
        <f t="shared" si="6"/>
        <v>HE293 East</v>
      </c>
      <c r="B196" s="1" t="s">
        <v>213</v>
      </c>
      <c r="C196" s="1" t="s">
        <v>12</v>
      </c>
      <c r="D196" s="1" t="str">
        <f t="shared" si="7"/>
        <v>Electronics</v>
      </c>
      <c r="E196" s="1" t="s">
        <v>8</v>
      </c>
      <c r="F196" s="1" t="s">
        <v>323</v>
      </c>
      <c r="G196" s="1">
        <v>35</v>
      </c>
      <c r="H196" s="16">
        <v>807</v>
      </c>
      <c r="I196" s="16">
        <f t="shared" si="8"/>
        <v>28245</v>
      </c>
    </row>
    <row r="197" spans="1:9" x14ac:dyDescent="0.3">
      <c r="A197" t="str">
        <f t="shared" ref="A197:A260" si="9">B197&amp; " "&amp;E197</f>
        <v>PA294 East</v>
      </c>
      <c r="B197" s="1" t="s">
        <v>214</v>
      </c>
      <c r="C197" s="1" t="s">
        <v>18</v>
      </c>
      <c r="D197" s="1" t="str">
        <f t="shared" ref="D197:D260" si="10">IF(OR(C197="Paper Clip", C197="Sticky Note", C197="High Lighters"), "Stationery",
IF(OR(C197="Keyboard", C197="Monitor", C197="Headphone", C197="Phone", C197="Laptop"), "Electronics",
IF(OR(C197="Table", C197="Chair"), "Furniture", "Other")))</f>
        <v>Stationery</v>
      </c>
      <c r="E197" s="1" t="s">
        <v>8</v>
      </c>
      <c r="F197" s="1" t="s">
        <v>323</v>
      </c>
      <c r="G197" s="1">
        <v>41</v>
      </c>
      <c r="H197" s="16">
        <v>96</v>
      </c>
      <c r="I197" s="16">
        <f t="shared" ref="I197:I260" si="11">G197*H197</f>
        <v>3936</v>
      </c>
    </row>
    <row r="198" spans="1:9" x14ac:dyDescent="0.3">
      <c r="A198" t="str">
        <f t="shared" si="9"/>
        <v>CH295 South</v>
      </c>
      <c r="B198" s="1" t="s">
        <v>215</v>
      </c>
      <c r="C198" s="1" t="s">
        <v>14</v>
      </c>
      <c r="D198" s="1" t="str">
        <f t="shared" si="10"/>
        <v>Furniture</v>
      </c>
      <c r="E198" s="1" t="s">
        <v>9</v>
      </c>
      <c r="F198" s="1" t="s">
        <v>324</v>
      </c>
      <c r="G198" s="1">
        <v>41</v>
      </c>
      <c r="H198" s="16">
        <v>227</v>
      </c>
      <c r="I198" s="16">
        <f t="shared" si="11"/>
        <v>9307</v>
      </c>
    </row>
    <row r="199" spans="1:9" x14ac:dyDescent="0.3">
      <c r="A199" t="str">
        <f t="shared" si="9"/>
        <v>PH296 East</v>
      </c>
      <c r="B199" s="1" t="s">
        <v>216</v>
      </c>
      <c r="C199" s="1" t="s">
        <v>20</v>
      </c>
      <c r="D199" s="1" t="str">
        <f t="shared" si="10"/>
        <v>Electronics</v>
      </c>
      <c r="E199" s="1" t="s">
        <v>8</v>
      </c>
      <c r="F199" s="1" t="s">
        <v>320</v>
      </c>
      <c r="G199" s="1">
        <v>13</v>
      </c>
      <c r="H199" s="16">
        <v>11289</v>
      </c>
      <c r="I199" s="16">
        <f t="shared" si="11"/>
        <v>146757</v>
      </c>
    </row>
    <row r="200" spans="1:9" x14ac:dyDescent="0.3">
      <c r="A200" t="str">
        <f t="shared" si="9"/>
        <v>PH297 East</v>
      </c>
      <c r="B200" s="1" t="s">
        <v>217</v>
      </c>
      <c r="C200" s="1" t="s">
        <v>20</v>
      </c>
      <c r="D200" s="1" t="str">
        <f t="shared" si="10"/>
        <v>Electronics</v>
      </c>
      <c r="E200" s="1" t="s">
        <v>8</v>
      </c>
      <c r="F200" s="1" t="s">
        <v>323</v>
      </c>
      <c r="G200" s="1">
        <v>36</v>
      </c>
      <c r="H200" s="16">
        <v>8558</v>
      </c>
      <c r="I200" s="16">
        <f t="shared" si="11"/>
        <v>308088</v>
      </c>
    </row>
    <row r="201" spans="1:9" x14ac:dyDescent="0.3">
      <c r="A201" t="str">
        <f t="shared" si="9"/>
        <v>LA298 North</v>
      </c>
      <c r="B201" s="1" t="s">
        <v>218</v>
      </c>
      <c r="C201" s="1" t="s">
        <v>7</v>
      </c>
      <c r="D201" s="1" t="str">
        <f t="shared" si="10"/>
        <v>Electronics</v>
      </c>
      <c r="E201" s="1" t="s">
        <v>10</v>
      </c>
      <c r="F201" s="1" t="s">
        <v>320</v>
      </c>
      <c r="G201" s="1">
        <v>40</v>
      </c>
      <c r="H201" s="16">
        <v>24956</v>
      </c>
      <c r="I201" s="16">
        <f t="shared" si="11"/>
        <v>998240</v>
      </c>
    </row>
    <row r="202" spans="1:9" x14ac:dyDescent="0.3">
      <c r="A202" t="str">
        <f t="shared" si="9"/>
        <v>HI299 West</v>
      </c>
      <c r="B202" s="1" t="s">
        <v>219</v>
      </c>
      <c r="C202" s="1" t="s">
        <v>17</v>
      </c>
      <c r="D202" s="1" t="str">
        <f t="shared" si="10"/>
        <v>Stationery</v>
      </c>
      <c r="E202" s="1" t="s">
        <v>11</v>
      </c>
      <c r="F202" s="1" t="s">
        <v>321</v>
      </c>
      <c r="G202" s="1">
        <v>21</v>
      </c>
      <c r="H202" s="16">
        <v>30</v>
      </c>
      <c r="I202" s="16">
        <f t="shared" si="11"/>
        <v>630</v>
      </c>
    </row>
    <row r="203" spans="1:9" x14ac:dyDescent="0.3">
      <c r="A203" t="str">
        <f t="shared" si="9"/>
        <v>LA300 South</v>
      </c>
      <c r="B203" s="1" t="s">
        <v>220</v>
      </c>
      <c r="C203" s="1" t="s">
        <v>7</v>
      </c>
      <c r="D203" s="1" t="str">
        <f t="shared" si="10"/>
        <v>Electronics</v>
      </c>
      <c r="E203" s="1" t="s">
        <v>9</v>
      </c>
      <c r="F203" s="1" t="s">
        <v>323</v>
      </c>
      <c r="G203" s="1">
        <v>26</v>
      </c>
      <c r="H203" s="16">
        <v>21908</v>
      </c>
      <c r="I203" s="16">
        <f t="shared" si="11"/>
        <v>569608</v>
      </c>
    </row>
    <row r="204" spans="1:9" x14ac:dyDescent="0.3">
      <c r="A204" t="str">
        <f t="shared" si="9"/>
        <v>ST301 North</v>
      </c>
      <c r="B204" s="1" t="s">
        <v>221</v>
      </c>
      <c r="C204" s="1" t="s">
        <v>13</v>
      </c>
      <c r="D204" s="1" t="str">
        <f t="shared" si="10"/>
        <v>Stationery</v>
      </c>
      <c r="E204" s="1" t="s">
        <v>10</v>
      </c>
      <c r="F204" s="1" t="s">
        <v>322</v>
      </c>
      <c r="G204" s="1">
        <v>30</v>
      </c>
      <c r="H204" s="16">
        <v>96</v>
      </c>
      <c r="I204" s="16">
        <f t="shared" si="11"/>
        <v>2880</v>
      </c>
    </row>
    <row r="205" spans="1:9" x14ac:dyDescent="0.3">
      <c r="A205" t="str">
        <f t="shared" si="9"/>
        <v>HE302 North</v>
      </c>
      <c r="B205" s="1" t="s">
        <v>222</v>
      </c>
      <c r="C205" s="1" t="s">
        <v>12</v>
      </c>
      <c r="D205" s="1" t="str">
        <f t="shared" si="10"/>
        <v>Electronics</v>
      </c>
      <c r="E205" s="1" t="s">
        <v>10</v>
      </c>
      <c r="F205" s="1" t="s">
        <v>323</v>
      </c>
      <c r="G205" s="1">
        <v>15</v>
      </c>
      <c r="H205" s="16">
        <v>765</v>
      </c>
      <c r="I205" s="16">
        <f t="shared" si="11"/>
        <v>11475</v>
      </c>
    </row>
    <row r="206" spans="1:9" x14ac:dyDescent="0.3">
      <c r="A206" t="str">
        <f t="shared" si="9"/>
        <v>ST303 West</v>
      </c>
      <c r="B206" s="1" t="s">
        <v>223</v>
      </c>
      <c r="C206" s="1" t="s">
        <v>13</v>
      </c>
      <c r="D206" s="1" t="str">
        <f t="shared" si="10"/>
        <v>Stationery</v>
      </c>
      <c r="E206" s="1" t="s">
        <v>11</v>
      </c>
      <c r="F206" s="1" t="s">
        <v>322</v>
      </c>
      <c r="G206" s="1">
        <v>35</v>
      </c>
      <c r="H206" s="16">
        <v>98</v>
      </c>
      <c r="I206" s="16">
        <f t="shared" si="11"/>
        <v>3430</v>
      </c>
    </row>
    <row r="207" spans="1:9" x14ac:dyDescent="0.3">
      <c r="A207" t="str">
        <f t="shared" si="9"/>
        <v>MO304 West</v>
      </c>
      <c r="B207" s="1" t="s">
        <v>224</v>
      </c>
      <c r="C207" s="1" t="s">
        <v>19</v>
      </c>
      <c r="D207" s="1" t="str">
        <f t="shared" si="10"/>
        <v>Electronics</v>
      </c>
      <c r="E207" s="1" t="s">
        <v>11</v>
      </c>
      <c r="F207" s="1" t="s">
        <v>323</v>
      </c>
      <c r="G207" s="1">
        <v>25</v>
      </c>
      <c r="H207" s="16">
        <v>8842</v>
      </c>
      <c r="I207" s="16">
        <f t="shared" si="11"/>
        <v>221050</v>
      </c>
    </row>
    <row r="208" spans="1:9" x14ac:dyDescent="0.3">
      <c r="A208" t="str">
        <f t="shared" si="9"/>
        <v>PA305 South</v>
      </c>
      <c r="B208" s="1" t="s">
        <v>225</v>
      </c>
      <c r="C208" s="1" t="s">
        <v>18</v>
      </c>
      <c r="D208" s="1" t="str">
        <f t="shared" si="10"/>
        <v>Stationery</v>
      </c>
      <c r="E208" s="1" t="s">
        <v>9</v>
      </c>
      <c r="F208" s="1" t="s">
        <v>324</v>
      </c>
      <c r="G208" s="1">
        <v>24</v>
      </c>
      <c r="H208" s="16">
        <v>90</v>
      </c>
      <c r="I208" s="16">
        <f t="shared" si="11"/>
        <v>2160</v>
      </c>
    </row>
    <row r="209" spans="1:9" x14ac:dyDescent="0.3">
      <c r="A209" t="str">
        <f t="shared" si="9"/>
        <v>TA306 East</v>
      </c>
      <c r="B209" s="1" t="s">
        <v>226</v>
      </c>
      <c r="C209" s="1" t="s">
        <v>15</v>
      </c>
      <c r="D209" s="1" t="str">
        <f t="shared" si="10"/>
        <v>Furniture</v>
      </c>
      <c r="E209" s="1" t="s">
        <v>8</v>
      </c>
      <c r="F209" s="1" t="s">
        <v>323</v>
      </c>
      <c r="G209" s="1">
        <v>27</v>
      </c>
      <c r="H209" s="16">
        <v>612</v>
      </c>
      <c r="I209" s="16">
        <f t="shared" si="11"/>
        <v>16524</v>
      </c>
    </row>
    <row r="210" spans="1:9" x14ac:dyDescent="0.3">
      <c r="A210" t="str">
        <f t="shared" si="9"/>
        <v>LA307 East</v>
      </c>
      <c r="B210" s="1" t="s">
        <v>227</v>
      </c>
      <c r="C210" s="1" t="s">
        <v>7</v>
      </c>
      <c r="D210" s="1" t="str">
        <f t="shared" si="10"/>
        <v>Electronics</v>
      </c>
      <c r="E210" s="1" t="s">
        <v>8</v>
      </c>
      <c r="F210" s="1" t="s">
        <v>322</v>
      </c>
      <c r="G210" s="1">
        <v>18</v>
      </c>
      <c r="H210" s="16">
        <v>21474</v>
      </c>
      <c r="I210" s="16">
        <f t="shared" si="11"/>
        <v>386532</v>
      </c>
    </row>
    <row r="211" spans="1:9" x14ac:dyDescent="0.3">
      <c r="A211" t="str">
        <f t="shared" si="9"/>
        <v>TA308 North</v>
      </c>
      <c r="B211" s="1" t="s">
        <v>228</v>
      </c>
      <c r="C211" s="1" t="s">
        <v>15</v>
      </c>
      <c r="D211" s="1" t="str">
        <f t="shared" si="10"/>
        <v>Furniture</v>
      </c>
      <c r="E211" s="1" t="s">
        <v>10</v>
      </c>
      <c r="F211" s="1" t="s">
        <v>320</v>
      </c>
      <c r="G211" s="1">
        <v>19</v>
      </c>
      <c r="H211" s="16">
        <v>689</v>
      </c>
      <c r="I211" s="16">
        <f t="shared" si="11"/>
        <v>13091</v>
      </c>
    </row>
    <row r="212" spans="1:9" x14ac:dyDescent="0.3">
      <c r="A212" t="str">
        <f t="shared" si="9"/>
        <v>HE309 South</v>
      </c>
      <c r="B212" s="1" t="s">
        <v>229</v>
      </c>
      <c r="C212" s="1" t="s">
        <v>12</v>
      </c>
      <c r="D212" s="1" t="str">
        <f t="shared" si="10"/>
        <v>Electronics</v>
      </c>
      <c r="E212" s="1" t="s">
        <v>9</v>
      </c>
      <c r="F212" s="1" t="s">
        <v>323</v>
      </c>
      <c r="G212" s="1">
        <v>39</v>
      </c>
      <c r="H212" s="16">
        <v>761</v>
      </c>
      <c r="I212" s="16">
        <f t="shared" si="11"/>
        <v>29679</v>
      </c>
    </row>
    <row r="213" spans="1:9" x14ac:dyDescent="0.3">
      <c r="A213" t="str">
        <f t="shared" si="9"/>
        <v>PH310 East</v>
      </c>
      <c r="B213" s="1" t="s">
        <v>230</v>
      </c>
      <c r="C213" s="1" t="s">
        <v>20</v>
      </c>
      <c r="D213" s="1" t="str">
        <f t="shared" si="10"/>
        <v>Electronics</v>
      </c>
      <c r="E213" s="1" t="s">
        <v>8</v>
      </c>
      <c r="F213" s="1" t="s">
        <v>321</v>
      </c>
      <c r="G213" s="1">
        <v>25</v>
      </c>
      <c r="H213" s="16">
        <v>7116</v>
      </c>
      <c r="I213" s="16">
        <f t="shared" si="11"/>
        <v>177900</v>
      </c>
    </row>
    <row r="214" spans="1:9" x14ac:dyDescent="0.3">
      <c r="A214" t="str">
        <f t="shared" si="9"/>
        <v>KE311 South</v>
      </c>
      <c r="B214" s="1" t="s">
        <v>231</v>
      </c>
      <c r="C214" s="1" t="s">
        <v>16</v>
      </c>
      <c r="D214" s="1" t="str">
        <f t="shared" si="10"/>
        <v>Electronics</v>
      </c>
      <c r="E214" s="1" t="s">
        <v>9</v>
      </c>
      <c r="F214" s="1" t="s">
        <v>321</v>
      </c>
      <c r="G214" s="1">
        <v>27</v>
      </c>
      <c r="H214" s="16">
        <v>318</v>
      </c>
      <c r="I214" s="16">
        <f t="shared" si="11"/>
        <v>8586</v>
      </c>
    </row>
    <row r="215" spans="1:9" x14ac:dyDescent="0.3">
      <c r="A215" t="str">
        <f t="shared" si="9"/>
        <v>ST312 North</v>
      </c>
      <c r="B215" s="1" t="s">
        <v>232</v>
      </c>
      <c r="C215" s="1" t="s">
        <v>13</v>
      </c>
      <c r="D215" s="1" t="str">
        <f t="shared" si="10"/>
        <v>Stationery</v>
      </c>
      <c r="E215" s="1" t="s">
        <v>10</v>
      </c>
      <c r="F215" s="1" t="s">
        <v>322</v>
      </c>
      <c r="G215" s="1">
        <v>27</v>
      </c>
      <c r="H215" s="16">
        <v>94</v>
      </c>
      <c r="I215" s="16">
        <f t="shared" si="11"/>
        <v>2538</v>
      </c>
    </row>
    <row r="216" spans="1:9" x14ac:dyDescent="0.3">
      <c r="A216" t="str">
        <f t="shared" si="9"/>
        <v>LA313 East</v>
      </c>
      <c r="B216" s="1" t="s">
        <v>233</v>
      </c>
      <c r="C216" s="1" t="s">
        <v>7</v>
      </c>
      <c r="D216" s="1" t="str">
        <f t="shared" si="10"/>
        <v>Electronics</v>
      </c>
      <c r="E216" s="1" t="s">
        <v>8</v>
      </c>
      <c r="F216" s="1" t="s">
        <v>324</v>
      </c>
      <c r="G216" s="1">
        <v>15</v>
      </c>
      <c r="H216" s="16">
        <v>23442</v>
      </c>
      <c r="I216" s="16">
        <f t="shared" si="11"/>
        <v>351630</v>
      </c>
    </row>
    <row r="217" spans="1:9" x14ac:dyDescent="0.3">
      <c r="A217" t="str">
        <f t="shared" si="9"/>
        <v>PA314 North</v>
      </c>
      <c r="B217" s="1" t="s">
        <v>234</v>
      </c>
      <c r="C217" s="1" t="s">
        <v>18</v>
      </c>
      <c r="D217" s="1" t="str">
        <f t="shared" si="10"/>
        <v>Stationery</v>
      </c>
      <c r="E217" s="1" t="s">
        <v>10</v>
      </c>
      <c r="F217" s="1" t="s">
        <v>321</v>
      </c>
      <c r="G217" s="1">
        <v>27</v>
      </c>
      <c r="H217" s="16">
        <v>98</v>
      </c>
      <c r="I217" s="16">
        <f t="shared" si="11"/>
        <v>2646</v>
      </c>
    </row>
    <row r="218" spans="1:9" x14ac:dyDescent="0.3">
      <c r="A218" t="str">
        <f t="shared" si="9"/>
        <v>TA315 West</v>
      </c>
      <c r="B218" s="1" t="s">
        <v>235</v>
      </c>
      <c r="C218" s="1" t="s">
        <v>15</v>
      </c>
      <c r="D218" s="1" t="str">
        <f t="shared" si="10"/>
        <v>Furniture</v>
      </c>
      <c r="E218" s="1" t="s">
        <v>11</v>
      </c>
      <c r="F218" s="1" t="s">
        <v>324</v>
      </c>
      <c r="G218" s="1">
        <v>15</v>
      </c>
      <c r="H218" s="16">
        <v>623</v>
      </c>
      <c r="I218" s="16">
        <f t="shared" si="11"/>
        <v>9345</v>
      </c>
    </row>
    <row r="219" spans="1:9" x14ac:dyDescent="0.3">
      <c r="A219" t="str">
        <f t="shared" si="9"/>
        <v>ST316 West</v>
      </c>
      <c r="B219" s="1" t="s">
        <v>236</v>
      </c>
      <c r="C219" s="1" t="s">
        <v>13</v>
      </c>
      <c r="D219" s="1" t="str">
        <f t="shared" si="10"/>
        <v>Stationery</v>
      </c>
      <c r="E219" s="1" t="s">
        <v>11</v>
      </c>
      <c r="F219" s="1" t="s">
        <v>320</v>
      </c>
      <c r="G219" s="1">
        <v>22</v>
      </c>
      <c r="H219" s="16">
        <v>92</v>
      </c>
      <c r="I219" s="16">
        <f t="shared" si="11"/>
        <v>2024</v>
      </c>
    </row>
    <row r="220" spans="1:9" x14ac:dyDescent="0.3">
      <c r="A220" t="str">
        <f t="shared" si="9"/>
        <v>TA317 West</v>
      </c>
      <c r="B220" s="1" t="s">
        <v>237</v>
      </c>
      <c r="C220" s="1" t="s">
        <v>15</v>
      </c>
      <c r="D220" s="1" t="str">
        <f t="shared" si="10"/>
        <v>Furniture</v>
      </c>
      <c r="E220" s="1" t="s">
        <v>11</v>
      </c>
      <c r="F220" s="1" t="s">
        <v>322</v>
      </c>
      <c r="G220" s="1">
        <v>11</v>
      </c>
      <c r="H220" s="16">
        <v>559</v>
      </c>
      <c r="I220" s="16">
        <f t="shared" si="11"/>
        <v>6149</v>
      </c>
    </row>
    <row r="221" spans="1:9" x14ac:dyDescent="0.3">
      <c r="A221" t="str">
        <f t="shared" si="9"/>
        <v>HI318 South</v>
      </c>
      <c r="B221" s="1" t="s">
        <v>238</v>
      </c>
      <c r="C221" s="1" t="s">
        <v>17</v>
      </c>
      <c r="D221" s="1" t="str">
        <f t="shared" si="10"/>
        <v>Stationery</v>
      </c>
      <c r="E221" s="1" t="s">
        <v>9</v>
      </c>
      <c r="F221" s="1" t="s">
        <v>321</v>
      </c>
      <c r="G221" s="1">
        <v>10</v>
      </c>
      <c r="H221" s="16">
        <v>27</v>
      </c>
      <c r="I221" s="16">
        <f t="shared" si="11"/>
        <v>270</v>
      </c>
    </row>
    <row r="222" spans="1:9" x14ac:dyDescent="0.3">
      <c r="A222" t="str">
        <f t="shared" si="9"/>
        <v>ST319 West</v>
      </c>
      <c r="B222" s="1" t="s">
        <v>239</v>
      </c>
      <c r="C222" s="1" t="s">
        <v>13</v>
      </c>
      <c r="D222" s="1" t="str">
        <f t="shared" si="10"/>
        <v>Stationery</v>
      </c>
      <c r="E222" s="1" t="s">
        <v>11</v>
      </c>
      <c r="F222" s="1" t="s">
        <v>322</v>
      </c>
      <c r="G222" s="1">
        <v>34</v>
      </c>
      <c r="H222" s="16">
        <v>90</v>
      </c>
      <c r="I222" s="16">
        <f t="shared" si="11"/>
        <v>3060</v>
      </c>
    </row>
    <row r="223" spans="1:9" x14ac:dyDescent="0.3">
      <c r="A223" t="str">
        <f t="shared" si="9"/>
        <v>MO320 South</v>
      </c>
      <c r="B223" s="1" t="s">
        <v>240</v>
      </c>
      <c r="C223" s="1" t="s">
        <v>19</v>
      </c>
      <c r="D223" s="1" t="str">
        <f t="shared" si="10"/>
        <v>Electronics</v>
      </c>
      <c r="E223" s="1" t="s">
        <v>9</v>
      </c>
      <c r="F223" s="1" t="s">
        <v>323</v>
      </c>
      <c r="G223" s="1">
        <v>30</v>
      </c>
      <c r="H223" s="16">
        <v>8850</v>
      </c>
      <c r="I223" s="16">
        <f t="shared" si="11"/>
        <v>265500</v>
      </c>
    </row>
    <row r="224" spans="1:9" x14ac:dyDescent="0.3">
      <c r="A224" t="str">
        <f t="shared" si="9"/>
        <v>HI321 North</v>
      </c>
      <c r="B224" s="1" t="s">
        <v>241</v>
      </c>
      <c r="C224" s="1" t="s">
        <v>17</v>
      </c>
      <c r="D224" s="1" t="str">
        <f t="shared" si="10"/>
        <v>Stationery</v>
      </c>
      <c r="E224" s="1" t="s">
        <v>10</v>
      </c>
      <c r="F224" s="1" t="s">
        <v>320</v>
      </c>
      <c r="G224" s="1">
        <v>28</v>
      </c>
      <c r="H224" s="16">
        <v>17</v>
      </c>
      <c r="I224" s="16">
        <f t="shared" si="11"/>
        <v>476</v>
      </c>
    </row>
    <row r="225" spans="1:9" x14ac:dyDescent="0.3">
      <c r="A225" t="str">
        <f t="shared" si="9"/>
        <v>PA322 East</v>
      </c>
      <c r="B225" s="1" t="s">
        <v>242</v>
      </c>
      <c r="C225" s="1" t="s">
        <v>18</v>
      </c>
      <c r="D225" s="1" t="str">
        <f t="shared" si="10"/>
        <v>Stationery</v>
      </c>
      <c r="E225" s="1" t="s">
        <v>8</v>
      </c>
      <c r="F225" s="1" t="s">
        <v>324</v>
      </c>
      <c r="G225" s="1">
        <v>24</v>
      </c>
      <c r="H225" s="16">
        <v>99</v>
      </c>
      <c r="I225" s="16">
        <f t="shared" si="11"/>
        <v>2376</v>
      </c>
    </row>
    <row r="226" spans="1:9" x14ac:dyDescent="0.3">
      <c r="A226" t="str">
        <f t="shared" si="9"/>
        <v>LA323 North</v>
      </c>
      <c r="B226" s="1" t="s">
        <v>243</v>
      </c>
      <c r="C226" s="1" t="s">
        <v>7</v>
      </c>
      <c r="D226" s="1" t="str">
        <f t="shared" si="10"/>
        <v>Electronics</v>
      </c>
      <c r="E226" s="1" t="s">
        <v>10</v>
      </c>
      <c r="F226" s="1" t="s">
        <v>323</v>
      </c>
      <c r="G226" s="1">
        <v>32</v>
      </c>
      <c r="H226" s="16">
        <v>22531</v>
      </c>
      <c r="I226" s="16">
        <f t="shared" si="11"/>
        <v>720992</v>
      </c>
    </row>
    <row r="227" spans="1:9" x14ac:dyDescent="0.3">
      <c r="A227" t="str">
        <f t="shared" si="9"/>
        <v>PA324 South</v>
      </c>
      <c r="B227" s="1" t="s">
        <v>244</v>
      </c>
      <c r="C227" s="1" t="s">
        <v>18</v>
      </c>
      <c r="D227" s="1" t="str">
        <f t="shared" si="10"/>
        <v>Stationery</v>
      </c>
      <c r="E227" s="1" t="s">
        <v>9</v>
      </c>
      <c r="F227" s="1" t="s">
        <v>322</v>
      </c>
      <c r="G227" s="1">
        <v>12</v>
      </c>
      <c r="H227" s="16">
        <v>97</v>
      </c>
      <c r="I227" s="16">
        <f t="shared" si="11"/>
        <v>1164</v>
      </c>
    </row>
    <row r="228" spans="1:9" x14ac:dyDescent="0.3">
      <c r="A228" t="str">
        <f t="shared" si="9"/>
        <v>LA325 West</v>
      </c>
      <c r="B228" s="1" t="s">
        <v>245</v>
      </c>
      <c r="C228" s="1" t="s">
        <v>7</v>
      </c>
      <c r="D228" s="1" t="str">
        <f t="shared" si="10"/>
        <v>Electronics</v>
      </c>
      <c r="E228" s="1" t="s">
        <v>11</v>
      </c>
      <c r="F228" s="1" t="s">
        <v>321</v>
      </c>
      <c r="G228" s="1">
        <v>19</v>
      </c>
      <c r="H228" s="16">
        <v>22245</v>
      </c>
      <c r="I228" s="16">
        <f t="shared" si="11"/>
        <v>422655</v>
      </c>
    </row>
    <row r="229" spans="1:9" x14ac:dyDescent="0.3">
      <c r="A229" t="str">
        <f t="shared" si="9"/>
        <v>KE326 West</v>
      </c>
      <c r="B229" s="1" t="s">
        <v>246</v>
      </c>
      <c r="C229" s="1" t="s">
        <v>16</v>
      </c>
      <c r="D229" s="1" t="str">
        <f t="shared" si="10"/>
        <v>Electronics</v>
      </c>
      <c r="E229" s="1" t="s">
        <v>11</v>
      </c>
      <c r="F229" s="1" t="s">
        <v>324</v>
      </c>
      <c r="G229" s="1">
        <v>36</v>
      </c>
      <c r="H229" s="16">
        <v>385</v>
      </c>
      <c r="I229" s="16">
        <f t="shared" si="11"/>
        <v>13860</v>
      </c>
    </row>
    <row r="230" spans="1:9" x14ac:dyDescent="0.3">
      <c r="A230" t="str">
        <f t="shared" si="9"/>
        <v>CH327 North</v>
      </c>
      <c r="B230" s="1" t="s">
        <v>247</v>
      </c>
      <c r="C230" s="1" t="s">
        <v>14</v>
      </c>
      <c r="D230" s="1" t="str">
        <f t="shared" si="10"/>
        <v>Furniture</v>
      </c>
      <c r="E230" s="1" t="s">
        <v>10</v>
      </c>
      <c r="F230" s="1" t="s">
        <v>322</v>
      </c>
      <c r="G230" s="1">
        <v>16</v>
      </c>
      <c r="H230" s="16">
        <v>214</v>
      </c>
      <c r="I230" s="16">
        <f t="shared" si="11"/>
        <v>3424</v>
      </c>
    </row>
    <row r="231" spans="1:9" x14ac:dyDescent="0.3">
      <c r="A231" t="str">
        <f t="shared" si="9"/>
        <v>PH328 West</v>
      </c>
      <c r="B231" s="1" t="s">
        <v>248</v>
      </c>
      <c r="C231" s="1" t="s">
        <v>20</v>
      </c>
      <c r="D231" s="1" t="str">
        <f t="shared" si="10"/>
        <v>Electronics</v>
      </c>
      <c r="E231" s="1" t="s">
        <v>11</v>
      </c>
      <c r="F231" s="1" t="s">
        <v>324</v>
      </c>
      <c r="G231" s="1">
        <v>22</v>
      </c>
      <c r="H231" s="16">
        <v>7736</v>
      </c>
      <c r="I231" s="16">
        <f t="shared" si="11"/>
        <v>170192</v>
      </c>
    </row>
    <row r="232" spans="1:9" x14ac:dyDescent="0.3">
      <c r="A232" t="str">
        <f t="shared" si="9"/>
        <v>ST329 South</v>
      </c>
      <c r="B232" s="1" t="s">
        <v>249</v>
      </c>
      <c r="C232" s="1" t="s">
        <v>13</v>
      </c>
      <c r="D232" s="1" t="str">
        <f t="shared" si="10"/>
        <v>Stationery</v>
      </c>
      <c r="E232" s="1" t="s">
        <v>9</v>
      </c>
      <c r="F232" s="1" t="s">
        <v>324</v>
      </c>
      <c r="G232" s="1">
        <v>32</v>
      </c>
      <c r="H232" s="16">
        <v>91</v>
      </c>
      <c r="I232" s="16">
        <f t="shared" si="11"/>
        <v>2912</v>
      </c>
    </row>
    <row r="233" spans="1:9" x14ac:dyDescent="0.3">
      <c r="A233" t="str">
        <f t="shared" si="9"/>
        <v>CH330 East</v>
      </c>
      <c r="B233" s="1" t="s">
        <v>250</v>
      </c>
      <c r="C233" s="1" t="s">
        <v>14</v>
      </c>
      <c r="D233" s="1" t="str">
        <f t="shared" si="10"/>
        <v>Furniture</v>
      </c>
      <c r="E233" s="1" t="s">
        <v>8</v>
      </c>
      <c r="F233" s="1" t="s">
        <v>321</v>
      </c>
      <c r="G233" s="1">
        <v>22</v>
      </c>
      <c r="H233" s="16">
        <v>218</v>
      </c>
      <c r="I233" s="16">
        <f t="shared" si="11"/>
        <v>4796</v>
      </c>
    </row>
    <row r="234" spans="1:9" x14ac:dyDescent="0.3">
      <c r="A234" t="str">
        <f t="shared" si="9"/>
        <v>PA331 East</v>
      </c>
      <c r="B234" s="1" t="s">
        <v>251</v>
      </c>
      <c r="C234" s="1" t="s">
        <v>18</v>
      </c>
      <c r="D234" s="1" t="str">
        <f t="shared" si="10"/>
        <v>Stationery</v>
      </c>
      <c r="E234" s="1" t="s">
        <v>8</v>
      </c>
      <c r="F234" s="1" t="s">
        <v>321</v>
      </c>
      <c r="G234" s="1">
        <v>28</v>
      </c>
      <c r="H234" s="16">
        <v>95</v>
      </c>
      <c r="I234" s="16">
        <f t="shared" si="11"/>
        <v>2660</v>
      </c>
    </row>
    <row r="235" spans="1:9" x14ac:dyDescent="0.3">
      <c r="A235" t="str">
        <f t="shared" si="9"/>
        <v>TA332 West</v>
      </c>
      <c r="B235" s="1" t="s">
        <v>252</v>
      </c>
      <c r="C235" s="1" t="s">
        <v>15</v>
      </c>
      <c r="D235" s="1" t="str">
        <f t="shared" si="10"/>
        <v>Furniture</v>
      </c>
      <c r="E235" s="1" t="s">
        <v>11</v>
      </c>
      <c r="F235" s="1" t="s">
        <v>322</v>
      </c>
      <c r="G235" s="1">
        <v>23</v>
      </c>
      <c r="H235" s="16">
        <v>618</v>
      </c>
      <c r="I235" s="16">
        <f t="shared" si="11"/>
        <v>14214</v>
      </c>
    </row>
    <row r="236" spans="1:9" x14ac:dyDescent="0.3">
      <c r="A236" t="str">
        <f t="shared" si="9"/>
        <v>TA333 South</v>
      </c>
      <c r="B236" s="1" t="s">
        <v>253</v>
      </c>
      <c r="C236" s="1" t="s">
        <v>15</v>
      </c>
      <c r="D236" s="1" t="str">
        <f t="shared" si="10"/>
        <v>Furniture</v>
      </c>
      <c r="E236" s="1" t="s">
        <v>9</v>
      </c>
      <c r="F236" s="1" t="s">
        <v>324</v>
      </c>
      <c r="G236" s="1">
        <v>43</v>
      </c>
      <c r="H236" s="16">
        <v>686</v>
      </c>
      <c r="I236" s="16">
        <f t="shared" si="11"/>
        <v>29498</v>
      </c>
    </row>
    <row r="237" spans="1:9" x14ac:dyDescent="0.3">
      <c r="A237" t="str">
        <f t="shared" si="9"/>
        <v>TA334 South</v>
      </c>
      <c r="B237" s="1" t="s">
        <v>254</v>
      </c>
      <c r="C237" s="1" t="s">
        <v>15</v>
      </c>
      <c r="D237" s="1" t="str">
        <f t="shared" si="10"/>
        <v>Furniture</v>
      </c>
      <c r="E237" s="1" t="s">
        <v>9</v>
      </c>
      <c r="F237" s="1" t="s">
        <v>322</v>
      </c>
      <c r="G237" s="1">
        <v>16</v>
      </c>
      <c r="H237" s="16">
        <v>575</v>
      </c>
      <c r="I237" s="16">
        <f t="shared" si="11"/>
        <v>9200</v>
      </c>
    </row>
    <row r="238" spans="1:9" x14ac:dyDescent="0.3">
      <c r="A238" t="str">
        <f t="shared" si="9"/>
        <v>CH335 North</v>
      </c>
      <c r="B238" s="1" t="s">
        <v>255</v>
      </c>
      <c r="C238" s="1" t="s">
        <v>14</v>
      </c>
      <c r="D238" s="1" t="str">
        <f t="shared" si="10"/>
        <v>Furniture</v>
      </c>
      <c r="E238" s="1" t="s">
        <v>10</v>
      </c>
      <c r="F238" s="1" t="s">
        <v>324</v>
      </c>
      <c r="G238" s="1">
        <v>27</v>
      </c>
      <c r="H238" s="16">
        <v>230</v>
      </c>
      <c r="I238" s="16">
        <f t="shared" si="11"/>
        <v>6210</v>
      </c>
    </row>
    <row r="239" spans="1:9" x14ac:dyDescent="0.3">
      <c r="A239" t="str">
        <f t="shared" si="9"/>
        <v>PA336 West</v>
      </c>
      <c r="B239" s="1" t="s">
        <v>256</v>
      </c>
      <c r="C239" s="1" t="s">
        <v>18</v>
      </c>
      <c r="D239" s="1" t="str">
        <f t="shared" si="10"/>
        <v>Stationery</v>
      </c>
      <c r="E239" s="1" t="s">
        <v>11</v>
      </c>
      <c r="F239" s="1" t="s">
        <v>322</v>
      </c>
      <c r="G239" s="1">
        <v>10</v>
      </c>
      <c r="H239" s="16">
        <v>95</v>
      </c>
      <c r="I239" s="16">
        <f t="shared" si="11"/>
        <v>950</v>
      </c>
    </row>
    <row r="240" spans="1:9" x14ac:dyDescent="0.3">
      <c r="A240" t="str">
        <f t="shared" si="9"/>
        <v>LA337 South</v>
      </c>
      <c r="B240" s="1" t="s">
        <v>257</v>
      </c>
      <c r="C240" s="1" t="s">
        <v>7</v>
      </c>
      <c r="D240" s="1" t="str">
        <f t="shared" si="10"/>
        <v>Electronics</v>
      </c>
      <c r="E240" s="1" t="s">
        <v>9</v>
      </c>
      <c r="F240" s="1" t="s">
        <v>322</v>
      </c>
      <c r="G240" s="1">
        <v>20</v>
      </c>
      <c r="H240" s="16">
        <v>23897</v>
      </c>
      <c r="I240" s="16">
        <f t="shared" si="11"/>
        <v>477940</v>
      </c>
    </row>
    <row r="241" spans="1:9" x14ac:dyDescent="0.3">
      <c r="A241" t="str">
        <f t="shared" si="9"/>
        <v>CH338 North</v>
      </c>
      <c r="B241" s="1" t="s">
        <v>258</v>
      </c>
      <c r="C241" s="1" t="s">
        <v>14</v>
      </c>
      <c r="D241" s="1" t="str">
        <f t="shared" si="10"/>
        <v>Furniture</v>
      </c>
      <c r="E241" s="1" t="s">
        <v>10</v>
      </c>
      <c r="F241" s="1" t="s">
        <v>321</v>
      </c>
      <c r="G241" s="1">
        <v>20</v>
      </c>
      <c r="H241" s="16">
        <v>248</v>
      </c>
      <c r="I241" s="16">
        <f t="shared" si="11"/>
        <v>4960</v>
      </c>
    </row>
    <row r="242" spans="1:9" x14ac:dyDescent="0.3">
      <c r="A242" t="str">
        <f t="shared" si="9"/>
        <v>MO339 West</v>
      </c>
      <c r="B242" s="1" t="s">
        <v>259</v>
      </c>
      <c r="C242" s="1" t="s">
        <v>19</v>
      </c>
      <c r="D242" s="1" t="str">
        <f t="shared" si="10"/>
        <v>Electronics</v>
      </c>
      <c r="E242" s="1" t="s">
        <v>11</v>
      </c>
      <c r="F242" s="1" t="s">
        <v>321</v>
      </c>
      <c r="G242" s="1">
        <v>28</v>
      </c>
      <c r="H242" s="16">
        <v>8850</v>
      </c>
      <c r="I242" s="16">
        <f t="shared" si="11"/>
        <v>247800</v>
      </c>
    </row>
    <row r="243" spans="1:9" x14ac:dyDescent="0.3">
      <c r="A243" t="str">
        <f t="shared" si="9"/>
        <v>KE340 East</v>
      </c>
      <c r="B243" s="1" t="s">
        <v>260</v>
      </c>
      <c r="C243" s="1" t="s">
        <v>16</v>
      </c>
      <c r="D243" s="1" t="str">
        <f t="shared" si="10"/>
        <v>Electronics</v>
      </c>
      <c r="E243" s="1" t="s">
        <v>8</v>
      </c>
      <c r="F243" s="1" t="s">
        <v>323</v>
      </c>
      <c r="G243" s="1">
        <v>25</v>
      </c>
      <c r="H243" s="16">
        <v>408</v>
      </c>
      <c r="I243" s="16">
        <f t="shared" si="11"/>
        <v>10200</v>
      </c>
    </row>
    <row r="244" spans="1:9" x14ac:dyDescent="0.3">
      <c r="A244" t="str">
        <f t="shared" si="9"/>
        <v>CH341 South</v>
      </c>
      <c r="B244" s="1" t="s">
        <v>261</v>
      </c>
      <c r="C244" s="1" t="s">
        <v>14</v>
      </c>
      <c r="D244" s="1" t="str">
        <f t="shared" si="10"/>
        <v>Furniture</v>
      </c>
      <c r="E244" s="1" t="s">
        <v>9</v>
      </c>
      <c r="F244" s="1" t="s">
        <v>324</v>
      </c>
      <c r="G244" s="1">
        <v>17</v>
      </c>
      <c r="H244" s="16">
        <v>295</v>
      </c>
      <c r="I244" s="16">
        <f t="shared" si="11"/>
        <v>5015</v>
      </c>
    </row>
    <row r="245" spans="1:9" x14ac:dyDescent="0.3">
      <c r="A245" t="str">
        <f t="shared" si="9"/>
        <v>KE342 South</v>
      </c>
      <c r="B245" s="1" t="s">
        <v>262</v>
      </c>
      <c r="C245" s="1" t="s">
        <v>16</v>
      </c>
      <c r="D245" s="1" t="str">
        <f t="shared" si="10"/>
        <v>Electronics</v>
      </c>
      <c r="E245" s="1" t="s">
        <v>9</v>
      </c>
      <c r="F245" s="1" t="s">
        <v>321</v>
      </c>
      <c r="G245" s="1">
        <v>11</v>
      </c>
      <c r="H245" s="16">
        <v>356</v>
      </c>
      <c r="I245" s="16">
        <f t="shared" si="11"/>
        <v>3916</v>
      </c>
    </row>
    <row r="246" spans="1:9" x14ac:dyDescent="0.3">
      <c r="A246" t="str">
        <f t="shared" si="9"/>
        <v>PH343 West</v>
      </c>
      <c r="B246" s="1" t="s">
        <v>263</v>
      </c>
      <c r="C246" s="1" t="s">
        <v>20</v>
      </c>
      <c r="D246" s="1" t="str">
        <f t="shared" si="10"/>
        <v>Electronics</v>
      </c>
      <c r="E246" s="1" t="s">
        <v>11</v>
      </c>
      <c r="F246" s="1" t="s">
        <v>322</v>
      </c>
      <c r="G246" s="1">
        <v>14</v>
      </c>
      <c r="H246" s="16">
        <v>8923</v>
      </c>
      <c r="I246" s="16">
        <f t="shared" si="11"/>
        <v>124922</v>
      </c>
    </row>
    <row r="247" spans="1:9" x14ac:dyDescent="0.3">
      <c r="A247" t="str">
        <f t="shared" si="9"/>
        <v>HE344 South</v>
      </c>
      <c r="B247" s="1" t="s">
        <v>264</v>
      </c>
      <c r="C247" s="1" t="s">
        <v>12</v>
      </c>
      <c r="D247" s="1" t="str">
        <f t="shared" si="10"/>
        <v>Electronics</v>
      </c>
      <c r="E247" s="1" t="s">
        <v>9</v>
      </c>
      <c r="F247" s="1" t="s">
        <v>322</v>
      </c>
      <c r="G247" s="1">
        <v>36</v>
      </c>
      <c r="H247" s="16">
        <v>859</v>
      </c>
      <c r="I247" s="16">
        <f t="shared" si="11"/>
        <v>30924</v>
      </c>
    </row>
    <row r="248" spans="1:9" x14ac:dyDescent="0.3">
      <c r="A248" t="str">
        <f t="shared" si="9"/>
        <v>ST345 West</v>
      </c>
      <c r="B248" s="1" t="s">
        <v>265</v>
      </c>
      <c r="C248" s="1" t="s">
        <v>13</v>
      </c>
      <c r="D248" s="1" t="str">
        <f t="shared" si="10"/>
        <v>Stationery</v>
      </c>
      <c r="E248" s="1" t="s">
        <v>11</v>
      </c>
      <c r="F248" s="1" t="s">
        <v>321</v>
      </c>
      <c r="G248" s="1">
        <v>32</v>
      </c>
      <c r="H248" s="16">
        <v>90</v>
      </c>
      <c r="I248" s="16">
        <f t="shared" si="11"/>
        <v>2880</v>
      </c>
    </row>
    <row r="249" spans="1:9" x14ac:dyDescent="0.3">
      <c r="A249" t="str">
        <f t="shared" si="9"/>
        <v>ST346 West</v>
      </c>
      <c r="B249" s="1" t="s">
        <v>266</v>
      </c>
      <c r="C249" s="1" t="s">
        <v>13</v>
      </c>
      <c r="D249" s="1" t="str">
        <f t="shared" si="10"/>
        <v>Stationery</v>
      </c>
      <c r="E249" s="1" t="s">
        <v>11</v>
      </c>
      <c r="F249" s="1" t="s">
        <v>323</v>
      </c>
      <c r="G249" s="1">
        <v>24</v>
      </c>
      <c r="H249" s="16">
        <v>90</v>
      </c>
      <c r="I249" s="16">
        <f t="shared" si="11"/>
        <v>2160</v>
      </c>
    </row>
    <row r="250" spans="1:9" x14ac:dyDescent="0.3">
      <c r="A250" t="str">
        <f t="shared" si="9"/>
        <v>HE347 West</v>
      </c>
      <c r="B250" s="1" t="s">
        <v>267</v>
      </c>
      <c r="C250" s="1" t="s">
        <v>12</v>
      </c>
      <c r="D250" s="1" t="str">
        <f t="shared" si="10"/>
        <v>Electronics</v>
      </c>
      <c r="E250" s="1" t="s">
        <v>11</v>
      </c>
      <c r="F250" s="1" t="s">
        <v>322</v>
      </c>
      <c r="G250" s="1">
        <v>27</v>
      </c>
      <c r="H250" s="16">
        <v>726</v>
      </c>
      <c r="I250" s="16">
        <f t="shared" si="11"/>
        <v>19602</v>
      </c>
    </row>
    <row r="251" spans="1:9" x14ac:dyDescent="0.3">
      <c r="A251" t="str">
        <f t="shared" si="9"/>
        <v>PA348 South</v>
      </c>
      <c r="B251" s="1" t="s">
        <v>268</v>
      </c>
      <c r="C251" s="1" t="s">
        <v>18</v>
      </c>
      <c r="D251" s="1" t="str">
        <f t="shared" si="10"/>
        <v>Stationery</v>
      </c>
      <c r="E251" s="1" t="s">
        <v>9</v>
      </c>
      <c r="F251" s="1" t="s">
        <v>322</v>
      </c>
      <c r="G251" s="1">
        <v>26</v>
      </c>
      <c r="H251" s="16">
        <v>98</v>
      </c>
      <c r="I251" s="16">
        <f t="shared" si="11"/>
        <v>2548</v>
      </c>
    </row>
    <row r="252" spans="1:9" x14ac:dyDescent="0.3">
      <c r="A252" t="str">
        <f t="shared" si="9"/>
        <v>HI349 West</v>
      </c>
      <c r="B252" s="1" t="s">
        <v>269</v>
      </c>
      <c r="C252" s="1" t="s">
        <v>17</v>
      </c>
      <c r="D252" s="1" t="str">
        <f t="shared" si="10"/>
        <v>Stationery</v>
      </c>
      <c r="E252" s="1" t="s">
        <v>11</v>
      </c>
      <c r="F252" s="1" t="s">
        <v>323</v>
      </c>
      <c r="G252" s="1">
        <v>30</v>
      </c>
      <c r="H252" s="16">
        <v>18</v>
      </c>
      <c r="I252" s="16">
        <f t="shared" si="11"/>
        <v>540</v>
      </c>
    </row>
    <row r="253" spans="1:9" x14ac:dyDescent="0.3">
      <c r="A253" t="str">
        <f t="shared" si="9"/>
        <v>PA350 West</v>
      </c>
      <c r="B253" s="1" t="s">
        <v>270</v>
      </c>
      <c r="C253" s="1" t="s">
        <v>18</v>
      </c>
      <c r="D253" s="1" t="str">
        <f t="shared" si="10"/>
        <v>Stationery</v>
      </c>
      <c r="E253" s="1" t="s">
        <v>11</v>
      </c>
      <c r="F253" s="1" t="s">
        <v>320</v>
      </c>
      <c r="G253" s="1">
        <v>31</v>
      </c>
      <c r="H253" s="16">
        <v>97</v>
      </c>
      <c r="I253" s="16">
        <f t="shared" si="11"/>
        <v>3007</v>
      </c>
    </row>
    <row r="254" spans="1:9" x14ac:dyDescent="0.3">
      <c r="A254" t="str">
        <f t="shared" si="9"/>
        <v>HE351 South</v>
      </c>
      <c r="B254" s="1" t="s">
        <v>271</v>
      </c>
      <c r="C254" s="1" t="s">
        <v>12</v>
      </c>
      <c r="D254" s="1" t="str">
        <f t="shared" si="10"/>
        <v>Electronics</v>
      </c>
      <c r="E254" s="1" t="s">
        <v>9</v>
      </c>
      <c r="F254" s="1" t="s">
        <v>324</v>
      </c>
      <c r="G254" s="1">
        <v>44</v>
      </c>
      <c r="H254" s="16">
        <v>737</v>
      </c>
      <c r="I254" s="16">
        <f t="shared" si="11"/>
        <v>32428</v>
      </c>
    </row>
    <row r="255" spans="1:9" x14ac:dyDescent="0.3">
      <c r="A255" t="str">
        <f t="shared" si="9"/>
        <v>HI352 North</v>
      </c>
      <c r="B255" s="1" t="s">
        <v>272</v>
      </c>
      <c r="C255" s="1" t="s">
        <v>17</v>
      </c>
      <c r="D255" s="1" t="str">
        <f t="shared" si="10"/>
        <v>Stationery</v>
      </c>
      <c r="E255" s="1" t="s">
        <v>10</v>
      </c>
      <c r="F255" s="1" t="s">
        <v>322</v>
      </c>
      <c r="G255" s="1">
        <v>40</v>
      </c>
      <c r="H255" s="16">
        <v>19</v>
      </c>
      <c r="I255" s="16">
        <f t="shared" si="11"/>
        <v>760</v>
      </c>
    </row>
    <row r="256" spans="1:9" x14ac:dyDescent="0.3">
      <c r="A256" t="str">
        <f t="shared" si="9"/>
        <v>LA353 South</v>
      </c>
      <c r="B256" s="1" t="s">
        <v>273</v>
      </c>
      <c r="C256" s="1" t="s">
        <v>7</v>
      </c>
      <c r="D256" s="1" t="str">
        <f t="shared" si="10"/>
        <v>Electronics</v>
      </c>
      <c r="E256" s="1" t="s">
        <v>9</v>
      </c>
      <c r="F256" s="1" t="s">
        <v>322</v>
      </c>
      <c r="G256" s="1">
        <v>44</v>
      </c>
      <c r="H256" s="16">
        <v>24519</v>
      </c>
      <c r="I256" s="16">
        <f t="shared" si="11"/>
        <v>1078836</v>
      </c>
    </row>
    <row r="257" spans="1:9" x14ac:dyDescent="0.3">
      <c r="A257" t="str">
        <f t="shared" si="9"/>
        <v>PH354 East</v>
      </c>
      <c r="B257" s="1" t="s">
        <v>274</v>
      </c>
      <c r="C257" s="1" t="s">
        <v>20</v>
      </c>
      <c r="D257" s="1" t="str">
        <f t="shared" si="10"/>
        <v>Electronics</v>
      </c>
      <c r="E257" s="1" t="s">
        <v>8</v>
      </c>
      <c r="F257" s="1" t="s">
        <v>323</v>
      </c>
      <c r="G257" s="1">
        <v>27</v>
      </c>
      <c r="H257" s="16">
        <v>8382</v>
      </c>
      <c r="I257" s="16">
        <f t="shared" si="11"/>
        <v>226314</v>
      </c>
    </row>
    <row r="258" spans="1:9" x14ac:dyDescent="0.3">
      <c r="A258" t="str">
        <f t="shared" si="9"/>
        <v>TA355 West</v>
      </c>
      <c r="B258" s="1" t="s">
        <v>275</v>
      </c>
      <c r="C258" s="1" t="s">
        <v>15</v>
      </c>
      <c r="D258" s="1" t="str">
        <f t="shared" si="10"/>
        <v>Furniture</v>
      </c>
      <c r="E258" s="1" t="s">
        <v>11</v>
      </c>
      <c r="F258" s="1" t="s">
        <v>324</v>
      </c>
      <c r="G258" s="1">
        <v>35</v>
      </c>
      <c r="H258" s="16">
        <v>667</v>
      </c>
      <c r="I258" s="16">
        <f t="shared" si="11"/>
        <v>23345</v>
      </c>
    </row>
    <row r="259" spans="1:9" x14ac:dyDescent="0.3">
      <c r="A259" t="str">
        <f t="shared" si="9"/>
        <v>MO356 East</v>
      </c>
      <c r="B259" s="1" t="s">
        <v>276</v>
      </c>
      <c r="C259" s="1" t="s">
        <v>19</v>
      </c>
      <c r="D259" s="1" t="str">
        <f t="shared" si="10"/>
        <v>Electronics</v>
      </c>
      <c r="E259" s="1" t="s">
        <v>8</v>
      </c>
      <c r="F259" s="1" t="s">
        <v>323</v>
      </c>
      <c r="G259" s="1">
        <v>37</v>
      </c>
      <c r="H259" s="16">
        <v>5286</v>
      </c>
      <c r="I259" s="16">
        <f t="shared" si="11"/>
        <v>195582</v>
      </c>
    </row>
    <row r="260" spans="1:9" x14ac:dyDescent="0.3">
      <c r="A260" t="str">
        <f t="shared" si="9"/>
        <v>CH357 East</v>
      </c>
      <c r="B260" s="1" t="s">
        <v>277</v>
      </c>
      <c r="C260" s="1" t="s">
        <v>14</v>
      </c>
      <c r="D260" s="1" t="str">
        <f t="shared" si="10"/>
        <v>Furniture</v>
      </c>
      <c r="E260" s="1" t="s">
        <v>8</v>
      </c>
      <c r="F260" s="1" t="s">
        <v>320</v>
      </c>
      <c r="G260" s="1">
        <v>43</v>
      </c>
      <c r="H260" s="16">
        <v>215</v>
      </c>
      <c r="I260" s="16">
        <f t="shared" si="11"/>
        <v>9245</v>
      </c>
    </row>
    <row r="261" spans="1:9" x14ac:dyDescent="0.3">
      <c r="A261" t="str">
        <f t="shared" ref="A261:A302" si="12">B261&amp; " "&amp;E261</f>
        <v>KE358 South</v>
      </c>
      <c r="B261" s="1" t="s">
        <v>278</v>
      </c>
      <c r="C261" s="1" t="s">
        <v>16</v>
      </c>
      <c r="D261" s="1" t="str">
        <f t="shared" ref="D261:D302" si="13">IF(OR(C261="Paper Clip", C261="Sticky Note", C261="High Lighters"), "Stationery",
IF(OR(C261="Keyboard", C261="Monitor", C261="Headphone", C261="Phone", C261="Laptop"), "Electronics",
IF(OR(C261="Table", C261="Chair"), "Furniture", "Other")))</f>
        <v>Electronics</v>
      </c>
      <c r="E261" s="1" t="s">
        <v>9</v>
      </c>
      <c r="F261" s="1" t="s">
        <v>323</v>
      </c>
      <c r="G261" s="1">
        <v>22</v>
      </c>
      <c r="H261" s="16">
        <v>253</v>
      </c>
      <c r="I261" s="16">
        <f t="shared" ref="I261:I302" si="14">G261*H261</f>
        <v>5566</v>
      </c>
    </row>
    <row r="262" spans="1:9" x14ac:dyDescent="0.3">
      <c r="A262" t="str">
        <f t="shared" si="12"/>
        <v>LA359 East</v>
      </c>
      <c r="B262" s="1" t="s">
        <v>279</v>
      </c>
      <c r="C262" s="1" t="s">
        <v>7</v>
      </c>
      <c r="D262" s="1" t="str">
        <f t="shared" si="13"/>
        <v>Electronics</v>
      </c>
      <c r="E262" s="1" t="s">
        <v>8</v>
      </c>
      <c r="F262" s="1" t="s">
        <v>322</v>
      </c>
      <c r="G262" s="1">
        <v>26</v>
      </c>
      <c r="H262" s="16">
        <v>21276</v>
      </c>
      <c r="I262" s="16">
        <f t="shared" si="14"/>
        <v>553176</v>
      </c>
    </row>
    <row r="263" spans="1:9" x14ac:dyDescent="0.3">
      <c r="A263" t="str">
        <f t="shared" si="12"/>
        <v>HI360 South</v>
      </c>
      <c r="B263" s="1" t="s">
        <v>280</v>
      </c>
      <c r="C263" s="1" t="s">
        <v>17</v>
      </c>
      <c r="D263" s="1" t="str">
        <f t="shared" si="13"/>
        <v>Stationery</v>
      </c>
      <c r="E263" s="1" t="s">
        <v>9</v>
      </c>
      <c r="F263" s="1" t="s">
        <v>324</v>
      </c>
      <c r="G263" s="1">
        <v>17</v>
      </c>
      <c r="H263" s="16">
        <v>20</v>
      </c>
      <c r="I263" s="16">
        <f t="shared" si="14"/>
        <v>340</v>
      </c>
    </row>
    <row r="264" spans="1:9" x14ac:dyDescent="0.3">
      <c r="A264" t="str">
        <f t="shared" si="12"/>
        <v>LA361 South</v>
      </c>
      <c r="B264" s="1" t="s">
        <v>281</v>
      </c>
      <c r="C264" s="1" t="s">
        <v>7</v>
      </c>
      <c r="D264" s="1" t="str">
        <f t="shared" si="13"/>
        <v>Electronics</v>
      </c>
      <c r="E264" s="1" t="s">
        <v>9</v>
      </c>
      <c r="F264" s="1" t="s">
        <v>323</v>
      </c>
      <c r="G264" s="1">
        <v>29</v>
      </c>
      <c r="H264" s="16">
        <v>24951</v>
      </c>
      <c r="I264" s="16">
        <f t="shared" si="14"/>
        <v>723579</v>
      </c>
    </row>
    <row r="265" spans="1:9" x14ac:dyDescent="0.3">
      <c r="A265" t="str">
        <f t="shared" si="12"/>
        <v>KE362 East</v>
      </c>
      <c r="B265" s="1" t="s">
        <v>282</v>
      </c>
      <c r="C265" s="1" t="s">
        <v>16</v>
      </c>
      <c r="D265" s="1" t="str">
        <f t="shared" si="13"/>
        <v>Electronics</v>
      </c>
      <c r="E265" s="1" t="s">
        <v>8</v>
      </c>
      <c r="F265" s="1" t="s">
        <v>321</v>
      </c>
      <c r="G265" s="1">
        <v>10</v>
      </c>
      <c r="H265" s="16">
        <v>474</v>
      </c>
      <c r="I265" s="16">
        <f t="shared" si="14"/>
        <v>4740</v>
      </c>
    </row>
    <row r="266" spans="1:9" x14ac:dyDescent="0.3">
      <c r="A266" t="str">
        <f t="shared" si="12"/>
        <v>PH363 North</v>
      </c>
      <c r="B266" s="1" t="s">
        <v>283</v>
      </c>
      <c r="C266" s="1" t="s">
        <v>20</v>
      </c>
      <c r="D266" s="1" t="str">
        <f t="shared" si="13"/>
        <v>Electronics</v>
      </c>
      <c r="E266" s="1" t="s">
        <v>10</v>
      </c>
      <c r="F266" s="1" t="s">
        <v>321</v>
      </c>
      <c r="G266" s="1">
        <v>24</v>
      </c>
      <c r="H266" s="16">
        <v>7774</v>
      </c>
      <c r="I266" s="16">
        <f t="shared" si="14"/>
        <v>186576</v>
      </c>
    </row>
    <row r="267" spans="1:9" x14ac:dyDescent="0.3">
      <c r="A267" t="str">
        <f t="shared" si="12"/>
        <v>HI364 West</v>
      </c>
      <c r="B267" s="1" t="s">
        <v>284</v>
      </c>
      <c r="C267" s="1" t="s">
        <v>17</v>
      </c>
      <c r="D267" s="1" t="str">
        <f t="shared" si="13"/>
        <v>Stationery</v>
      </c>
      <c r="E267" s="1" t="s">
        <v>11</v>
      </c>
      <c r="F267" s="1" t="s">
        <v>324</v>
      </c>
      <c r="G267" s="1">
        <v>29</v>
      </c>
      <c r="H267" s="16">
        <v>12</v>
      </c>
      <c r="I267" s="16">
        <f t="shared" si="14"/>
        <v>348</v>
      </c>
    </row>
    <row r="268" spans="1:9" x14ac:dyDescent="0.3">
      <c r="A268" t="str">
        <f t="shared" si="12"/>
        <v>ST365 North</v>
      </c>
      <c r="B268" s="1" t="s">
        <v>285</v>
      </c>
      <c r="C268" s="1" t="s">
        <v>13</v>
      </c>
      <c r="D268" s="1" t="str">
        <f t="shared" si="13"/>
        <v>Stationery</v>
      </c>
      <c r="E268" s="1" t="s">
        <v>10</v>
      </c>
      <c r="F268" s="1" t="s">
        <v>320</v>
      </c>
      <c r="G268" s="1">
        <v>35</v>
      </c>
      <c r="H268" s="16">
        <v>91</v>
      </c>
      <c r="I268" s="16">
        <f t="shared" si="14"/>
        <v>3185</v>
      </c>
    </row>
    <row r="269" spans="1:9" x14ac:dyDescent="0.3">
      <c r="A269" t="str">
        <f t="shared" si="12"/>
        <v>ST366 East</v>
      </c>
      <c r="B269" s="1" t="s">
        <v>286</v>
      </c>
      <c r="C269" s="1" t="s">
        <v>13</v>
      </c>
      <c r="D269" s="1" t="str">
        <f t="shared" si="13"/>
        <v>Stationery</v>
      </c>
      <c r="E269" s="1" t="s">
        <v>8</v>
      </c>
      <c r="F269" s="1" t="s">
        <v>323</v>
      </c>
      <c r="G269" s="1">
        <v>37</v>
      </c>
      <c r="H269" s="16">
        <v>93</v>
      </c>
      <c r="I269" s="16">
        <f t="shared" si="14"/>
        <v>3441</v>
      </c>
    </row>
    <row r="270" spans="1:9" x14ac:dyDescent="0.3">
      <c r="A270" t="str">
        <f t="shared" si="12"/>
        <v>KE367 West</v>
      </c>
      <c r="B270" s="1" t="s">
        <v>287</v>
      </c>
      <c r="C270" s="1" t="s">
        <v>16</v>
      </c>
      <c r="D270" s="1" t="str">
        <f t="shared" si="13"/>
        <v>Electronics</v>
      </c>
      <c r="E270" s="1" t="s">
        <v>11</v>
      </c>
      <c r="F270" s="1" t="s">
        <v>323</v>
      </c>
      <c r="G270" s="1">
        <v>25</v>
      </c>
      <c r="H270" s="16">
        <v>369</v>
      </c>
      <c r="I270" s="16">
        <f t="shared" si="14"/>
        <v>9225</v>
      </c>
    </row>
    <row r="271" spans="1:9" x14ac:dyDescent="0.3">
      <c r="A271" t="str">
        <f t="shared" si="12"/>
        <v>TA368 West</v>
      </c>
      <c r="B271" s="1" t="s">
        <v>288</v>
      </c>
      <c r="C271" s="1" t="s">
        <v>15</v>
      </c>
      <c r="D271" s="1" t="str">
        <f t="shared" si="13"/>
        <v>Furniture</v>
      </c>
      <c r="E271" s="1" t="s">
        <v>11</v>
      </c>
      <c r="F271" s="1" t="s">
        <v>322</v>
      </c>
      <c r="G271" s="1">
        <v>42</v>
      </c>
      <c r="H271" s="16">
        <v>790</v>
      </c>
      <c r="I271" s="16">
        <f t="shared" si="14"/>
        <v>33180</v>
      </c>
    </row>
    <row r="272" spans="1:9" x14ac:dyDescent="0.3">
      <c r="A272" t="str">
        <f t="shared" si="12"/>
        <v>MO369 North</v>
      </c>
      <c r="B272" s="1" t="s">
        <v>289</v>
      </c>
      <c r="C272" s="1" t="s">
        <v>19</v>
      </c>
      <c r="D272" s="1" t="str">
        <f t="shared" si="13"/>
        <v>Electronics</v>
      </c>
      <c r="E272" s="1" t="s">
        <v>10</v>
      </c>
      <c r="F272" s="1" t="s">
        <v>321</v>
      </c>
      <c r="G272" s="1">
        <v>19</v>
      </c>
      <c r="H272" s="16">
        <v>7259</v>
      </c>
      <c r="I272" s="16">
        <f t="shared" si="14"/>
        <v>137921</v>
      </c>
    </row>
    <row r="273" spans="1:9" x14ac:dyDescent="0.3">
      <c r="A273" t="str">
        <f t="shared" si="12"/>
        <v>TA370 South</v>
      </c>
      <c r="B273" s="1" t="s">
        <v>290</v>
      </c>
      <c r="C273" s="1" t="s">
        <v>15</v>
      </c>
      <c r="D273" s="1" t="str">
        <f t="shared" si="13"/>
        <v>Furniture</v>
      </c>
      <c r="E273" s="1" t="s">
        <v>9</v>
      </c>
      <c r="F273" s="1" t="s">
        <v>321</v>
      </c>
      <c r="G273" s="1">
        <v>39</v>
      </c>
      <c r="H273" s="16">
        <v>896</v>
      </c>
      <c r="I273" s="16">
        <f t="shared" si="14"/>
        <v>34944</v>
      </c>
    </row>
    <row r="274" spans="1:9" x14ac:dyDescent="0.3">
      <c r="A274" t="str">
        <f t="shared" si="12"/>
        <v>LA371 East</v>
      </c>
      <c r="B274" s="1" t="s">
        <v>291</v>
      </c>
      <c r="C274" s="1" t="s">
        <v>7</v>
      </c>
      <c r="D274" s="1" t="str">
        <f t="shared" si="13"/>
        <v>Electronics</v>
      </c>
      <c r="E274" s="1" t="s">
        <v>8</v>
      </c>
      <c r="F274" s="1" t="s">
        <v>320</v>
      </c>
      <c r="G274" s="1">
        <v>27</v>
      </c>
      <c r="H274" s="16">
        <v>21551</v>
      </c>
      <c r="I274" s="16">
        <f t="shared" si="14"/>
        <v>581877</v>
      </c>
    </row>
    <row r="275" spans="1:9" x14ac:dyDescent="0.3">
      <c r="A275" t="str">
        <f t="shared" si="12"/>
        <v>LA372 North</v>
      </c>
      <c r="B275" s="1" t="s">
        <v>292</v>
      </c>
      <c r="C275" s="1" t="s">
        <v>7</v>
      </c>
      <c r="D275" s="1" t="str">
        <f t="shared" si="13"/>
        <v>Electronics</v>
      </c>
      <c r="E275" s="1" t="s">
        <v>10</v>
      </c>
      <c r="F275" s="1" t="s">
        <v>320</v>
      </c>
      <c r="G275" s="1">
        <v>11</v>
      </c>
      <c r="H275" s="16">
        <v>21341</v>
      </c>
      <c r="I275" s="16">
        <f t="shared" si="14"/>
        <v>234751</v>
      </c>
    </row>
    <row r="276" spans="1:9" x14ac:dyDescent="0.3">
      <c r="A276" t="str">
        <f t="shared" si="12"/>
        <v>MO373 South</v>
      </c>
      <c r="B276" s="1" t="s">
        <v>293</v>
      </c>
      <c r="C276" s="1" t="s">
        <v>19</v>
      </c>
      <c r="D276" s="1" t="str">
        <f t="shared" si="13"/>
        <v>Electronics</v>
      </c>
      <c r="E276" s="1" t="s">
        <v>9</v>
      </c>
      <c r="F276" s="1" t="s">
        <v>322</v>
      </c>
      <c r="G276" s="1">
        <v>25</v>
      </c>
      <c r="H276" s="16">
        <v>6632</v>
      </c>
      <c r="I276" s="16">
        <f t="shared" si="14"/>
        <v>165800</v>
      </c>
    </row>
    <row r="277" spans="1:9" x14ac:dyDescent="0.3">
      <c r="A277" t="str">
        <f t="shared" si="12"/>
        <v>LA374 North</v>
      </c>
      <c r="B277" s="1" t="s">
        <v>294</v>
      </c>
      <c r="C277" s="1" t="s">
        <v>7</v>
      </c>
      <c r="D277" s="1" t="str">
        <f t="shared" si="13"/>
        <v>Electronics</v>
      </c>
      <c r="E277" s="1" t="s">
        <v>10</v>
      </c>
      <c r="F277" s="1" t="s">
        <v>324</v>
      </c>
      <c r="G277" s="1">
        <v>16</v>
      </c>
      <c r="H277" s="16">
        <v>20240</v>
      </c>
      <c r="I277" s="16">
        <f t="shared" si="14"/>
        <v>323840</v>
      </c>
    </row>
    <row r="278" spans="1:9" x14ac:dyDescent="0.3">
      <c r="A278" t="str">
        <f t="shared" si="12"/>
        <v>ST375 South</v>
      </c>
      <c r="B278" s="1" t="s">
        <v>295</v>
      </c>
      <c r="C278" s="1" t="s">
        <v>13</v>
      </c>
      <c r="D278" s="1" t="str">
        <f t="shared" si="13"/>
        <v>Stationery</v>
      </c>
      <c r="E278" s="1" t="s">
        <v>9</v>
      </c>
      <c r="F278" s="1" t="s">
        <v>321</v>
      </c>
      <c r="G278" s="1">
        <v>31</v>
      </c>
      <c r="H278" s="16">
        <v>98</v>
      </c>
      <c r="I278" s="16">
        <f t="shared" si="14"/>
        <v>3038</v>
      </c>
    </row>
    <row r="279" spans="1:9" x14ac:dyDescent="0.3">
      <c r="A279" t="str">
        <f t="shared" si="12"/>
        <v>PA376 West</v>
      </c>
      <c r="B279" s="1" t="s">
        <v>296</v>
      </c>
      <c r="C279" s="1" t="s">
        <v>18</v>
      </c>
      <c r="D279" s="1" t="str">
        <f t="shared" si="13"/>
        <v>Stationery</v>
      </c>
      <c r="E279" s="1" t="s">
        <v>11</v>
      </c>
      <c r="F279" s="1" t="s">
        <v>324</v>
      </c>
      <c r="G279" s="1">
        <v>41</v>
      </c>
      <c r="H279" s="16">
        <v>94</v>
      </c>
      <c r="I279" s="16">
        <f t="shared" si="14"/>
        <v>3854</v>
      </c>
    </row>
    <row r="280" spans="1:9" x14ac:dyDescent="0.3">
      <c r="A280" t="str">
        <f t="shared" si="12"/>
        <v>HI377 West</v>
      </c>
      <c r="B280" s="1" t="s">
        <v>297</v>
      </c>
      <c r="C280" s="1" t="s">
        <v>17</v>
      </c>
      <c r="D280" s="1" t="str">
        <f t="shared" si="13"/>
        <v>Stationery</v>
      </c>
      <c r="E280" s="1" t="s">
        <v>11</v>
      </c>
      <c r="F280" s="1" t="s">
        <v>321</v>
      </c>
      <c r="G280" s="1">
        <v>12</v>
      </c>
      <c r="H280" s="16">
        <v>24</v>
      </c>
      <c r="I280" s="16">
        <f t="shared" si="14"/>
        <v>288</v>
      </c>
    </row>
    <row r="281" spans="1:9" x14ac:dyDescent="0.3">
      <c r="A281" t="str">
        <f t="shared" si="12"/>
        <v>LA378 North</v>
      </c>
      <c r="B281" s="1" t="s">
        <v>298</v>
      </c>
      <c r="C281" s="1" t="s">
        <v>7</v>
      </c>
      <c r="D281" s="1" t="str">
        <f t="shared" si="13"/>
        <v>Electronics</v>
      </c>
      <c r="E281" s="1" t="s">
        <v>10</v>
      </c>
      <c r="F281" s="1" t="s">
        <v>323</v>
      </c>
      <c r="G281" s="1">
        <v>12</v>
      </c>
      <c r="H281" s="16">
        <v>22525</v>
      </c>
      <c r="I281" s="16">
        <f t="shared" si="14"/>
        <v>270300</v>
      </c>
    </row>
    <row r="282" spans="1:9" x14ac:dyDescent="0.3">
      <c r="A282" t="str">
        <f t="shared" si="12"/>
        <v>KE379 South</v>
      </c>
      <c r="B282" s="1" t="s">
        <v>299</v>
      </c>
      <c r="C282" s="1" t="s">
        <v>16</v>
      </c>
      <c r="D282" s="1" t="str">
        <f t="shared" si="13"/>
        <v>Electronics</v>
      </c>
      <c r="E282" s="1" t="s">
        <v>9</v>
      </c>
      <c r="F282" s="1" t="s">
        <v>321</v>
      </c>
      <c r="G282" s="1">
        <v>34</v>
      </c>
      <c r="H282" s="16">
        <v>263</v>
      </c>
      <c r="I282" s="16">
        <f t="shared" si="14"/>
        <v>8942</v>
      </c>
    </row>
    <row r="283" spans="1:9" x14ac:dyDescent="0.3">
      <c r="A283" t="str">
        <f t="shared" si="12"/>
        <v>KE380 North</v>
      </c>
      <c r="B283" s="1" t="s">
        <v>300</v>
      </c>
      <c r="C283" s="1" t="s">
        <v>16</v>
      </c>
      <c r="D283" s="1" t="str">
        <f t="shared" si="13"/>
        <v>Electronics</v>
      </c>
      <c r="E283" s="1" t="s">
        <v>10</v>
      </c>
      <c r="F283" s="1" t="s">
        <v>321</v>
      </c>
      <c r="G283" s="1">
        <v>32</v>
      </c>
      <c r="H283" s="16">
        <v>310</v>
      </c>
      <c r="I283" s="16">
        <f t="shared" si="14"/>
        <v>9920</v>
      </c>
    </row>
    <row r="284" spans="1:9" x14ac:dyDescent="0.3">
      <c r="A284" t="str">
        <f t="shared" si="12"/>
        <v>CH381 South</v>
      </c>
      <c r="B284" s="1" t="s">
        <v>301</v>
      </c>
      <c r="C284" s="1" t="s">
        <v>14</v>
      </c>
      <c r="D284" s="1" t="str">
        <f t="shared" si="13"/>
        <v>Furniture</v>
      </c>
      <c r="E284" s="1" t="s">
        <v>9</v>
      </c>
      <c r="F284" s="1" t="s">
        <v>324</v>
      </c>
      <c r="G284" s="1">
        <v>26</v>
      </c>
      <c r="H284" s="16">
        <v>276</v>
      </c>
      <c r="I284" s="16">
        <f t="shared" si="14"/>
        <v>7176</v>
      </c>
    </row>
    <row r="285" spans="1:9" x14ac:dyDescent="0.3">
      <c r="A285" t="str">
        <f t="shared" si="12"/>
        <v>MO382 West</v>
      </c>
      <c r="B285" s="1" t="s">
        <v>302</v>
      </c>
      <c r="C285" s="1" t="s">
        <v>19</v>
      </c>
      <c r="D285" s="1" t="str">
        <f t="shared" si="13"/>
        <v>Electronics</v>
      </c>
      <c r="E285" s="1" t="s">
        <v>11</v>
      </c>
      <c r="F285" s="1" t="s">
        <v>320</v>
      </c>
      <c r="G285" s="1">
        <v>27</v>
      </c>
      <c r="H285" s="16">
        <v>7189</v>
      </c>
      <c r="I285" s="16">
        <f t="shared" si="14"/>
        <v>194103</v>
      </c>
    </row>
    <row r="286" spans="1:9" x14ac:dyDescent="0.3">
      <c r="A286" t="str">
        <f t="shared" si="12"/>
        <v>PH383 West</v>
      </c>
      <c r="B286" s="1" t="s">
        <v>303</v>
      </c>
      <c r="C286" s="1" t="s">
        <v>20</v>
      </c>
      <c r="D286" s="1" t="str">
        <f t="shared" si="13"/>
        <v>Electronics</v>
      </c>
      <c r="E286" s="1" t="s">
        <v>11</v>
      </c>
      <c r="F286" s="1" t="s">
        <v>321</v>
      </c>
      <c r="G286" s="1">
        <v>10</v>
      </c>
      <c r="H286" s="16">
        <v>7327</v>
      </c>
      <c r="I286" s="16">
        <f t="shared" si="14"/>
        <v>73270</v>
      </c>
    </row>
    <row r="287" spans="1:9" x14ac:dyDescent="0.3">
      <c r="A287" t="str">
        <f t="shared" si="12"/>
        <v>MO384 East</v>
      </c>
      <c r="B287" s="1" t="s">
        <v>304</v>
      </c>
      <c r="C287" s="1" t="s">
        <v>19</v>
      </c>
      <c r="D287" s="1" t="str">
        <f t="shared" si="13"/>
        <v>Electronics</v>
      </c>
      <c r="E287" s="1" t="s">
        <v>8</v>
      </c>
      <c r="F287" s="1" t="s">
        <v>323</v>
      </c>
      <c r="G287" s="1">
        <v>27</v>
      </c>
      <c r="H287" s="16">
        <v>7631</v>
      </c>
      <c r="I287" s="16">
        <f t="shared" si="14"/>
        <v>206037</v>
      </c>
    </row>
    <row r="288" spans="1:9" x14ac:dyDescent="0.3">
      <c r="A288" t="str">
        <f t="shared" si="12"/>
        <v>CH385 West</v>
      </c>
      <c r="B288" s="1" t="s">
        <v>305</v>
      </c>
      <c r="C288" s="1" t="s">
        <v>14</v>
      </c>
      <c r="D288" s="1" t="str">
        <f t="shared" si="13"/>
        <v>Furniture</v>
      </c>
      <c r="E288" s="1" t="s">
        <v>11</v>
      </c>
      <c r="F288" s="1" t="s">
        <v>320</v>
      </c>
      <c r="G288" s="1">
        <v>29</v>
      </c>
      <c r="H288" s="16">
        <v>219</v>
      </c>
      <c r="I288" s="16">
        <f t="shared" si="14"/>
        <v>6351</v>
      </c>
    </row>
    <row r="289" spans="1:9" x14ac:dyDescent="0.3">
      <c r="A289" t="str">
        <f t="shared" si="12"/>
        <v>MO386 East</v>
      </c>
      <c r="B289" s="1" t="s">
        <v>306</v>
      </c>
      <c r="C289" s="1" t="s">
        <v>19</v>
      </c>
      <c r="D289" s="1" t="str">
        <f t="shared" si="13"/>
        <v>Electronics</v>
      </c>
      <c r="E289" s="1" t="s">
        <v>8</v>
      </c>
      <c r="F289" s="1" t="s">
        <v>323</v>
      </c>
      <c r="G289" s="1">
        <v>32</v>
      </c>
      <c r="H289" s="16">
        <v>7586</v>
      </c>
      <c r="I289" s="16">
        <f t="shared" si="14"/>
        <v>242752</v>
      </c>
    </row>
    <row r="290" spans="1:9" x14ac:dyDescent="0.3">
      <c r="A290" t="str">
        <f t="shared" si="12"/>
        <v>ST387 South</v>
      </c>
      <c r="B290" s="1" t="s">
        <v>307</v>
      </c>
      <c r="C290" s="1" t="s">
        <v>13</v>
      </c>
      <c r="D290" s="1" t="str">
        <f t="shared" si="13"/>
        <v>Stationery</v>
      </c>
      <c r="E290" s="1" t="s">
        <v>9</v>
      </c>
      <c r="F290" s="1" t="s">
        <v>321</v>
      </c>
      <c r="G290" s="1">
        <v>39</v>
      </c>
      <c r="H290" s="16">
        <v>90</v>
      </c>
      <c r="I290" s="16">
        <f t="shared" si="14"/>
        <v>3510</v>
      </c>
    </row>
    <row r="291" spans="1:9" x14ac:dyDescent="0.3">
      <c r="A291" t="str">
        <f t="shared" si="12"/>
        <v>PA388 North</v>
      </c>
      <c r="B291" s="1" t="s">
        <v>308</v>
      </c>
      <c r="C291" s="1" t="s">
        <v>18</v>
      </c>
      <c r="D291" s="1" t="str">
        <f t="shared" si="13"/>
        <v>Stationery</v>
      </c>
      <c r="E291" s="1" t="s">
        <v>10</v>
      </c>
      <c r="F291" s="1" t="s">
        <v>323</v>
      </c>
      <c r="G291" s="1">
        <v>25</v>
      </c>
      <c r="H291" s="16">
        <v>92</v>
      </c>
      <c r="I291" s="16">
        <f t="shared" si="14"/>
        <v>2300</v>
      </c>
    </row>
    <row r="292" spans="1:9" x14ac:dyDescent="0.3">
      <c r="A292" t="str">
        <f t="shared" si="12"/>
        <v>HI389 North</v>
      </c>
      <c r="B292" s="1" t="s">
        <v>309</v>
      </c>
      <c r="C292" s="1" t="s">
        <v>17</v>
      </c>
      <c r="D292" s="1" t="str">
        <f t="shared" si="13"/>
        <v>Stationery</v>
      </c>
      <c r="E292" s="1" t="s">
        <v>10</v>
      </c>
      <c r="F292" s="1" t="s">
        <v>321</v>
      </c>
      <c r="G292" s="1">
        <v>19</v>
      </c>
      <c r="H292" s="16">
        <v>14</v>
      </c>
      <c r="I292" s="16">
        <f t="shared" si="14"/>
        <v>266</v>
      </c>
    </row>
    <row r="293" spans="1:9" x14ac:dyDescent="0.3">
      <c r="A293" t="str">
        <f t="shared" si="12"/>
        <v>MO390 East</v>
      </c>
      <c r="B293" s="1" t="s">
        <v>310</v>
      </c>
      <c r="C293" s="1" t="s">
        <v>19</v>
      </c>
      <c r="D293" s="1" t="str">
        <f t="shared" si="13"/>
        <v>Electronics</v>
      </c>
      <c r="E293" s="1" t="s">
        <v>8</v>
      </c>
      <c r="F293" s="1" t="s">
        <v>320</v>
      </c>
      <c r="G293" s="1">
        <v>43</v>
      </c>
      <c r="H293" s="16">
        <v>5580</v>
      </c>
      <c r="I293" s="16">
        <f t="shared" si="14"/>
        <v>239940</v>
      </c>
    </row>
    <row r="294" spans="1:9" x14ac:dyDescent="0.3">
      <c r="A294" t="str">
        <f t="shared" si="12"/>
        <v>TA391 East</v>
      </c>
      <c r="B294" s="1" t="s">
        <v>311</v>
      </c>
      <c r="C294" s="1" t="s">
        <v>15</v>
      </c>
      <c r="D294" s="1" t="str">
        <f t="shared" si="13"/>
        <v>Furniture</v>
      </c>
      <c r="E294" s="1" t="s">
        <v>8</v>
      </c>
      <c r="F294" s="1" t="s">
        <v>324</v>
      </c>
      <c r="G294" s="1">
        <v>30</v>
      </c>
      <c r="H294" s="16">
        <v>847</v>
      </c>
      <c r="I294" s="16">
        <f t="shared" si="14"/>
        <v>25410</v>
      </c>
    </row>
    <row r="295" spans="1:9" x14ac:dyDescent="0.3">
      <c r="A295" t="str">
        <f t="shared" si="12"/>
        <v>MO392 West</v>
      </c>
      <c r="B295" s="1" t="s">
        <v>312</v>
      </c>
      <c r="C295" s="1" t="s">
        <v>19</v>
      </c>
      <c r="D295" s="1" t="str">
        <f t="shared" si="13"/>
        <v>Electronics</v>
      </c>
      <c r="E295" s="1" t="s">
        <v>11</v>
      </c>
      <c r="F295" s="1" t="s">
        <v>320</v>
      </c>
      <c r="G295" s="1">
        <v>27</v>
      </c>
      <c r="H295" s="16">
        <v>6507</v>
      </c>
      <c r="I295" s="16">
        <f t="shared" si="14"/>
        <v>175689</v>
      </c>
    </row>
    <row r="296" spans="1:9" x14ac:dyDescent="0.3">
      <c r="A296" t="str">
        <f t="shared" si="12"/>
        <v>HI393 East</v>
      </c>
      <c r="B296" s="1" t="s">
        <v>313</v>
      </c>
      <c r="C296" s="1" t="s">
        <v>17</v>
      </c>
      <c r="D296" s="1" t="str">
        <f t="shared" si="13"/>
        <v>Stationery</v>
      </c>
      <c r="E296" s="1" t="s">
        <v>8</v>
      </c>
      <c r="F296" s="1" t="s">
        <v>320</v>
      </c>
      <c r="G296" s="1">
        <v>19</v>
      </c>
      <c r="H296" s="16">
        <v>18</v>
      </c>
      <c r="I296" s="16">
        <f t="shared" si="14"/>
        <v>342</v>
      </c>
    </row>
    <row r="297" spans="1:9" x14ac:dyDescent="0.3">
      <c r="A297" t="str">
        <f t="shared" si="12"/>
        <v>HI394 West</v>
      </c>
      <c r="B297" s="1" t="s">
        <v>314</v>
      </c>
      <c r="C297" s="1" t="s">
        <v>17</v>
      </c>
      <c r="D297" s="1" t="str">
        <f t="shared" si="13"/>
        <v>Stationery</v>
      </c>
      <c r="E297" s="1" t="s">
        <v>11</v>
      </c>
      <c r="F297" s="1" t="s">
        <v>322</v>
      </c>
      <c r="G297" s="1">
        <v>15</v>
      </c>
      <c r="H297" s="16">
        <v>27</v>
      </c>
      <c r="I297" s="16">
        <f t="shared" si="14"/>
        <v>405</v>
      </c>
    </row>
    <row r="298" spans="1:9" x14ac:dyDescent="0.3">
      <c r="A298" t="str">
        <f t="shared" si="12"/>
        <v>KE395 South</v>
      </c>
      <c r="B298" s="1" t="s">
        <v>315</v>
      </c>
      <c r="C298" s="1" t="s">
        <v>16</v>
      </c>
      <c r="D298" s="1" t="str">
        <f t="shared" si="13"/>
        <v>Electronics</v>
      </c>
      <c r="E298" s="1" t="s">
        <v>9</v>
      </c>
      <c r="F298" s="1" t="s">
        <v>321</v>
      </c>
      <c r="G298" s="1">
        <v>30</v>
      </c>
      <c r="H298" s="16">
        <v>491</v>
      </c>
      <c r="I298" s="16">
        <f t="shared" si="14"/>
        <v>14730</v>
      </c>
    </row>
    <row r="299" spans="1:9" x14ac:dyDescent="0.3">
      <c r="A299" t="str">
        <f t="shared" si="12"/>
        <v>KE396 South</v>
      </c>
      <c r="B299" s="1" t="s">
        <v>316</v>
      </c>
      <c r="C299" s="1" t="s">
        <v>16</v>
      </c>
      <c r="D299" s="1" t="str">
        <f t="shared" si="13"/>
        <v>Electronics</v>
      </c>
      <c r="E299" s="1" t="s">
        <v>9</v>
      </c>
      <c r="F299" s="1" t="s">
        <v>324</v>
      </c>
      <c r="G299" s="1">
        <v>29</v>
      </c>
      <c r="H299" s="16">
        <v>345</v>
      </c>
      <c r="I299" s="16">
        <f t="shared" si="14"/>
        <v>10005</v>
      </c>
    </row>
    <row r="300" spans="1:9" x14ac:dyDescent="0.3">
      <c r="A300" t="str">
        <f t="shared" si="12"/>
        <v>LA397 West</v>
      </c>
      <c r="B300" s="1" t="s">
        <v>317</v>
      </c>
      <c r="C300" s="1" t="s">
        <v>7</v>
      </c>
      <c r="D300" s="1" t="str">
        <f t="shared" si="13"/>
        <v>Electronics</v>
      </c>
      <c r="E300" s="1" t="s">
        <v>11</v>
      </c>
      <c r="F300" s="1" t="s">
        <v>323</v>
      </c>
      <c r="G300" s="1">
        <v>28</v>
      </c>
      <c r="H300" s="16">
        <v>21859</v>
      </c>
      <c r="I300" s="16">
        <f t="shared" si="14"/>
        <v>612052</v>
      </c>
    </row>
    <row r="301" spans="1:9" x14ac:dyDescent="0.3">
      <c r="A301" t="str">
        <f t="shared" si="12"/>
        <v>CH398 North</v>
      </c>
      <c r="B301" s="1" t="s">
        <v>318</v>
      </c>
      <c r="C301" s="1" t="s">
        <v>14</v>
      </c>
      <c r="D301" s="1" t="str">
        <f t="shared" si="13"/>
        <v>Furniture</v>
      </c>
      <c r="E301" s="1" t="s">
        <v>10</v>
      </c>
      <c r="F301" s="1" t="s">
        <v>324</v>
      </c>
      <c r="G301" s="1">
        <v>10</v>
      </c>
      <c r="H301" s="16">
        <v>213</v>
      </c>
      <c r="I301" s="16">
        <f t="shared" si="14"/>
        <v>2130</v>
      </c>
    </row>
    <row r="302" spans="1:9" x14ac:dyDescent="0.3">
      <c r="A302" t="str">
        <f t="shared" si="12"/>
        <v>CH399 South</v>
      </c>
      <c r="B302" s="1" t="s">
        <v>319</v>
      </c>
      <c r="C302" s="1" t="s">
        <v>14</v>
      </c>
      <c r="D302" s="1" t="str">
        <f t="shared" si="13"/>
        <v>Furniture</v>
      </c>
      <c r="E302" s="1" t="s">
        <v>9</v>
      </c>
      <c r="F302" s="1" t="s">
        <v>320</v>
      </c>
      <c r="G302" s="1">
        <v>23</v>
      </c>
      <c r="H302" s="16">
        <v>284</v>
      </c>
      <c r="I302" s="16">
        <f t="shared" si="14"/>
        <v>6532</v>
      </c>
    </row>
    <row r="303" spans="1:9" x14ac:dyDescent="0.3">
      <c r="C303">
        <f>SUBTOTAL(3,Product_Name)</f>
        <v>299</v>
      </c>
      <c r="D303" s="18">
        <f>SUBTOTAL(3,D8:D300)</f>
        <v>293</v>
      </c>
      <c r="G303">
        <f>SUBTOTAL(9,Unit_Sold)</f>
        <v>8235</v>
      </c>
      <c r="H303">
        <f>SUBTOTAL(9,Sales)</f>
        <v>1208330</v>
      </c>
      <c r="I303" s="17">
        <f>SUBTOTAL(9,Total_Sales)</f>
        <v>32924260</v>
      </c>
    </row>
  </sheetData>
  <mergeCells count="3">
    <mergeCell ref="L1:M1"/>
    <mergeCell ref="L2:M2"/>
    <mergeCell ref="B1:I1"/>
  </mergeCells>
  <conditionalFormatting sqref="B4:I302">
    <cfRule type="expression" dxfId="0" priority="2">
      <formula>$M$3=$F4</formula>
    </cfRule>
  </conditionalFormatting>
  <dataValidations count="1">
    <dataValidation type="list" allowBlank="1" showInputMessage="1" showErrorMessage="1" sqref="M3" xr:uid="{45E1F3F8-2270-4390-A2D3-194C09C2AD4F}">
      <formula1>"Sagar Sharma, Suresh Singh, Resham, Jai Kishan, Kamal Singh"</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E8010-F2E9-4477-A216-967E48512CEC}">
  <sheetPr codeName="Sheet2"/>
  <dimension ref="B1:N15"/>
  <sheetViews>
    <sheetView workbookViewId="0">
      <selection activeCell="C26" sqref="C26"/>
    </sheetView>
  </sheetViews>
  <sheetFormatPr defaultRowHeight="14.4" x14ac:dyDescent="0.3"/>
  <cols>
    <col min="2" max="2" width="11.33203125" customWidth="1"/>
    <col min="3" max="3" width="15.33203125" customWidth="1"/>
    <col min="4" max="4" width="16" customWidth="1"/>
    <col min="5" max="5" width="12.109375" customWidth="1"/>
    <col min="6" max="6" width="10.5546875" customWidth="1"/>
    <col min="7" max="7" width="15.21875" customWidth="1"/>
    <col min="8" max="8" width="12" customWidth="1"/>
    <col min="9" max="9" width="11.109375" customWidth="1"/>
    <col min="10" max="10" width="10.44140625" customWidth="1"/>
  </cols>
  <sheetData>
    <row r="1" spans="2:14" x14ac:dyDescent="0.3">
      <c r="B1" s="34" t="s">
        <v>328</v>
      </c>
      <c r="C1" s="35"/>
    </row>
    <row r="4" spans="2:14" x14ac:dyDescent="0.3">
      <c r="B4" s="33" t="s">
        <v>338</v>
      </c>
      <c r="C4" s="33"/>
    </row>
    <row r="5" spans="2:14" ht="15.6" x14ac:dyDescent="0.3">
      <c r="B5" s="10" t="s">
        <v>339</v>
      </c>
      <c r="C5" s="10" t="s">
        <v>3</v>
      </c>
      <c r="D5" s="2" t="s">
        <v>1</v>
      </c>
      <c r="E5" s="2" t="s">
        <v>2</v>
      </c>
      <c r="F5" s="2" t="s">
        <v>3</v>
      </c>
      <c r="G5" s="2" t="s">
        <v>4</v>
      </c>
      <c r="H5" s="2" t="s">
        <v>5</v>
      </c>
      <c r="I5" s="2" t="s">
        <v>326</v>
      </c>
      <c r="J5" s="2" t="s">
        <v>6</v>
      </c>
    </row>
    <row r="6" spans="2:14" x14ac:dyDescent="0.3">
      <c r="B6" s="8" t="s">
        <v>23</v>
      </c>
      <c r="C6" s="3"/>
      <c r="D6" t="str">
        <f>VLOOKUP($B$6,Dataset_1!$B$3:$I$302,COLUMNS($D$1:E1),FALSE)</f>
        <v>Table</v>
      </c>
      <c r="E6" t="str">
        <f>VLOOKUP($B$6,Dataset_1!$B$3:$I$302,COLUMNS($D$1:F1),FALSE)</f>
        <v>Furniture</v>
      </c>
      <c r="F6" t="str">
        <f>VLOOKUP($B$6,Dataset_1!$B$3:$I$302,COLUMNS($D$1:G1),FALSE)</f>
        <v>South</v>
      </c>
      <c r="G6" t="str">
        <f>VLOOKUP($B$6,Dataset_1!$B$3:$I$302,COLUMNS($D$1:H1),FALSE)</f>
        <v>Resham</v>
      </c>
      <c r="H6">
        <f>VLOOKUP($B$6,Dataset_1!$B$3:$I$302,COLUMNS($D$1:I1),FALSE)</f>
        <v>13</v>
      </c>
      <c r="I6">
        <f>VLOOKUP($B$6,Dataset_1!$B$3:$I$302,COLUMNS($D$1:J1),FALSE)</f>
        <v>681</v>
      </c>
      <c r="J6">
        <f>VLOOKUP($B$6,Dataset_1!$B$3:$I$302,COLUMNS($D$1:K1),FALSE)</f>
        <v>8853</v>
      </c>
      <c r="L6" s="36" t="s">
        <v>342</v>
      </c>
      <c r="M6" s="36"/>
      <c r="N6" s="36"/>
    </row>
    <row r="7" spans="2:14" x14ac:dyDescent="0.3">
      <c r="B7" s="8" t="s">
        <v>36</v>
      </c>
      <c r="C7" s="9" t="s">
        <v>11</v>
      </c>
      <c r="D7" t="str">
        <f>IFERROR(VLOOKUP($B$7&amp; " "&amp;$C$7,Dataset_1!$A$3:$I$302,COLUMNS($B$3:D$3),FALSE),"Not Found")</f>
        <v>Keyboard</v>
      </c>
      <c r="E7" t="str">
        <f>IFERROR(VLOOKUP($B$7&amp; " "&amp;$C$7,Dataset_1!$A$3:$I$302,COLUMNS($B$3:E$3),FALSE),"Not Found")</f>
        <v>Electronics</v>
      </c>
      <c r="F7" t="str">
        <f>IFERROR(VLOOKUP($B$7&amp; " "&amp;$C$7,Dataset_1!$A$3:$I$302,COLUMNS($B$3:F$3),FALSE),"Not Found")</f>
        <v>West</v>
      </c>
      <c r="G7" t="str">
        <f>IFERROR(VLOOKUP($B$7&amp; " "&amp;$C$7,Dataset_1!$A$3:$I$302,COLUMNS($B$3:G$3),FALSE),"Not Found")</f>
        <v>Jai Kishan</v>
      </c>
      <c r="H7">
        <f>IFERROR(VLOOKUP($B$7&amp; " "&amp;$C$7,Dataset_1!$A$3:$I$302,COLUMNS($B$3:H$3),FALSE),"Not Found")</f>
        <v>38</v>
      </c>
      <c r="I7">
        <f>IFERROR(VLOOKUP($B$7&amp; " "&amp;$C$7,Dataset_1!$A$3:$I$302,COLUMNS($B$3:I$3),FALSE),"Not Found")</f>
        <v>486</v>
      </c>
      <c r="J7">
        <f>IFERROR(VLOOKUP($B$7&amp; " "&amp;$C$7,Dataset_1!$A$3:$I$302,COLUMNS($B$3:J$3),FALSE),"Not Found")</f>
        <v>18468</v>
      </c>
      <c r="L7" s="37" t="s">
        <v>343</v>
      </c>
      <c r="M7" s="37"/>
      <c r="N7" s="37"/>
    </row>
    <row r="9" spans="2:14" ht="16.2" thickBot="1" x14ac:dyDescent="0.35">
      <c r="B9" s="33" t="s">
        <v>344</v>
      </c>
      <c r="C9" s="33"/>
      <c r="D9" s="2" t="s">
        <v>331</v>
      </c>
      <c r="E9" s="2" t="s">
        <v>5</v>
      </c>
      <c r="F9" s="2" t="s">
        <v>326</v>
      </c>
      <c r="G9" s="2" t="s">
        <v>6</v>
      </c>
    </row>
    <row r="10" spans="2:14" ht="15" thickBot="1" x14ac:dyDescent="0.35">
      <c r="C10" s="8" t="s">
        <v>321</v>
      </c>
      <c r="D10">
        <f>COUNTIF(Sales_Rep,C10)</f>
        <v>72</v>
      </c>
      <c r="E10" cm="1">
        <f t="array" ref="E10">SUM((Sales_Rep=$C$10)*Unit_Sold)</f>
        <v>1961</v>
      </c>
      <c r="F10" cm="1">
        <f t="array" ref="F10">SUM((Sales_Rep=$C$10)*Sales)</f>
        <v>246628</v>
      </c>
      <c r="G10" cm="1">
        <f t="array" ref="G10">SUM((Sales_Rep=$C$10)*Total_Sales)</f>
        <v>6882318</v>
      </c>
      <c r="I10" s="30" t="s">
        <v>345</v>
      </c>
      <c r="J10" s="31"/>
      <c r="K10" s="32"/>
    </row>
    <row r="12" spans="2:14" ht="15" thickBot="1" x14ac:dyDescent="0.35"/>
    <row r="13" spans="2:14" ht="15" thickBot="1" x14ac:dyDescent="0.35">
      <c r="I13" s="30" t="s">
        <v>348</v>
      </c>
      <c r="J13" s="31"/>
      <c r="K13" s="32"/>
    </row>
    <row r="14" spans="2:14" ht="15.6" x14ac:dyDescent="0.3">
      <c r="C14" s="2" t="s">
        <v>4</v>
      </c>
      <c r="D14" s="2" t="s">
        <v>5</v>
      </c>
      <c r="E14" s="2" t="s">
        <v>326</v>
      </c>
      <c r="F14" s="2" t="s">
        <v>6</v>
      </c>
      <c r="G14" s="2" t="s">
        <v>346</v>
      </c>
    </row>
    <row r="15" spans="2:14" x14ac:dyDescent="0.3">
      <c r="C15" s="8" t="s">
        <v>321</v>
      </c>
      <c r="D15">
        <f>SUMIF(Sales_Rep,C15,Unit_Sold)</f>
        <v>1961</v>
      </c>
      <c r="E15">
        <f>SUMIF(Sales_Rep,C15,Sales)</f>
        <v>246628</v>
      </c>
      <c r="F15">
        <f>SUMIF(Sales_Rep,C15,Total_Sales)</f>
        <v>6882318</v>
      </c>
      <c r="G15">
        <f>COUNTIF(Sales_Rep,C15)</f>
        <v>72</v>
      </c>
    </row>
  </sheetData>
  <mergeCells count="7">
    <mergeCell ref="I13:K13"/>
    <mergeCell ref="I10:K10"/>
    <mergeCell ref="B4:C4"/>
    <mergeCell ref="B1:C1"/>
    <mergeCell ref="L6:N6"/>
    <mergeCell ref="L7:N7"/>
    <mergeCell ref="B9:C9"/>
  </mergeCells>
  <phoneticPr fontId="6" type="noConversion"/>
  <dataValidations count="2">
    <dataValidation type="list" allowBlank="1" showInputMessage="1" showErrorMessage="1" sqref="C10 C15" xr:uid="{A958C70B-F3EA-4BAB-94DB-96AAF52E1EE8}">
      <formula1>"Sagar Sharma, Suresh Singh, Resham, Jai Kishan, Kamal Singh"</formula1>
    </dataValidation>
    <dataValidation type="list" allowBlank="1" showInputMessage="1" showErrorMessage="1" sqref="B6:B7" xr:uid="{9E7679E3-2112-478E-AA7C-8CC21EFE485D}">
      <formula1>INDIRECT($B$5)</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8F42630-562A-4033-9CA5-307185C07BC0}">
          <x14:formula1>
            <xm:f>Use_OF_Functions!$J$5:$J$8</xm:f>
          </x14:formula1>
          <xm:sqref>C7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FAE0F-01BA-44AE-8F99-1DE3BF2B1232}">
  <sheetPr codeName="Sheet3"/>
  <dimension ref="B1:J17"/>
  <sheetViews>
    <sheetView tabSelected="1" workbookViewId="0">
      <selection activeCell="D5" sqref="D5"/>
    </sheetView>
  </sheetViews>
  <sheetFormatPr defaultRowHeight="14.4" x14ac:dyDescent="0.3"/>
  <cols>
    <col min="2" max="2" width="14.77734375" customWidth="1"/>
    <col min="3" max="3" width="7.33203125" customWidth="1"/>
    <col min="4" max="4" width="9.6640625" customWidth="1"/>
    <col min="8" max="8" width="13.5546875" customWidth="1"/>
    <col min="9" max="9" width="11.5546875" customWidth="1"/>
    <col min="10" max="10" width="8.6640625" customWidth="1"/>
  </cols>
  <sheetData>
    <row r="1" spans="2:10" x14ac:dyDescent="0.3">
      <c r="B1" s="34" t="s">
        <v>337</v>
      </c>
      <c r="C1" s="35"/>
      <c r="D1" s="35"/>
      <c r="E1" s="38"/>
    </row>
    <row r="3" spans="2:10" x14ac:dyDescent="0.3">
      <c r="B3" s="39" t="s">
        <v>329</v>
      </c>
      <c r="C3" s="39"/>
      <c r="D3" s="39"/>
      <c r="H3" s="34" t="s">
        <v>336</v>
      </c>
      <c r="I3" s="35"/>
      <c r="J3" s="35"/>
    </row>
    <row r="4" spans="2:10" ht="15.6" x14ac:dyDescent="0.3">
      <c r="B4" s="6" t="str">
        <f>Dataset_1!C3</f>
        <v>Product Name</v>
      </c>
      <c r="C4" s="6" t="s">
        <v>3</v>
      </c>
      <c r="D4" s="6" t="s">
        <v>326</v>
      </c>
      <c r="H4" s="2" t="s">
        <v>1</v>
      </c>
      <c r="I4" s="2" t="s">
        <v>2</v>
      </c>
      <c r="J4" s="2" t="s">
        <v>3</v>
      </c>
    </row>
    <row r="5" spans="2:10" x14ac:dyDescent="0.3">
      <c r="B5" s="4" t="s">
        <v>15</v>
      </c>
      <c r="C5" s="1"/>
      <c r="D5" s="1">
        <f>SUMIF(Product_Name,B5,Total_Sales)</f>
        <v>577939</v>
      </c>
      <c r="H5" s="1" t="s">
        <v>14</v>
      </c>
      <c r="I5" s="1" t="str">
        <f>IF(OR(H5="Paper Clip", H5="Sticky Note", H5="High Lighters"), "Stationery",
IF(OR(H5="Keyboard", H5="Monitor", H5="Headphone", H5="Phone", H5="Laptop"), "Electronics",
IF(OR(H5="Table", H5="Chair"), "Furniture", "Other")))</f>
        <v>Furniture</v>
      </c>
      <c r="J5" s="1" t="s">
        <v>9</v>
      </c>
    </row>
    <row r="6" spans="2:10" x14ac:dyDescent="0.3">
      <c r="B6" s="4" t="s">
        <v>16</v>
      </c>
      <c r="C6" s="4" t="s">
        <v>11</v>
      </c>
      <c r="D6" s="1">
        <f>SUMIFS(Total_Sales,Product_Name,B6,Region,C6)</f>
        <v>73333</v>
      </c>
      <c r="H6" s="1" t="s">
        <v>17</v>
      </c>
      <c r="I6" s="1" t="str">
        <f>IF(OR(H6="Paper Clip", H6="Sticky Note", H6="High Lighters"), "Stationery",
IF(OR(H6="Keyboard", H6="Monitor", H6="Headphone", H6="Phone", H6="Laptop"), "Electronics",
IF(OR(H6="Table", H6="Chair"), "Furniture", "Other")))</f>
        <v>Stationery</v>
      </c>
      <c r="J6" s="1" t="s">
        <v>11</v>
      </c>
    </row>
    <row r="7" spans="2:10" x14ac:dyDescent="0.3">
      <c r="H7" s="1" t="s">
        <v>15</v>
      </c>
      <c r="I7" s="1" t="str">
        <f>IF(OR(H8="Paper Clip", H8="Sticky Note", H8="High Lighters"), "Stationery",
IF(OR(H8="Keyboard", H8="Monitor", H8="Headphone", H8="Phone", H8="Laptop"), "Electronics",
IF(OR(H8="Table", H8="Chair"), "Furniture", "Other")))</f>
        <v>Electronics</v>
      </c>
      <c r="J7" s="1" t="s">
        <v>10</v>
      </c>
    </row>
    <row r="8" spans="2:10" x14ac:dyDescent="0.3">
      <c r="B8" s="39" t="s">
        <v>333</v>
      </c>
      <c r="C8" s="39"/>
      <c r="D8" s="39"/>
      <c r="H8" s="1" t="s">
        <v>16</v>
      </c>
      <c r="J8" s="1" t="s">
        <v>8</v>
      </c>
    </row>
    <row r="9" spans="2:10" x14ac:dyDescent="0.3">
      <c r="B9" s="6" t="s">
        <v>330</v>
      </c>
      <c r="C9" s="6" t="s">
        <v>3</v>
      </c>
      <c r="D9" s="6" t="s">
        <v>331</v>
      </c>
      <c r="H9" s="1" t="s">
        <v>7</v>
      </c>
    </row>
    <row r="10" spans="2:10" x14ac:dyDescent="0.3">
      <c r="B10" s="4" t="s">
        <v>13</v>
      </c>
      <c r="D10" s="1">
        <f>COUNTIF(Product_Name,B10)</f>
        <v>33</v>
      </c>
      <c r="H10" s="1" t="s">
        <v>19</v>
      </c>
    </row>
    <row r="11" spans="2:10" x14ac:dyDescent="0.3">
      <c r="B11" s="4" t="s">
        <v>20</v>
      </c>
      <c r="C11" s="5" t="s">
        <v>11</v>
      </c>
      <c r="D11" s="1">
        <f>COUNTIFS(Product_Name,B11,Region,C11)</f>
        <v>8</v>
      </c>
      <c r="H11" s="1" t="s">
        <v>13</v>
      </c>
    </row>
    <row r="12" spans="2:10" ht="15.6" x14ac:dyDescent="0.3">
      <c r="B12" s="2" t="s">
        <v>332</v>
      </c>
      <c r="D12" s="1">
        <f>COUNTA(Product_Name)</f>
        <v>299</v>
      </c>
      <c r="H12" s="1" t="s">
        <v>347</v>
      </c>
    </row>
    <row r="13" spans="2:10" x14ac:dyDescent="0.3">
      <c r="H13" s="1" t="s">
        <v>12</v>
      </c>
    </row>
    <row r="14" spans="2:10" x14ac:dyDescent="0.3">
      <c r="B14" s="39" t="s">
        <v>334</v>
      </c>
      <c r="C14" s="39"/>
      <c r="D14" s="39"/>
      <c r="H14" s="1" t="s">
        <v>20</v>
      </c>
    </row>
    <row r="15" spans="2:10" x14ac:dyDescent="0.3">
      <c r="B15" s="4" t="s">
        <v>17</v>
      </c>
      <c r="C15" s="1"/>
      <c r="D15" s="1">
        <f>AVERAGEIF(Product_Name,B15,Total_Sales)</f>
        <v>527.47058823529414</v>
      </c>
    </row>
    <row r="16" spans="2:10" x14ac:dyDescent="0.3">
      <c r="B16" s="4" t="s">
        <v>13</v>
      </c>
      <c r="C16" s="5" t="s">
        <v>10</v>
      </c>
      <c r="D16" s="1">
        <f>AVERAGEIFS(Total_Sales,Product_Name,B16,Region,C16)</f>
        <v>2398.25</v>
      </c>
    </row>
    <row r="17" spans="2:4" x14ac:dyDescent="0.3">
      <c r="B17" s="7" t="s">
        <v>335</v>
      </c>
      <c r="C17" s="1"/>
      <c r="D17" s="1">
        <f>AVERAGE(Total_Sales)</f>
        <v>110114.58193979933</v>
      </c>
    </row>
  </sheetData>
  <mergeCells count="5">
    <mergeCell ref="B1:E1"/>
    <mergeCell ref="B3:D3"/>
    <mergeCell ref="B8:D8"/>
    <mergeCell ref="B14:D14"/>
    <mergeCell ref="H3:J3"/>
  </mergeCells>
  <dataValidations count="2">
    <dataValidation type="list" allowBlank="1" showInputMessage="1" showErrorMessage="1" sqref="B5:B6 B10:B11 B15:B16" xr:uid="{1210F045-308B-4932-B5DD-A7B284D90A35}">
      <formula1>$H$5:$H$14</formula1>
    </dataValidation>
    <dataValidation type="list" allowBlank="1" showInputMessage="1" showErrorMessage="1" sqref="C16 C6 C11" xr:uid="{BBDBB163-6B5B-497B-8A4A-4A05DD146015}">
      <formula1>$J$5:$J$8</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A809020A-6504-4618-8554-64D3C10E6F4F}">
  <ds:schemaRefs/>
</ds:datastoreItem>
</file>

<file path=customXml/itemProps2.xml><?xml version="1.0" encoding="utf-8"?>
<ds:datastoreItem xmlns:ds="http://schemas.openxmlformats.org/officeDocument/2006/customXml" ds:itemID="{31287997-2D6E-4D3D-A15E-B2531141AFC3}">
  <ds:schemaRefs/>
</ds:datastoreItem>
</file>

<file path=customXml/itemProps3.xml><?xml version="1.0" encoding="utf-8"?>
<ds:datastoreItem xmlns:ds="http://schemas.openxmlformats.org/officeDocument/2006/customXml" ds:itemID="{91A55113-CFFD-4FBD-A559-4B40355AA45A}">
  <ds:schemaRefs/>
</ds:datastoreItem>
</file>

<file path=customXml/itemProps4.xml><?xml version="1.0" encoding="utf-8"?>
<ds:datastoreItem xmlns:ds="http://schemas.openxmlformats.org/officeDocument/2006/customXml" ds:itemID="{B4B68689-8FD5-43C1-983B-6F1DD7D54CC0}">
  <ds:schemaRefs/>
</ds:datastoreItem>
</file>

<file path=customXml/itemProps5.xml><?xml version="1.0" encoding="utf-8"?>
<ds:datastoreItem xmlns:ds="http://schemas.openxmlformats.org/officeDocument/2006/customXml" ds:itemID="{B79A1682-E47C-4B20-BD8F-DE209B96E926}">
  <ds:schemaRefs/>
</ds:datastoreItem>
</file>

<file path=customXml/itemProps6.xml><?xml version="1.0" encoding="utf-8"?>
<ds:datastoreItem xmlns:ds="http://schemas.openxmlformats.org/officeDocument/2006/customXml" ds:itemID="{F8FEEE32-D0FA-4639-9771-C9A05E98736D}">
  <ds:schemaRefs/>
</ds:datastoreItem>
</file>

<file path=customXml/itemProps7.xml><?xml version="1.0" encoding="utf-8"?>
<ds:datastoreItem xmlns:ds="http://schemas.openxmlformats.org/officeDocument/2006/customXml" ds:itemID="{91A2DDD8-38BB-42DA-A647-42B9C0A35D74}">
  <ds:schemaRefs/>
</ds:datastoreItem>
</file>

<file path=customXml/itemProps8.xml><?xml version="1.0" encoding="utf-8"?>
<ds:datastoreItem xmlns:ds="http://schemas.openxmlformats.org/officeDocument/2006/customXml" ds:itemID="{76DCB2E1-6AEF-410E-B449-9AAA7D19E7BE}">
  <ds:schemaRefs/>
</ds:datastoreItem>
</file>

<file path=customXml/itemProps9.xml><?xml version="1.0" encoding="utf-8"?>
<ds:datastoreItem xmlns:ds="http://schemas.openxmlformats.org/officeDocument/2006/customXml" ds:itemID="{CD0C13CB-8A05-47FD-93EC-3CA0348D9A82}">
  <ds:schemaRefs/>
</ds:datastoreItem>
</file>

<file path=customXml/itemProps10.xml><?xml version="1.0" encoding="utf-8"?>
<ds:datastoreItem xmlns:ds="http://schemas.openxmlformats.org/officeDocument/2006/customXml" ds:itemID="{C2916FD8-93C8-4110-B474-CCF9B2038EC5}">
  <ds:schemaRefs/>
</ds:datastoreItem>
</file>

<file path=customXml/itemProps11.xml><?xml version="1.0" encoding="utf-8"?>
<ds:datastoreItem xmlns:ds="http://schemas.openxmlformats.org/officeDocument/2006/customXml" ds:itemID="{C7D4FD68-8A16-477E-93F8-C04FB4E4ACF4}">
  <ds:schemaRefs/>
</ds:datastoreItem>
</file>

<file path=customXml/itemProps12.xml><?xml version="1.0" encoding="utf-8"?>
<ds:datastoreItem xmlns:ds="http://schemas.openxmlformats.org/officeDocument/2006/customXml" ds:itemID="{787B8D83-1556-4B3F-A450-58029504E2FE}">
  <ds:schemaRefs/>
</ds:datastoreItem>
</file>

<file path=customXml/itemProps13.xml><?xml version="1.0" encoding="utf-8"?>
<ds:datastoreItem xmlns:ds="http://schemas.openxmlformats.org/officeDocument/2006/customXml" ds:itemID="{BF9DF99D-A9E7-4984-9E30-A4F43DD76E04}">
  <ds:schemaRefs/>
</ds:datastoreItem>
</file>

<file path=customXml/itemProps14.xml><?xml version="1.0" encoding="utf-8"?>
<ds:datastoreItem xmlns:ds="http://schemas.openxmlformats.org/officeDocument/2006/customXml" ds:itemID="{D1D56971-465F-43C0-B5EE-95B82241CFD6}">
  <ds:schemaRefs/>
</ds:datastoreItem>
</file>

<file path=customXml/itemProps15.xml><?xml version="1.0" encoding="utf-8"?>
<ds:datastoreItem xmlns:ds="http://schemas.openxmlformats.org/officeDocument/2006/customXml" ds:itemID="{27815419-E065-424A-9BE8-2B2A94E679CB}">
  <ds:schemaRefs/>
</ds:datastoreItem>
</file>

<file path=customXml/itemProps16.xml><?xml version="1.0" encoding="utf-8"?>
<ds:datastoreItem xmlns:ds="http://schemas.openxmlformats.org/officeDocument/2006/customXml" ds:itemID="{DD32EC22-8624-4FA1-9D09-291484F7390B}">
  <ds:schemaRefs/>
</ds:datastoreItem>
</file>

<file path=customXml/itemProps17.xml><?xml version="1.0" encoding="utf-8"?>
<ds:datastoreItem xmlns:ds="http://schemas.openxmlformats.org/officeDocument/2006/customXml" ds:itemID="{E2CB2F32-3A66-4797-A0B9-48C6F752ABA0}">
  <ds:schemaRefs/>
</ds:datastoreItem>
</file>

<file path=customXml/itemProps18.xml><?xml version="1.0" encoding="utf-8"?>
<ds:datastoreItem xmlns:ds="http://schemas.openxmlformats.org/officeDocument/2006/customXml" ds:itemID="{9199C01F-5FF7-4D09-86E3-44D20C3DEB9F}">
  <ds:schemaRefs/>
</ds:datastoreItem>
</file>

<file path=customXml/itemProps19.xml><?xml version="1.0" encoding="utf-8"?>
<ds:datastoreItem xmlns:ds="http://schemas.openxmlformats.org/officeDocument/2006/customXml" ds:itemID="{F67EA77D-C7DB-4356-A4CF-7A1D71075C32}">
  <ds:schemaRefs/>
</ds:datastoreItem>
</file>

<file path=customXml/itemProps20.xml><?xml version="1.0" encoding="utf-8"?>
<ds:datastoreItem xmlns:ds="http://schemas.openxmlformats.org/officeDocument/2006/customXml" ds:itemID="{2AB2EB1C-78A4-4D60-8A15-EF0B0CBE70E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11</vt:i4>
      </vt:variant>
    </vt:vector>
  </HeadingPairs>
  <TitlesOfParts>
    <vt:vector size="16" baseType="lpstr">
      <vt:lpstr>Pivot_Report</vt:lpstr>
      <vt:lpstr>Dashboard</vt:lpstr>
      <vt:lpstr>Dataset_1</vt:lpstr>
      <vt:lpstr>Use_of_Lookup_Function</vt:lpstr>
      <vt:lpstr>Use_OF_Functions</vt:lpstr>
      <vt:lpstr>Category</vt:lpstr>
      <vt:lpstr>Dataset_1!Criteria</vt:lpstr>
      <vt:lpstr>Dataset_1</vt:lpstr>
      <vt:lpstr>Dataset_1!Extract</vt:lpstr>
      <vt:lpstr>Product_ID</vt:lpstr>
      <vt:lpstr>Product_Name</vt:lpstr>
      <vt:lpstr>Region</vt:lpstr>
      <vt:lpstr>Sales</vt:lpstr>
      <vt:lpstr>Sales_Rep</vt:lpstr>
      <vt:lpstr>Total_Sales</vt:lpstr>
      <vt:lpstr>Unit_Sold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kh</dc:creator>
  <cp:lastModifiedBy>deep kh</cp:lastModifiedBy>
  <cp:lastPrinted>2024-11-24T20:09:57Z</cp:lastPrinted>
  <dcterms:created xsi:type="dcterms:W3CDTF">2024-10-24T20:48:21Z</dcterms:created>
  <dcterms:modified xsi:type="dcterms:W3CDTF">2024-11-24T20:41:02Z</dcterms:modified>
</cp:coreProperties>
</file>