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eepika\Documents\"/>
    </mc:Choice>
  </mc:AlternateContent>
  <xr:revisionPtr revIDLastSave="0" documentId="8_{B63D7799-8697-47F8-829C-31D2FB103F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E18" i="1"/>
  <c r="J76" i="1"/>
  <c r="J75" i="1"/>
  <c r="J74" i="1"/>
  <c r="E54" i="1"/>
  <c r="E51" i="1"/>
  <c r="J52" i="1"/>
  <c r="J55" i="1"/>
  <c r="J54" i="1"/>
  <c r="J17" i="1"/>
  <c r="J18" i="1"/>
  <c r="J19" i="1"/>
  <c r="J20" i="1"/>
  <c r="J21" i="1"/>
  <c r="J22" i="1"/>
  <c r="E17" i="1"/>
  <c r="E19" i="1"/>
  <c r="E20" i="1"/>
  <c r="E21" i="1"/>
  <c r="E22" i="1"/>
  <c r="E23" i="1"/>
  <c r="E24" i="1"/>
  <c r="E25" i="1"/>
  <c r="E26" i="1"/>
  <c r="E27" i="1"/>
  <c r="C13" i="1"/>
  <c r="C8" i="1"/>
  <c r="J83" i="1"/>
  <c r="J81" i="1"/>
  <c r="J70" i="1"/>
  <c r="J71" i="1"/>
  <c r="J72" i="1"/>
  <c r="J73" i="1"/>
  <c r="J61" i="1"/>
  <c r="J62" i="1"/>
  <c r="J63" i="1"/>
  <c r="J50" i="1"/>
  <c r="J51" i="1"/>
  <c r="J53" i="1"/>
  <c r="J42" i="1"/>
  <c r="J43" i="1"/>
  <c r="J44" i="1"/>
  <c r="J45" i="1"/>
  <c r="J31" i="1"/>
  <c r="J32" i="1"/>
  <c r="J33" i="1"/>
  <c r="J34" i="1"/>
  <c r="J35" i="1"/>
  <c r="J36" i="1"/>
  <c r="J23" i="1"/>
  <c r="J24" i="1"/>
  <c r="J25" i="1"/>
  <c r="E69" i="1"/>
  <c r="E70" i="1"/>
  <c r="E71" i="1"/>
  <c r="E72" i="1"/>
  <c r="E73" i="1"/>
  <c r="E74" i="1"/>
  <c r="E75" i="1"/>
  <c r="E60" i="1"/>
  <c r="E61" i="1"/>
  <c r="E62" i="1"/>
  <c r="E63" i="1"/>
  <c r="E64" i="1"/>
  <c r="E52" i="1"/>
  <c r="E53" i="1"/>
  <c r="E55" i="1"/>
  <c r="E43" i="1"/>
  <c r="E44" i="1"/>
  <c r="E45" i="1"/>
  <c r="E46" i="1"/>
  <c r="E32" i="1"/>
  <c r="E33" i="1"/>
  <c r="E34" i="1"/>
  <c r="E35" i="1"/>
  <c r="E36" i="1"/>
  <c r="E37" i="1"/>
  <c r="E38" i="1"/>
  <c r="E28" i="1" l="1"/>
  <c r="E56" i="1"/>
  <c r="J85" i="1"/>
  <c r="H4" i="1"/>
  <c r="E39" i="1"/>
  <c r="J77" i="1"/>
  <c r="J57" i="1"/>
  <c r="J37" i="1"/>
  <c r="E47" i="1"/>
  <c r="E65" i="1"/>
  <c r="J26" i="1"/>
  <c r="J64" i="1"/>
  <c r="H7" i="1"/>
  <c r="J46" i="1"/>
  <c r="E76" i="1"/>
  <c r="H9" i="1" l="1"/>
</calcChain>
</file>

<file path=xl/sharedStrings.xml><?xml version="1.0" encoding="utf-8"?>
<sst xmlns="http://schemas.openxmlformats.org/spreadsheetml/2006/main" count="170" uniqueCount="102">
  <si>
    <t>Income 1</t>
  </si>
  <si>
    <t>Extra income</t>
  </si>
  <si>
    <t>Total monthly income</t>
  </si>
  <si>
    <t>Difference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</si>
  <si>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</si>
  <si>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</si>
  <si>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</si>
  <si>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</si>
  <si>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</si>
  <si>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</si>
  <si>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</si>
  <si>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</si>
  <si>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</si>
  <si>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</si>
  <si>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</si>
  <si>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</si>
  <si>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</si>
  <si>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</si>
  <si>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</si>
  <si>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</si>
  <si>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</si>
  <si>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</si>
  <si>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</si>
  <si>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</si>
  <si>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</si>
  <si>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</si>
  <si>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</si>
  <si>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</si>
  <si>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</si>
  <si>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</si>
  <si>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</si>
  <si>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</si>
  <si>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</si>
  <si>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</si>
  <si>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Charity 1</t>
  </si>
  <si>
    <t>Charity 2</t>
  </si>
  <si>
    <t>Food</t>
  </si>
  <si>
    <t>Charity 3</t>
  </si>
  <si>
    <t>Medical</t>
  </si>
  <si>
    <t>Clothing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</si>
  <si>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</si>
  <si>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</si>
  <si>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</si>
  <si>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</si>
  <si>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</si>
  <si>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Entertainment</t>
  </si>
  <si>
    <t>Transportation</t>
  </si>
  <si>
    <t>Loans</t>
  </si>
  <si>
    <t>Taxes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</si>
  <si>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</si>
  <si>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</si>
  <si>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</si>
  <si>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</si>
  <si>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</si>
  <si>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</si>
  <si>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</si>
  <si>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</si>
  <si>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</si>
  <si>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</si>
  <si>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</si>
  <si>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</si>
  <si>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</si>
  <si>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</si>
  <si>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</si>
  <si>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</si>
  <si>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</si>
  <si>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</si>
  <si>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</si>
  <si>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</si>
  <si>
    <t>Tuition Rent</t>
  </si>
  <si>
    <t>Hair &amp; Skin</t>
  </si>
  <si>
    <t>Gold</t>
  </si>
  <si>
    <t>Long term home</t>
  </si>
  <si>
    <t>RD</t>
  </si>
  <si>
    <t>Post office</t>
  </si>
  <si>
    <t>Garden</t>
  </si>
  <si>
    <t>seeds</t>
  </si>
  <si>
    <t>flower plants</t>
  </si>
  <si>
    <t>soil</t>
  </si>
  <si>
    <t>fertilizer</t>
  </si>
  <si>
    <t>pots/tools</t>
  </si>
  <si>
    <t>Travel</t>
  </si>
  <si>
    <t>New learnings</t>
  </si>
  <si>
    <t>Data Analyst course</t>
  </si>
  <si>
    <t>Driving class</t>
  </si>
  <si>
    <t>German class</t>
  </si>
  <si>
    <t>Karate class</t>
  </si>
  <si>
    <t>Gold chit</t>
  </si>
  <si>
    <t>Fruits</t>
  </si>
  <si>
    <t>Nuts</t>
  </si>
  <si>
    <t>Grains</t>
  </si>
  <si>
    <t>veggies</t>
  </si>
  <si>
    <t>Health checkup</t>
  </si>
  <si>
    <t>Art supplies</t>
  </si>
  <si>
    <t>yoga</t>
  </si>
  <si>
    <t>Herbal tea</t>
  </si>
  <si>
    <t>Tuition</t>
  </si>
  <si>
    <t>Indhu salary</t>
  </si>
  <si>
    <t>wifi</t>
  </si>
  <si>
    <t>Emergency fund</t>
  </si>
  <si>
    <t>Extra income1</t>
  </si>
  <si>
    <t>23-10-2025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</si>
</sst>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&quot;$&quot;#,##0.00"/>
    <numFmt numFmtId="165" formatCode="[&lt;=9999999]###\-####;\(###\)\ ###\-####"/>
    <numFmt numFmtId="167" formatCode="_ [$₹-4009]\ * #,##0.00_ ;_ [$₹-4009]\ * \-#,##0.00_ ;_ [$₹-4009]\ * &quot;-&quot;??_ ;_ @_ 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6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0" fillId="2" borderId="5" xfId="2" applyFont="1" applyFill="1" applyBorder="1" applyAlignment="1">
      <alignment horizontal="left" vertical="center" indent="1"/>
    </xf>
    <xf numFmtId="0" fontId="9" fillId="3" borderId="10" xfId="2" applyFont="1" applyFill="1" applyBorder="1" applyAlignment="1">
      <alignment horizontal="left" vertical="center" indent="1"/>
    </xf>
    <xf numFmtId="0" fontId="10" fillId="2" borderId="4" xfId="2" applyFont="1" applyFill="1" applyBorder="1" applyAlignment="1">
      <alignment horizontal="left" vertical="center" indent="1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18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8" xfId="3" applyFont="1" applyFill="1" applyBorder="1" applyAlignment="1">
      <alignment horizontal="left" vertical="center" indent="1"/>
    </xf>
    <xf numFmtId="0" fontId="28" fillId="2" borderId="9" xfId="3" applyFont="1" applyFill="1" applyBorder="1" applyAlignment="1">
      <alignment horizontal="left" vertical="center" indent="1"/>
    </xf>
    <xf numFmtId="167" fontId="10" fillId="2" borderId="7" xfId="0" applyNumberFormat="1" applyFont="1" applyFill="1" applyBorder="1" applyAlignment="1">
      <alignment horizontal="center" vertical="center"/>
    </xf>
    <xf numFmtId="167" fontId="11" fillId="3" borderId="11" xfId="0" applyNumberFormat="1" applyFont="1" applyFill="1" applyBorder="1" applyAlignment="1">
      <alignment horizontal="center" vertical="center"/>
    </xf>
    <xf numFmtId="0" fontId="27" fillId="2" borderId="12" xfId="3" applyFont="1" applyFill="1" applyBorder="1" applyAlignment="1">
      <alignment horizontal="left" vertical="center" indent="1"/>
    </xf>
    <xf numFmtId="167" fontId="31" fillId="3" borderId="11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167" fontId="10" fillId="3" borderId="0" xfId="0" applyNumberFormat="1" applyFont="1" applyFill="1" applyAlignment="1">
      <alignment horizontal="center" vertical="center"/>
    </xf>
    <xf numFmtId="167" fontId="11" fillId="3" borderId="1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 indent="1"/>
    </xf>
    <xf numFmtId="167" fontId="10" fillId="0" borderId="11" xfId="0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left" vertical="center" indent="1"/>
    </xf>
    <xf numFmtId="14" fontId="21" fillId="0" borderId="0" xfId="2" applyNumberFormat="1" applyFont="1" applyBorder="1" applyAlignment="1">
      <alignment horizontal="left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7" formatCode="_ [$₹-4009]\ * #,##0.00_ ;_ [$₹-4009]\ * \-#,##0.00_ ;_ [$₹-4009]\ * &quot;-&quot;??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1"/>
      <tableStyleElement type="headerRow" dxfId="170"/>
      <tableStyleElement type="totalRow" dxfId="169"/>
    </tableStyle>
    <tableStyle name="Personal monthly budget" pivot="0" count="7" xr9:uid="{DF2684C2-C435-47FA-9646-E632C3AE8948}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6:E28" totalsRowCount="1" headerRowDxfId="161" dataDxfId="159" totalsRowDxfId="157" headerRowBorderDxfId="160" tableBorderDxfId="158" totalsRowBorderDxfId="156">
  <autoFilter ref="B16:E27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5" totalsRowDxfId="3"/>
    <tableColumn id="2" xr3:uid="{00000000-0010-0000-0000-000002000000}" name="Projected_x000a_cost" dataDxfId="56" totalsRowDxfId="2"/>
    <tableColumn id="3" xr3:uid="{00000000-0010-0000-0000-000003000000}" name="Actual _x000a_cost" dataDxfId="55" totalsRowDxfId="1"/>
    <tableColumn id="4" xr3:uid="{00000000-0010-0000-0000-000004000000}" name="Difference" totalsRowFunction="sum" dataDxfId="54" totalsRowDxfId="0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9:E65" totalsRowCount="1" headerRowDxfId="71" dataDxfId="69" totalsRowDxfId="68" headerRowBorderDxfId="70" totalsRowBorderDxfId="67">
  <autoFilter ref="B59:E64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5" totalsRowDxfId="23"/>
    <tableColumn id="2" xr3:uid="{00000000-0010-0000-0900-000002000000}" name="Projected _x000a_cost" dataDxfId="34" totalsRowDxfId="22"/>
    <tableColumn id="3" xr3:uid="{00000000-0010-0000-0900-000003000000}" name="Actual _x000a_cost" dataDxfId="32" totalsRowDxfId="21"/>
    <tableColumn id="4" xr3:uid="{00000000-0010-0000-0900-000004000000}" name="Difference" totalsRowFunction="sum" dataDxfId="33" totalsRowDxfId="20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9:J77" totalsRowCount="1" headerRowDxfId="66" dataDxfId="64" totalsRowDxfId="63" headerRowBorderDxfId="65" totalsRowBorderDxfId="62">
  <autoFilter ref="G69:J7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7" totalsRowDxfId="15"/>
    <tableColumn id="2" xr3:uid="{00000000-0010-0000-0A00-000002000000}" name="Projected _x000a_cost" dataDxfId="26" totalsRowDxfId="14"/>
    <tableColumn id="3" xr3:uid="{00000000-0010-0000-0A00-000003000000}" name="Actual _x000a_cost" dataDxfId="24" totalsRowDxfId="13"/>
    <tableColumn id="4" xr3:uid="{00000000-0010-0000-0A00-000004000000}" name="Difference" totalsRowFunction="sum" dataDxfId="25" totalsRowDxfId="12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8:E76" totalsRowCount="1" headerRowDxfId="61" dataDxfId="59" totalsRowDxfId="58" headerRowBorderDxfId="60" totalsRowBorderDxfId="57">
  <autoFilter ref="B68:E7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31" totalsRowDxfId="19"/>
    <tableColumn id="2" xr3:uid="{00000000-0010-0000-0B00-000002000000}" name="Projected _x000a_cost" dataDxfId="30" totalsRowDxfId="18"/>
    <tableColumn id="3" xr3:uid="{00000000-0010-0000-0B00-000003000000}" name="Actual _x000a_cost" dataDxfId="28" totalsRowDxfId="17"/>
    <tableColumn id="4" xr3:uid="{00000000-0010-0000-0B00-000004000000}" name="Difference" totalsRowFunction="sum" dataDxfId="29" totalsRowDxfId="16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6:J26" totalsRowCount="1" headerRowDxfId="154" dataDxfId="152" totalsRowDxfId="150" headerRowBorderDxfId="153" tableBorderDxfId="151" totalsRowBorderDxfId="149" headerRowCellStyle="Normal">
  <autoFilter ref="G16:J25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8" totalsRowDxfId="147"/>
    <tableColumn id="2" xr3:uid="{00000000-0010-0000-0100-000002000000}" name="Projected _x000a_cost" dataDxfId="146" totalsRowDxfId="145"/>
    <tableColumn id="3" xr3:uid="{00000000-0010-0000-0100-000003000000}" name="Actual _x000a_cost" dataDxfId="144" totalsRowDxfId="143"/>
    <tableColumn id="4" xr3:uid="{00000000-0010-0000-0100-000004000000}" name="Difference" totalsRowFunction="sum" dataDxfId="53" totalsRowDxfId="142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30:J37" totalsRowCount="1" headerRowDxfId="141" dataDxfId="139" totalsRowDxfId="137" headerRowBorderDxfId="140" tableBorderDxfId="138" totalsRowBorderDxfId="136">
  <autoFilter ref="G30:J36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35" totalsRowDxfId="134"/>
    <tableColumn id="2" xr3:uid="{00000000-0010-0000-0200-000002000000}" name="Projected _x000a_cost" dataDxfId="133" totalsRowDxfId="132"/>
    <tableColumn id="3" xr3:uid="{00000000-0010-0000-0200-000003000000}" name="Actual _x000a_cost" dataDxfId="131" totalsRowDxfId="130"/>
    <tableColumn id="4" xr3:uid="{00000000-0010-0000-0200-000004000000}" name="Difference" totalsRowFunction="sum" dataDxfId="51" totalsRowDxfId="129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31:E39" totalsRowCount="1" headerRowDxfId="128" dataDxfId="126" totalsRowDxfId="124" headerRowBorderDxfId="127" tableBorderDxfId="125" totalsRowBorderDxfId="123">
  <autoFilter ref="B31:E38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22" totalsRowDxfId="121"/>
    <tableColumn id="2" xr3:uid="{00000000-0010-0000-0300-000002000000}" name="Projected _x000a_cost" dataDxfId="120" totalsRowDxfId="119"/>
    <tableColumn id="3" xr3:uid="{00000000-0010-0000-0300-000003000000}" name="Actual _x000a_cost" dataDxfId="118" totalsRowDxfId="117"/>
    <tableColumn id="4" xr3:uid="{00000000-0010-0000-0300-000004000000}" name="Difference" totalsRowFunction="sum" dataDxfId="52" totalsRowDxfId="116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2:E47" totalsRowCount="1" headerRowDxfId="115" dataDxfId="113" totalsRowDxfId="111" headerRowBorderDxfId="114" tableBorderDxfId="112" totalsRowBorderDxfId="110">
  <autoFilter ref="B42:E46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9" totalsRowDxfId="108"/>
    <tableColumn id="2" xr3:uid="{00000000-0010-0000-0400-000002000000}" name="Projected_x000a_cost" dataDxfId="107" totalsRowDxfId="106"/>
    <tableColumn id="3" xr3:uid="{00000000-0010-0000-0400-000003000000}" name="Actual _x000a_cost" dataDxfId="105" totalsRowDxfId="104"/>
    <tableColumn id="4" xr3:uid="{00000000-0010-0000-0400-000004000000}" name="Difference" totalsRowFunction="sum" dataDxfId="50" totalsRowDxfId="10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1:J46" totalsRowCount="1" headerRowDxfId="102" dataDxfId="100" totalsRowDxfId="98" headerRowBorderDxfId="101" tableBorderDxfId="99" totalsRowBorderDxfId="97">
  <autoFilter ref="G41:J45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96" totalsRowDxfId="95"/>
    <tableColumn id="2" xr3:uid="{00000000-0010-0000-0500-000002000000}" name="Projected _x000a_cost" dataDxfId="94" totalsRowDxfId="93"/>
    <tableColumn id="3" xr3:uid="{00000000-0010-0000-0500-000003000000}" name="Actual _x000a_cost" dataDxfId="92" totalsRowDxfId="91"/>
    <tableColumn id="4" xr3:uid="{00000000-0010-0000-0500-000004000000}" name="Difference" totalsRowFunction="sum" dataDxfId="4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9:J57" totalsRowCount="1" headerRowDxfId="90" dataDxfId="88" totalsRowDxfId="87" headerRowBorderDxfId="89" totalsRowBorderDxfId="86">
  <autoFilter ref="G49:J56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85" totalsRowDxfId="7"/>
    <tableColumn id="2" xr3:uid="{00000000-0010-0000-0600-000002000000}" name="Projected _x000a_cost" dataDxfId="43" totalsRowDxfId="6"/>
    <tableColumn id="3" xr3:uid="{00000000-0010-0000-0600-000003000000}" name="Actual _x000a_cost" dataDxfId="42" totalsRowDxfId="5"/>
    <tableColumn id="4" xr3:uid="{00000000-0010-0000-0600-000004000000}" name="Difference" totalsRowFunction="sum" dataDxfId="47" totalsRowDxfId="4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50:E56" totalsRowCount="1" headerRowDxfId="84" dataDxfId="82" totalsRowDxfId="80" headerRowBorderDxfId="83" tableBorderDxfId="81" totalsRowBorderDxfId="79">
  <autoFilter ref="B50:E5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78" totalsRowDxfId="11"/>
    <tableColumn id="2" xr3:uid="{00000000-0010-0000-0700-000002000000}" name="Projected _x000a_cost" dataDxfId="45" totalsRowDxfId="10"/>
    <tableColumn id="3" xr3:uid="{00000000-0010-0000-0700-000003000000}" name="Actual _x000a_cost" dataDxfId="44" totalsRowDxfId="9"/>
    <tableColumn id="4" xr3:uid="{00000000-0010-0000-0700-000004000000}" name="Difference" totalsRowFunction="sum" dataDxfId="48" totalsRowDxfId="8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60:J64" totalsRowCount="1" headerRowDxfId="77" dataDxfId="75" totalsRowDxfId="74" headerRowBorderDxfId="76" totalsRowBorderDxfId="73">
  <autoFilter ref="G60:J63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72" totalsRowDxfId="41"/>
    <tableColumn id="2" xr3:uid="{00000000-0010-0000-0800-000002000000}" name="Projected _x000a_cost" dataDxfId="37" totalsRowDxfId="40"/>
    <tableColumn id="3" xr3:uid="{00000000-0010-0000-0800-000003000000}" name="Actual _x000a_cost" dataDxfId="36" totalsRowDxfId="39"/>
    <tableColumn id="4" xr3:uid="{00000000-0010-0000-0800-000004000000}" name="Difference" totalsRowFunction="sum" dataDxfId="46" totalsRowDxfId="38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8671875" defaultRowHeight="13.8" x14ac:dyDescent="0.3"/>
  <cols>
    <col min="1" max="1" width="1.44140625" customWidth="1"/>
    <col min="2" max="2" width="100.6640625" customWidth="1"/>
    <col min="3" max="3" width="2.6640625" customWidth="1"/>
  </cols>
  <sheetData>
    <row r="1" spans="2:2" ht="19.95" customHeight="1" x14ac:dyDescent="0.3"/>
    <row r="2" spans="2:2" s="25" customFormat="1" ht="94.95" customHeight="1" x14ac:dyDescent="0.3">
      <c r="B2" s="26" t="s">
        <v>53</v>
      </c>
    </row>
    <row r="3" spans="2:2" ht="48.6" customHeight="1" x14ac:dyDescent="0.3">
      <c r="B3" s="8" t="s">
        <v>51</v>
      </c>
    </row>
    <row r="4" spans="2:2" ht="30" customHeight="1" x14ac:dyDescent="0.3">
      <c r="B4" s="7" t="s">
        <v>50</v>
      </c>
    </row>
    <row r="5" spans="2:2" ht="30" customHeight="1" x14ac:dyDescent="0.3">
      <c r="B5" s="7" t="s">
        <v>52</v>
      </c>
    </row>
    <row r="6" spans="2:2" ht="34.950000000000003" customHeight="1" x14ac:dyDescent="0.35">
      <c r="B6" s="9" t="s">
        <v>42</v>
      </c>
    </row>
    <row r="7" spans="2:2" ht="46.8" x14ac:dyDescent="0.3">
      <c r="B7" s="7" t="s">
        <v>43</v>
      </c>
    </row>
    <row r="8" spans="2:2" ht="10.050000000000001" customHeight="1" x14ac:dyDescent="0.3">
      <c r="B8" s="7"/>
    </row>
    <row r="9" spans="2:2" ht="31.2" x14ac:dyDescent="0.3">
      <c r="B9" s="7" t="s">
        <v>44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6"/>
  <sheetViews>
    <sheetView showGridLines="0" tabSelected="1" zoomScale="65" zoomScaleNormal="65" zoomScaleSheetLayoutView="30" workbookViewId="0">
      <selection activeCell="Q8" sqref="Q8"/>
    </sheetView>
  </sheetViews>
  <sheetFormatPr defaultColWidth="8.88671875" defaultRowHeight="13.8" x14ac:dyDescent="0.3"/>
  <cols>
    <col min="1" max="1" width="1.44140625" style="4" customWidth="1"/>
    <col min="2" max="2" width="30.6640625" customWidth="1"/>
    <col min="3" max="5" width="20.6640625" customWidth="1"/>
    <col min="6" max="6" width="15.6640625" customWidth="1"/>
    <col min="7" max="7" width="30.6640625" customWidth="1"/>
    <col min="8" max="10" width="20.6640625" customWidth="1"/>
    <col min="11" max="11" width="2.6640625" customWidth="1"/>
  </cols>
  <sheetData>
    <row r="1" spans="1:10" s="1" customFormat="1" ht="19.95" customHeight="1" x14ac:dyDescent="0.3">
      <c r="A1" s="3"/>
    </row>
    <row r="2" spans="1:10" s="1" customFormat="1" ht="94.95" customHeight="1" x14ac:dyDescent="0.55000000000000004">
      <c r="A2" s="6"/>
      <c r="B2" s="67" t="s">
        <v>54</v>
      </c>
      <c r="C2" s="67"/>
      <c r="D2" s="67"/>
      <c r="E2" s="67"/>
      <c r="F2" s="67"/>
      <c r="G2" s="67"/>
      <c r="H2" s="67"/>
      <c r="I2" s="12"/>
      <c r="J2" s="12"/>
    </row>
    <row r="3" spans="1:10" ht="15" customHeight="1" x14ac:dyDescent="0.3"/>
    <row r="4" spans="1:10" ht="30" customHeight="1" x14ac:dyDescent="0.3">
      <c r="B4" s="73" t="s">
        <v>55</v>
      </c>
      <c r="C4" s="74"/>
      <c r="D4" s="85" t="s">
        <v>101</v>
      </c>
      <c r="E4" s="70" t="s">
        <v>67</v>
      </c>
      <c r="F4" s="70"/>
      <c r="G4" s="70"/>
      <c r="H4" s="75">
        <f>C8-J81</f>
        <v>-750</v>
      </c>
    </row>
    <row r="5" spans="1:10" ht="30" customHeight="1" x14ac:dyDescent="0.3">
      <c r="B5" s="14" t="s">
        <v>0</v>
      </c>
      <c r="C5" s="75">
        <v>20000</v>
      </c>
      <c r="E5" s="70"/>
      <c r="F5" s="70"/>
      <c r="G5" s="70"/>
      <c r="H5" s="75"/>
      <c r="I5" s="15"/>
    </row>
    <row r="6" spans="1:10" ht="30" customHeight="1" x14ac:dyDescent="0.3">
      <c r="B6" s="84" t="s">
        <v>100</v>
      </c>
      <c r="C6" s="75">
        <v>3000</v>
      </c>
      <c r="E6" s="58"/>
      <c r="F6" s="58"/>
      <c r="G6" s="58"/>
      <c r="H6" s="75"/>
      <c r="I6" s="15"/>
    </row>
    <row r="7" spans="1:10" ht="30" customHeight="1" x14ac:dyDescent="0.3">
      <c r="B7" s="16" t="s">
        <v>1</v>
      </c>
      <c r="C7" s="75">
        <v>9000</v>
      </c>
      <c r="E7" s="71" t="s">
        <v>57</v>
      </c>
      <c r="F7" s="71"/>
      <c r="G7" s="71"/>
      <c r="H7" s="75">
        <f>C13-J83</f>
        <v>-3750</v>
      </c>
      <c r="I7" s="15"/>
    </row>
    <row r="8" spans="1:10" ht="30" customHeight="1" x14ac:dyDescent="0.3">
      <c r="B8" s="17" t="s">
        <v>2</v>
      </c>
      <c r="C8" s="75">
        <f>SUM(C5:C7)</f>
        <v>32000</v>
      </c>
      <c r="E8" s="71"/>
      <c r="F8" s="71"/>
      <c r="G8" s="71"/>
      <c r="H8" s="75"/>
      <c r="I8" s="15"/>
    </row>
    <row r="9" spans="1:10" ht="30" customHeight="1" x14ac:dyDescent="0.3">
      <c r="E9" s="72" t="s">
        <v>49</v>
      </c>
      <c r="F9" s="72"/>
      <c r="G9" s="72"/>
      <c r="H9" s="75">
        <f>H7-H4</f>
        <v>-3000</v>
      </c>
      <c r="I9" s="15"/>
    </row>
    <row r="10" spans="1:10" ht="30" customHeight="1" x14ac:dyDescent="0.3">
      <c r="B10" s="77" t="s">
        <v>56</v>
      </c>
      <c r="C10" s="77"/>
      <c r="D10" s="13"/>
      <c r="E10" s="72"/>
      <c r="F10" s="72"/>
      <c r="G10" s="72"/>
      <c r="H10" s="75"/>
    </row>
    <row r="11" spans="1:10" ht="30" customHeight="1" x14ac:dyDescent="0.3">
      <c r="B11" s="16" t="s">
        <v>0</v>
      </c>
      <c r="C11" s="75">
        <v>20000</v>
      </c>
      <c r="I11" s="15"/>
    </row>
    <row r="12" spans="1:10" ht="30" customHeight="1" x14ac:dyDescent="0.3">
      <c r="B12" s="18" t="s">
        <v>1</v>
      </c>
      <c r="C12" s="75">
        <v>9000</v>
      </c>
      <c r="E12" s="15"/>
      <c r="H12" s="19"/>
      <c r="I12" s="15"/>
    </row>
    <row r="13" spans="1:10" ht="30" customHeight="1" x14ac:dyDescent="0.3">
      <c r="B13" s="17" t="s">
        <v>2</v>
      </c>
      <c r="C13" s="76">
        <f>SUM(C11:C12)</f>
        <v>29000</v>
      </c>
    </row>
    <row r="14" spans="1:10" ht="37.950000000000003" customHeight="1" x14ac:dyDescent="0.3">
      <c r="B14" s="20"/>
      <c r="C14" s="21"/>
    </row>
    <row r="15" spans="1:10" s="2" customFormat="1" ht="30" customHeight="1" x14ac:dyDescent="0.5">
      <c r="A15" s="23"/>
      <c r="B15" s="28" t="s">
        <v>96</v>
      </c>
      <c r="C15" s="10"/>
      <c r="D15" s="11"/>
      <c r="E15" s="11"/>
      <c r="G15" s="27" t="s">
        <v>45</v>
      </c>
      <c r="H15" s="10"/>
      <c r="I15" s="10"/>
      <c r="J15" s="10"/>
    </row>
    <row r="16" spans="1:10" ht="48" customHeight="1" x14ac:dyDescent="0.3">
      <c r="B16" s="57" t="s">
        <v>68</v>
      </c>
      <c r="C16" s="29" t="s">
        <v>58</v>
      </c>
      <c r="D16" s="29" t="s">
        <v>59</v>
      </c>
      <c r="E16" s="30" t="s">
        <v>3</v>
      </c>
      <c r="F16" s="5"/>
      <c r="G16" s="57" t="s">
        <v>68</v>
      </c>
      <c r="H16" s="31" t="s">
        <v>60</v>
      </c>
      <c r="I16" s="31" t="s">
        <v>59</v>
      </c>
      <c r="J16" s="32" t="s">
        <v>3</v>
      </c>
    </row>
    <row r="17" spans="1:10" ht="30" customHeight="1" x14ac:dyDescent="0.3">
      <c r="B17" s="33" t="s">
        <v>69</v>
      </c>
      <c r="C17" s="76">
        <v>5500</v>
      </c>
      <c r="D17" s="76">
        <v>5500</v>
      </c>
      <c r="E17" s="76">
        <f>Housing[[#This Row],[Projected
cost]]-Housing[[#This Row],[Actual 
cost]]</f>
        <v>0</v>
      </c>
      <c r="F17" s="5"/>
      <c r="G17" s="34" t="s">
        <v>4</v>
      </c>
      <c r="H17" s="35"/>
      <c r="I17" s="35"/>
      <c r="J17" s="76">
        <f>Entertainment[[#This Row],[Projected 
cost]]-Entertainment[[#This Row],[Actual 
cost]]</f>
        <v>0</v>
      </c>
    </row>
    <row r="18" spans="1:10" ht="30" customHeight="1" x14ac:dyDescent="0.3">
      <c r="B18" s="82" t="s">
        <v>98</v>
      </c>
      <c r="C18" s="83">
        <v>500</v>
      </c>
      <c r="D18" s="83">
        <v>500</v>
      </c>
      <c r="E18" s="76">
        <f>Housing[[#This Row],[Projected
cost]]-Housing[[#This Row],[Actual 
cost]]</f>
        <v>0</v>
      </c>
      <c r="F18" s="5"/>
      <c r="G18" s="34" t="s">
        <v>6</v>
      </c>
      <c r="H18" s="35"/>
      <c r="I18" s="35"/>
      <c r="J18" s="76">
        <f>Entertainment[[#This Row],[Projected 
cost]]-Entertainment[[#This Row],[Actual 
cost]]</f>
        <v>0</v>
      </c>
    </row>
    <row r="19" spans="1:10" ht="30" customHeight="1" x14ac:dyDescent="0.3">
      <c r="B19" s="33" t="s">
        <v>5</v>
      </c>
      <c r="C19" s="76">
        <v>200</v>
      </c>
      <c r="D19" s="76">
        <v>200</v>
      </c>
      <c r="E19" s="76">
        <f>Housing[[#This Row],[Projected
cost]]-Housing[[#This Row],[Actual 
cost]]</f>
        <v>0</v>
      </c>
      <c r="F19" s="5"/>
      <c r="G19" s="34" t="s">
        <v>8</v>
      </c>
      <c r="H19" s="35"/>
      <c r="I19" s="35"/>
      <c r="J19" s="76">
        <f>Entertainment[[#This Row],[Projected 
cost]]-Entertainment[[#This Row],[Actual 
cost]]</f>
        <v>0</v>
      </c>
    </row>
    <row r="20" spans="1:10" ht="30" customHeight="1" x14ac:dyDescent="0.3">
      <c r="B20" s="33" t="s">
        <v>7</v>
      </c>
      <c r="C20" s="76">
        <v>200</v>
      </c>
      <c r="D20" s="76">
        <v>200</v>
      </c>
      <c r="E20" s="76">
        <f>Housing[[#This Row],[Projected
cost]]-Housing[[#This Row],[Actual 
cost]]</f>
        <v>0</v>
      </c>
      <c r="F20" s="5"/>
      <c r="G20" s="34" t="s">
        <v>10</v>
      </c>
      <c r="H20" s="35"/>
      <c r="I20" s="35"/>
      <c r="J20" s="76">
        <f>Entertainment[[#This Row],[Projected 
cost]]-Entertainment[[#This Row],[Actual 
cost]]</f>
        <v>0</v>
      </c>
    </row>
    <row r="21" spans="1:10" ht="30" customHeight="1" x14ac:dyDescent="0.3">
      <c r="B21" s="33" t="s">
        <v>9</v>
      </c>
      <c r="C21" s="76">
        <v>0</v>
      </c>
      <c r="D21" s="76">
        <v>0</v>
      </c>
      <c r="E21" s="76">
        <f>Housing[[#This Row],[Projected
cost]]-Housing[[#This Row],[Actual 
cost]]</f>
        <v>0</v>
      </c>
      <c r="F21" s="5"/>
      <c r="G21" s="34" t="s">
        <v>12</v>
      </c>
      <c r="H21" s="35"/>
      <c r="I21" s="35"/>
      <c r="J21" s="76">
        <f>Entertainment[[#This Row],[Projected 
cost]]-Entertainment[[#This Row],[Actual 
cost]]</f>
        <v>0</v>
      </c>
    </row>
    <row r="22" spans="1:10" ht="30" customHeight="1" x14ac:dyDescent="0.3">
      <c r="B22" s="33" t="s">
        <v>11</v>
      </c>
      <c r="C22" s="76">
        <v>500</v>
      </c>
      <c r="D22" s="76">
        <v>500</v>
      </c>
      <c r="E22" s="76">
        <f>Housing[[#This Row],[Projected
cost]]-Housing[[#This Row],[Actual 
cost]]</f>
        <v>0</v>
      </c>
      <c r="F22" s="5"/>
      <c r="G22" s="34" t="s">
        <v>13</v>
      </c>
      <c r="H22" s="35"/>
      <c r="I22" s="35"/>
      <c r="J22" s="76">
        <f>Entertainment[[#This Row],[Projected 
cost]]-Entertainment[[#This Row],[Actual 
cost]]</f>
        <v>0</v>
      </c>
    </row>
    <row r="23" spans="1:10" ht="30" customHeight="1" x14ac:dyDescent="0.3">
      <c r="B23" s="33" t="s">
        <v>97</v>
      </c>
      <c r="C23" s="76">
        <v>1000</v>
      </c>
      <c r="D23" s="76">
        <v>1000</v>
      </c>
      <c r="E23" s="76">
        <f>Housing[[#This Row],[Projected
cost]]-Housing[[#This Row],[Actual 
cost]]</f>
        <v>0</v>
      </c>
      <c r="F23" s="5"/>
      <c r="G23" s="34" t="s">
        <v>15</v>
      </c>
      <c r="H23" s="35"/>
      <c r="I23" s="35"/>
      <c r="J23" s="76">
        <f>Entertainment[[#This Row],[Projected 
cost]]-Entertainment[[#This Row],[Actual 
cost]]</f>
        <v>0</v>
      </c>
    </row>
    <row r="24" spans="1:10" ht="30" customHeight="1" x14ac:dyDescent="0.3">
      <c r="B24" s="33" t="s">
        <v>14</v>
      </c>
      <c r="C24" s="76">
        <v>0</v>
      </c>
      <c r="D24" s="76">
        <v>0</v>
      </c>
      <c r="E24" s="76">
        <f>Housing[[#This Row],[Projected
cost]]-Housing[[#This Row],[Actual 
cost]]</f>
        <v>0</v>
      </c>
      <c r="F24" s="5"/>
      <c r="G24" s="34" t="s">
        <v>15</v>
      </c>
      <c r="H24" s="35"/>
      <c r="I24" s="35"/>
      <c r="J24" s="76">
        <f>Entertainment[[#This Row],[Projected 
cost]]-Entertainment[[#This Row],[Actual 
cost]]</f>
        <v>0</v>
      </c>
    </row>
    <row r="25" spans="1:10" ht="30" customHeight="1" x14ac:dyDescent="0.3">
      <c r="B25" s="33" t="s">
        <v>16</v>
      </c>
      <c r="C25" s="76">
        <v>50</v>
      </c>
      <c r="D25" s="76">
        <v>50</v>
      </c>
      <c r="E25" s="76">
        <f>Housing[[#This Row],[Projected
cost]]-Housing[[#This Row],[Actual 
cost]]</f>
        <v>0</v>
      </c>
      <c r="F25" s="5"/>
      <c r="G25" s="34" t="s">
        <v>15</v>
      </c>
      <c r="H25" s="35"/>
      <c r="I25" s="35"/>
      <c r="J25" s="76">
        <f>Entertainment[[#This Row],[Projected 
cost]]-Entertainment[[#This Row],[Actual 
cost]]</f>
        <v>0</v>
      </c>
    </row>
    <row r="26" spans="1:10" ht="30" customHeight="1" x14ac:dyDescent="0.3">
      <c r="B26" s="33" t="s">
        <v>17</v>
      </c>
      <c r="C26" s="76">
        <v>100</v>
      </c>
      <c r="D26" s="76">
        <v>100</v>
      </c>
      <c r="E26" s="76">
        <f>Housing[[#This Row],[Projected
cost]]-Housing[[#This Row],[Actual 
cost]]</f>
        <v>0</v>
      </c>
      <c r="F26" s="5"/>
      <c r="G26" s="36" t="s">
        <v>41</v>
      </c>
      <c r="H26" s="37"/>
      <c r="I26" s="37"/>
      <c r="J26" s="76">
        <f>SUBTOTAL(109,Entertainment[Difference])</f>
        <v>0</v>
      </c>
    </row>
    <row r="27" spans="1:10" ht="30" customHeight="1" x14ac:dyDescent="0.3">
      <c r="B27" s="33" t="s">
        <v>15</v>
      </c>
      <c r="C27" s="76">
        <v>0</v>
      </c>
      <c r="D27" s="76">
        <v>0</v>
      </c>
      <c r="E27" s="76">
        <f>Housing[[#This Row],[Projected
cost]]-Housing[[#This Row],[Actual 
cost]]</f>
        <v>0</v>
      </c>
      <c r="F27" s="5"/>
      <c r="G27" s="40"/>
      <c r="H27" s="40"/>
      <c r="I27" s="40"/>
      <c r="J27" s="40"/>
    </row>
    <row r="28" spans="1:10" ht="37.950000000000003" customHeight="1" x14ac:dyDescent="0.3">
      <c r="B28" s="38" t="s">
        <v>41</v>
      </c>
      <c r="C28" s="39"/>
      <c r="D28" s="39"/>
      <c r="E28" s="76">
        <f>SUBTOTAL(109,Housing[Difference])</f>
        <v>0</v>
      </c>
      <c r="F28" s="5"/>
      <c r="G28" s="40"/>
      <c r="H28" s="40"/>
      <c r="I28" s="40"/>
      <c r="J28" s="40"/>
    </row>
    <row r="29" spans="1:10" s="2" customFormat="1" ht="30" customHeight="1" x14ac:dyDescent="0.3">
      <c r="A29" s="24"/>
      <c r="B29" s="41"/>
      <c r="C29" s="42"/>
      <c r="D29" s="42"/>
      <c r="E29" s="42"/>
      <c r="F29" s="43"/>
      <c r="G29" s="59" t="s">
        <v>47</v>
      </c>
      <c r="H29" s="59"/>
      <c r="I29" s="59"/>
      <c r="J29" s="59"/>
    </row>
    <row r="30" spans="1:10" ht="48" customHeight="1" x14ac:dyDescent="0.3">
      <c r="B30" s="61" t="s">
        <v>46</v>
      </c>
      <c r="C30" s="62"/>
      <c r="D30" s="62"/>
      <c r="E30" s="62"/>
      <c r="F30" s="5"/>
      <c r="G30" s="57" t="s">
        <v>68</v>
      </c>
      <c r="H30" s="31" t="s">
        <v>60</v>
      </c>
      <c r="I30" s="31" t="s">
        <v>59</v>
      </c>
      <c r="J30" s="32" t="s">
        <v>3</v>
      </c>
    </row>
    <row r="31" spans="1:10" ht="30" customHeight="1" x14ac:dyDescent="0.3">
      <c r="B31" s="57" t="s">
        <v>68</v>
      </c>
      <c r="C31" s="31" t="s">
        <v>60</v>
      </c>
      <c r="D31" s="31" t="s">
        <v>59</v>
      </c>
      <c r="E31" s="32" t="s">
        <v>3</v>
      </c>
      <c r="F31" s="5"/>
      <c r="G31" s="34" t="s">
        <v>18</v>
      </c>
      <c r="H31" s="35"/>
      <c r="I31" s="35"/>
      <c r="J31" s="76">
        <f>Loans[[#This Row],[Projected 
cost]]-Loans[[#This Row],[Actual 
cost]]</f>
        <v>0</v>
      </c>
    </row>
    <row r="32" spans="1:10" ht="30" customHeight="1" x14ac:dyDescent="0.3">
      <c r="B32" s="34" t="s">
        <v>19</v>
      </c>
      <c r="C32" s="35"/>
      <c r="D32" s="35"/>
      <c r="E32" s="76">
        <f>Transportation[[#This Row],[Projected 
cost]]-Transportation[[#This Row],[Actual 
cost]]</f>
        <v>0</v>
      </c>
      <c r="F32" s="5"/>
      <c r="G32" s="34" t="s">
        <v>20</v>
      </c>
      <c r="H32" s="35"/>
      <c r="I32" s="35"/>
      <c r="J32" s="76">
        <f>Loans[[#This Row],[Projected 
cost]]-Loans[[#This Row],[Actual 
cost]]</f>
        <v>0</v>
      </c>
    </row>
    <row r="33" spans="1:10" ht="30" customHeight="1" x14ac:dyDescent="0.3">
      <c r="B33" s="34" t="s">
        <v>21</v>
      </c>
      <c r="C33" s="35"/>
      <c r="D33" s="35"/>
      <c r="E33" s="76">
        <f>Transportation[[#This Row],[Projected 
cost]]-Transportation[[#This Row],[Actual 
cost]]</f>
        <v>0</v>
      </c>
      <c r="F33" s="5"/>
      <c r="G33" s="34" t="s">
        <v>22</v>
      </c>
      <c r="H33" s="35"/>
      <c r="I33" s="35"/>
      <c r="J33" s="76">
        <f>Loans[[#This Row],[Projected 
cost]]-Loans[[#This Row],[Actual 
cost]]</f>
        <v>0</v>
      </c>
    </row>
    <row r="34" spans="1:10" ht="30" customHeight="1" x14ac:dyDescent="0.3">
      <c r="B34" s="34" t="s">
        <v>23</v>
      </c>
      <c r="C34" s="35"/>
      <c r="D34" s="35"/>
      <c r="E34" s="76">
        <f>Transportation[[#This Row],[Projected 
cost]]-Transportation[[#This Row],[Actual 
cost]]</f>
        <v>0</v>
      </c>
      <c r="F34" s="5"/>
      <c r="G34" s="34" t="s">
        <v>22</v>
      </c>
      <c r="H34" s="35"/>
      <c r="I34" s="35"/>
      <c r="J34" s="76">
        <f>Loans[[#This Row],[Projected 
cost]]-Loans[[#This Row],[Actual 
cost]]</f>
        <v>0</v>
      </c>
    </row>
    <row r="35" spans="1:10" ht="30" customHeight="1" x14ac:dyDescent="0.3">
      <c r="B35" s="34" t="s">
        <v>24</v>
      </c>
      <c r="C35" s="35"/>
      <c r="D35" s="35"/>
      <c r="E35" s="76">
        <f>Transportation[[#This Row],[Projected 
cost]]-Transportation[[#This Row],[Actual 
cost]]</f>
        <v>0</v>
      </c>
      <c r="F35" s="5"/>
      <c r="G35" s="34" t="s">
        <v>22</v>
      </c>
      <c r="H35" s="35"/>
      <c r="I35" s="35"/>
      <c r="J35" s="76">
        <f>Loans[[#This Row],[Projected 
cost]]-Loans[[#This Row],[Actual 
cost]]</f>
        <v>0</v>
      </c>
    </row>
    <row r="36" spans="1:10" ht="30" customHeight="1" x14ac:dyDescent="0.3">
      <c r="B36" s="34" t="s">
        <v>25</v>
      </c>
      <c r="C36" s="35"/>
      <c r="D36" s="35"/>
      <c r="E36" s="76">
        <f>Transportation[[#This Row],[Projected 
cost]]-Transportation[[#This Row],[Actual 
cost]]</f>
        <v>0</v>
      </c>
      <c r="F36" s="5"/>
      <c r="G36" s="34" t="s">
        <v>15</v>
      </c>
      <c r="H36" s="35"/>
      <c r="I36" s="35"/>
      <c r="J36" s="76">
        <f>Loans[[#This Row],[Projected 
cost]]-Loans[[#This Row],[Actual 
cost]]</f>
        <v>0</v>
      </c>
    </row>
    <row r="37" spans="1:10" ht="30" customHeight="1" x14ac:dyDescent="0.3">
      <c r="B37" s="34" t="s">
        <v>26</v>
      </c>
      <c r="C37" s="35"/>
      <c r="D37" s="35"/>
      <c r="E37" s="76">
        <f>Transportation[[#This Row],[Projected 
cost]]-Transportation[[#This Row],[Actual 
cost]]</f>
        <v>0</v>
      </c>
      <c r="F37" s="5"/>
      <c r="G37" s="36" t="s">
        <v>41</v>
      </c>
      <c r="H37" s="44"/>
      <c r="I37" s="44"/>
      <c r="J37" s="76">
        <f>SUBTOTAL(109,Loans[Difference])</f>
        <v>0</v>
      </c>
    </row>
    <row r="38" spans="1:10" ht="30" customHeight="1" x14ac:dyDescent="0.3">
      <c r="B38" s="34" t="s">
        <v>15</v>
      </c>
      <c r="C38" s="35"/>
      <c r="D38" s="35"/>
      <c r="E38" s="76">
        <f>Transportation[[#This Row],[Projected 
cost]]-Transportation[[#This Row],[Actual 
cost]]</f>
        <v>0</v>
      </c>
      <c r="F38" s="5"/>
      <c r="G38" s="41"/>
      <c r="H38" s="45"/>
      <c r="I38" s="45"/>
      <c r="J38" s="45"/>
    </row>
    <row r="39" spans="1:10" ht="37.950000000000003" customHeight="1" x14ac:dyDescent="0.3">
      <c r="B39" s="36" t="s">
        <v>41</v>
      </c>
      <c r="C39" s="44"/>
      <c r="D39" s="44"/>
      <c r="E39" s="76">
        <f>SUBTOTAL(109,Transportation[Difference])</f>
        <v>0</v>
      </c>
      <c r="F39" s="5"/>
      <c r="G39" s="68"/>
      <c r="H39" s="68"/>
      <c r="I39" s="68"/>
      <c r="J39" s="68"/>
    </row>
    <row r="40" spans="1:10" s="2" customFormat="1" ht="30" customHeight="1" x14ac:dyDescent="0.3">
      <c r="A40" s="24"/>
      <c r="B40" s="46"/>
      <c r="C40" s="47"/>
      <c r="D40" s="47"/>
      <c r="E40" s="42"/>
      <c r="F40" s="43"/>
      <c r="G40" s="59" t="s">
        <v>48</v>
      </c>
      <c r="H40" s="60"/>
      <c r="I40" s="60"/>
      <c r="J40" s="60"/>
    </row>
    <row r="41" spans="1:10" ht="48" customHeight="1" x14ac:dyDescent="0.3">
      <c r="B41" s="59" t="s">
        <v>23</v>
      </c>
      <c r="C41" s="60"/>
      <c r="D41" s="60"/>
      <c r="E41" s="60"/>
      <c r="F41" s="5"/>
      <c r="G41" s="57" t="s">
        <v>68</v>
      </c>
      <c r="H41" s="31" t="s">
        <v>60</v>
      </c>
      <c r="I41" s="31" t="s">
        <v>59</v>
      </c>
      <c r="J41" s="32" t="s">
        <v>3</v>
      </c>
    </row>
    <row r="42" spans="1:10" ht="30" customHeight="1" x14ac:dyDescent="0.3">
      <c r="B42" s="57" t="s">
        <v>68</v>
      </c>
      <c r="C42" s="31" t="s">
        <v>58</v>
      </c>
      <c r="D42" s="31" t="s">
        <v>59</v>
      </c>
      <c r="E42" s="32" t="s">
        <v>3</v>
      </c>
      <c r="F42" s="5"/>
      <c r="G42" s="34" t="s">
        <v>27</v>
      </c>
      <c r="H42" s="35"/>
      <c r="I42" s="35"/>
      <c r="J42" s="76">
        <f>Taxes[[#This Row],[Projected 
cost]]-Taxes[[#This Row],[Actual 
cost]]</f>
        <v>0</v>
      </c>
    </row>
    <row r="43" spans="1:10" ht="30" customHeight="1" x14ac:dyDescent="0.3">
      <c r="B43" s="34" t="s">
        <v>29</v>
      </c>
      <c r="C43" s="35"/>
      <c r="D43" s="35"/>
      <c r="E43" s="76">
        <f>Insurance[[#This Row],[Projected
cost]]-Insurance[[#This Row],[Actual 
cost]]</f>
        <v>0</v>
      </c>
      <c r="F43" s="5"/>
      <c r="G43" s="34" t="s">
        <v>28</v>
      </c>
      <c r="H43" s="35"/>
      <c r="I43" s="35"/>
      <c r="J43" s="76">
        <f>Taxes[[#This Row],[Projected 
cost]]-Taxes[[#This Row],[Actual 
cost]]</f>
        <v>0</v>
      </c>
    </row>
    <row r="44" spans="1:10" ht="30" customHeight="1" x14ac:dyDescent="0.3">
      <c r="B44" s="34" t="s">
        <v>31</v>
      </c>
      <c r="C44" s="35"/>
      <c r="D44" s="35"/>
      <c r="E44" s="76">
        <f>Insurance[[#This Row],[Projected
cost]]-Insurance[[#This Row],[Actual 
cost]]</f>
        <v>0</v>
      </c>
      <c r="F44" s="5"/>
      <c r="G44" s="34" t="s">
        <v>30</v>
      </c>
      <c r="H44" s="35"/>
      <c r="I44" s="35"/>
      <c r="J44" s="76">
        <f>Taxes[[#This Row],[Projected 
cost]]-Taxes[[#This Row],[Actual 
cost]]</f>
        <v>0</v>
      </c>
    </row>
    <row r="45" spans="1:10" ht="30" customHeight="1" x14ac:dyDescent="0.3">
      <c r="B45" s="34" t="s">
        <v>32</v>
      </c>
      <c r="C45" s="35"/>
      <c r="D45" s="35"/>
      <c r="E45" s="76">
        <f>Insurance[[#This Row],[Projected
cost]]-Insurance[[#This Row],[Actual 
cost]]</f>
        <v>0</v>
      </c>
      <c r="F45" s="5"/>
      <c r="G45" s="34" t="s">
        <v>15</v>
      </c>
      <c r="H45" s="35"/>
      <c r="I45" s="35"/>
      <c r="J45" s="76">
        <f>Taxes[[#This Row],[Projected 
cost]]-Taxes[[#This Row],[Actual 
cost]]</f>
        <v>0</v>
      </c>
    </row>
    <row r="46" spans="1:10" ht="30" customHeight="1" x14ac:dyDescent="0.3">
      <c r="B46" s="34" t="s">
        <v>15</v>
      </c>
      <c r="C46" s="35"/>
      <c r="D46" s="35"/>
      <c r="E46" s="76">
        <f>Insurance[[#This Row],[Projected
cost]]-Insurance[[#This Row],[Actual 
cost]]</f>
        <v>0</v>
      </c>
      <c r="F46" s="5"/>
      <c r="G46" s="36" t="s">
        <v>41</v>
      </c>
      <c r="H46" s="44"/>
      <c r="I46" s="44"/>
      <c r="J46" s="76">
        <f>SUBTOTAL(109,Taxes[Difference])</f>
        <v>0</v>
      </c>
    </row>
    <row r="47" spans="1:10" ht="37.950000000000003" customHeight="1" x14ac:dyDescent="0.3">
      <c r="B47" s="36" t="s">
        <v>41</v>
      </c>
      <c r="C47" s="48"/>
      <c r="D47" s="48"/>
      <c r="E47" s="76">
        <f>SUBTOTAL(109,Insurance[Difference])</f>
        <v>0</v>
      </c>
      <c r="F47" s="5"/>
      <c r="G47" s="40"/>
      <c r="H47" s="40"/>
      <c r="I47" s="40"/>
      <c r="J47" s="40"/>
    </row>
    <row r="48" spans="1:10" s="2" customFormat="1" ht="30" customHeight="1" x14ac:dyDescent="0.3">
      <c r="A48" s="24"/>
      <c r="B48" s="49"/>
      <c r="C48" s="50"/>
      <c r="D48" s="50"/>
      <c r="E48" s="35"/>
      <c r="F48" s="43"/>
      <c r="G48" s="59" t="s">
        <v>61</v>
      </c>
      <c r="H48" s="60"/>
      <c r="I48" s="60"/>
      <c r="J48" s="60"/>
    </row>
    <row r="49" spans="1:10" ht="49.95" customHeight="1" x14ac:dyDescent="0.3">
      <c r="B49" s="61" t="s">
        <v>36</v>
      </c>
      <c r="C49" s="62"/>
      <c r="D49" s="62"/>
      <c r="E49" s="62"/>
      <c r="F49" s="5"/>
      <c r="G49" s="57" t="s">
        <v>68</v>
      </c>
      <c r="H49" s="31" t="s">
        <v>60</v>
      </c>
      <c r="I49" s="31" t="s">
        <v>59</v>
      </c>
      <c r="J49" s="32" t="s">
        <v>3</v>
      </c>
    </row>
    <row r="50" spans="1:10" ht="30" customHeight="1" x14ac:dyDescent="0.3">
      <c r="B50" s="57" t="s">
        <v>68</v>
      </c>
      <c r="C50" s="31" t="s">
        <v>60</v>
      </c>
      <c r="D50" s="31" t="s">
        <v>59</v>
      </c>
      <c r="E50" s="32" t="s">
        <v>3</v>
      </c>
      <c r="F50" s="5"/>
      <c r="G50" s="34" t="s">
        <v>33</v>
      </c>
      <c r="H50" s="76">
        <v>1000</v>
      </c>
      <c r="I50" s="76">
        <v>1000</v>
      </c>
      <c r="J50" s="76">
        <f>Savings[[#This Row],[Projected 
cost]]-Savings[[#This Row],[Actual 
cost]]</f>
        <v>0</v>
      </c>
    </row>
    <row r="51" spans="1:10" ht="30" customHeight="1" x14ac:dyDescent="0.3">
      <c r="B51" s="34" t="s">
        <v>88</v>
      </c>
      <c r="C51" s="76">
        <v>1200</v>
      </c>
      <c r="D51" s="76">
        <v>1200</v>
      </c>
      <c r="E51" s="76">
        <f>Food[[#This Row],[Projected 
cost]]-Food[[#This Row],[Actual 
cost]]</f>
        <v>0</v>
      </c>
      <c r="F51" s="5"/>
      <c r="G51" s="34" t="s">
        <v>72</v>
      </c>
      <c r="H51" s="76">
        <v>500</v>
      </c>
      <c r="I51" s="76">
        <v>500</v>
      </c>
      <c r="J51" s="76">
        <f>Savings[[#This Row],[Projected 
cost]]-Savings[[#This Row],[Actual 
cost]]</f>
        <v>0</v>
      </c>
    </row>
    <row r="52" spans="1:10" ht="30" customHeight="1" x14ac:dyDescent="0.3">
      <c r="B52" s="34" t="s">
        <v>89</v>
      </c>
      <c r="C52" s="76">
        <v>500</v>
      </c>
      <c r="D52" s="76">
        <v>500</v>
      </c>
      <c r="E52" s="76">
        <f>Food[[#This Row],[Projected 
cost]]-Food[[#This Row],[Actual 
cost]]</f>
        <v>0</v>
      </c>
      <c r="F52" s="5"/>
      <c r="G52" s="34" t="s">
        <v>87</v>
      </c>
      <c r="H52" s="76"/>
      <c r="I52" s="76"/>
      <c r="J52" s="76">
        <f>Savings[[#This Row],[Projected 
cost]]-Savings[[#This Row],[Actual 
cost]]</f>
        <v>0</v>
      </c>
    </row>
    <row r="53" spans="1:10" ht="30" customHeight="1" x14ac:dyDescent="0.3">
      <c r="B53" s="34" t="s">
        <v>90</v>
      </c>
      <c r="C53" s="76">
        <v>1400</v>
      </c>
      <c r="D53" s="76">
        <v>1400</v>
      </c>
      <c r="E53" s="76">
        <f>Food[[#This Row],[Projected 
cost]]-Food[[#This Row],[Actual 
cost]]</f>
        <v>0</v>
      </c>
      <c r="F53" s="5"/>
      <c r="G53" s="34" t="s">
        <v>71</v>
      </c>
      <c r="H53" s="76">
        <v>500</v>
      </c>
      <c r="I53" s="76">
        <v>500</v>
      </c>
      <c r="J53" s="76">
        <f>Savings[[#This Row],[Projected 
cost]]-Savings[[#This Row],[Actual 
cost]]</f>
        <v>0</v>
      </c>
    </row>
    <row r="54" spans="1:10" ht="37.950000000000003" customHeight="1" x14ac:dyDescent="0.3">
      <c r="B54" s="34" t="s">
        <v>91</v>
      </c>
      <c r="C54" s="76">
        <v>1500</v>
      </c>
      <c r="D54" s="76">
        <v>1500</v>
      </c>
      <c r="E54" s="76">
        <f>Food[[#This Row],[Projected 
cost]]-Food[[#This Row],[Actual 
cost]]</f>
        <v>0</v>
      </c>
      <c r="F54" s="5"/>
      <c r="G54" s="34" t="s">
        <v>73</v>
      </c>
      <c r="H54" s="76">
        <v>500</v>
      </c>
      <c r="I54" s="76">
        <v>500</v>
      </c>
      <c r="J54" s="76">
        <f>Savings[[#This Row],[Projected 
cost]]-Savings[[#This Row],[Actual 
cost]]</f>
        <v>0</v>
      </c>
    </row>
    <row r="55" spans="1:10" s="2" customFormat="1" ht="30" customHeight="1" x14ac:dyDescent="0.3">
      <c r="A55" s="24"/>
      <c r="B55" s="34" t="s">
        <v>95</v>
      </c>
      <c r="C55" s="76">
        <v>300</v>
      </c>
      <c r="D55" s="76">
        <v>300</v>
      </c>
      <c r="E55" s="76">
        <f>Food[[#This Row],[Projected 
cost]]-Food[[#This Row],[Actual 
cost]]</f>
        <v>0</v>
      </c>
      <c r="F55" s="43"/>
      <c r="G55" s="34" t="s">
        <v>74</v>
      </c>
      <c r="H55" s="76">
        <v>3000</v>
      </c>
      <c r="I55" s="76">
        <v>3000</v>
      </c>
      <c r="J55" s="76">
        <f>Savings[[#This Row],[Projected 
cost]]-Savings[[#This Row],[Actual 
cost]]</f>
        <v>0</v>
      </c>
    </row>
    <row r="56" spans="1:10" ht="48" customHeight="1" x14ac:dyDescent="0.3">
      <c r="B56" s="36" t="s">
        <v>41</v>
      </c>
      <c r="C56" s="48"/>
      <c r="D56" s="48"/>
      <c r="E56" s="76">
        <f>SUBTOTAL(109,Food[Difference])</f>
        <v>0</v>
      </c>
      <c r="F56" s="5"/>
      <c r="G56" s="34" t="s">
        <v>99</v>
      </c>
      <c r="H56" s="76">
        <v>500</v>
      </c>
      <c r="I56" s="76">
        <v>500</v>
      </c>
      <c r="J56" s="76">
        <f>Savings[[#This Row],[Projected 
cost]]-Savings[[#This Row],[Actual 
cost]]</f>
        <v>0</v>
      </c>
    </row>
    <row r="57" spans="1:10" ht="30" customHeight="1" x14ac:dyDescent="0.3">
      <c r="B57" s="51"/>
      <c r="C57" s="45"/>
      <c r="D57" s="45"/>
      <c r="E57" s="45"/>
      <c r="F57" s="5"/>
      <c r="G57" s="36" t="s">
        <v>41</v>
      </c>
      <c r="H57" s="76"/>
      <c r="I57" s="76"/>
      <c r="J57" s="76">
        <f>SUBTOTAL(109,Savings[Difference])</f>
        <v>0</v>
      </c>
    </row>
    <row r="58" spans="1:10" ht="30" customHeight="1" x14ac:dyDescent="0.3">
      <c r="B58" s="61" t="s">
        <v>75</v>
      </c>
      <c r="C58" s="62"/>
      <c r="D58" s="62"/>
      <c r="E58" s="62"/>
      <c r="F58" s="5"/>
      <c r="G58" s="52"/>
      <c r="H58" s="53"/>
      <c r="I58" s="53"/>
      <c r="J58" s="53"/>
    </row>
    <row r="59" spans="1:10" ht="30" customHeight="1" x14ac:dyDescent="0.3">
      <c r="B59" s="57" t="s">
        <v>68</v>
      </c>
      <c r="C59" s="31" t="s">
        <v>60</v>
      </c>
      <c r="D59" s="31" t="s">
        <v>59</v>
      </c>
      <c r="E59" s="32" t="s">
        <v>3</v>
      </c>
      <c r="F59" s="5"/>
      <c r="G59" s="59" t="s">
        <v>62</v>
      </c>
      <c r="H59" s="60"/>
      <c r="I59" s="60"/>
      <c r="J59" s="60"/>
    </row>
    <row r="60" spans="1:10" ht="30" customHeight="1" x14ac:dyDescent="0.3">
      <c r="B60" s="34" t="s">
        <v>79</v>
      </c>
      <c r="C60" s="79"/>
      <c r="D60" s="79"/>
      <c r="E60" s="76">
        <f>Pets[[#This Row],[Projected 
cost]]-Pets[[#This Row],[Actual 
cost]]</f>
        <v>0</v>
      </c>
      <c r="F60" s="5"/>
      <c r="G60" s="57" t="s">
        <v>68</v>
      </c>
      <c r="H60" s="31" t="s">
        <v>60</v>
      </c>
      <c r="I60" s="31" t="s">
        <v>59</v>
      </c>
      <c r="J60" s="32" t="s">
        <v>3</v>
      </c>
    </row>
    <row r="61" spans="1:10" ht="30" customHeight="1" x14ac:dyDescent="0.3">
      <c r="B61" s="34" t="s">
        <v>76</v>
      </c>
      <c r="C61" s="79"/>
      <c r="D61" s="79"/>
      <c r="E61" s="76">
        <f>Pets[[#This Row],[Projected 
cost]]-Pets[[#This Row],[Actual 
cost]]</f>
        <v>0</v>
      </c>
      <c r="F61" s="5"/>
      <c r="G61" s="34" t="s">
        <v>34</v>
      </c>
      <c r="H61" s="76">
        <v>500</v>
      </c>
      <c r="I61" s="76">
        <v>500</v>
      </c>
      <c r="J61" s="76">
        <f>Gifts[[#This Row],[Projected 
cost]]-Gifts[[#This Row],[Actual 
cost]]</f>
        <v>0</v>
      </c>
    </row>
    <row r="62" spans="1:10" ht="30" customHeight="1" x14ac:dyDescent="0.3">
      <c r="B62" s="34" t="s">
        <v>77</v>
      </c>
      <c r="C62" s="79"/>
      <c r="D62" s="79"/>
      <c r="E62" s="76">
        <f>Pets[[#This Row],[Projected 
cost]]-Pets[[#This Row],[Actual 
cost]]</f>
        <v>0</v>
      </c>
      <c r="F62" s="5"/>
      <c r="G62" s="34" t="s">
        <v>35</v>
      </c>
      <c r="H62" s="76"/>
      <c r="I62" s="76"/>
      <c r="J62" s="76">
        <f>Gifts[[#This Row],[Projected 
cost]]-Gifts[[#This Row],[Actual 
cost]]</f>
        <v>0</v>
      </c>
    </row>
    <row r="63" spans="1:10" ht="37.950000000000003" customHeight="1" x14ac:dyDescent="0.3">
      <c r="B63" s="34" t="s">
        <v>80</v>
      </c>
      <c r="C63" s="79"/>
      <c r="D63" s="79"/>
      <c r="E63" s="76">
        <f>Pets[[#This Row],[Projected 
cost]]-Pets[[#This Row],[Actual 
cost]]</f>
        <v>0</v>
      </c>
      <c r="F63" s="5"/>
      <c r="G63" s="34" t="s">
        <v>37</v>
      </c>
      <c r="H63" s="76"/>
      <c r="I63" s="76"/>
      <c r="J63" s="76">
        <f>Gifts[[#This Row],[Projected 
cost]]-Gifts[[#This Row],[Actual 
cost]]</f>
        <v>0</v>
      </c>
    </row>
    <row r="64" spans="1:10" s="2" customFormat="1" ht="30" customHeight="1" x14ac:dyDescent="0.3">
      <c r="A64" s="24"/>
      <c r="B64" s="34" t="s">
        <v>78</v>
      </c>
      <c r="C64" s="79"/>
      <c r="D64" s="79"/>
      <c r="E64" s="76">
        <f>Pets[[#This Row],[Projected 
cost]]-Pets[[#This Row],[Actual 
cost]]</f>
        <v>0</v>
      </c>
      <c r="F64" s="43"/>
      <c r="G64" s="36" t="s">
        <v>41</v>
      </c>
      <c r="H64" s="48"/>
      <c r="I64" s="48"/>
      <c r="J64" s="76">
        <f>SUBTOTAL(109,Gifts[Difference])</f>
        <v>0</v>
      </c>
    </row>
    <row r="65" spans="2:10" ht="48" customHeight="1" x14ac:dyDescent="0.3">
      <c r="B65" s="36" t="s">
        <v>41</v>
      </c>
      <c r="C65" s="54"/>
      <c r="D65" s="54"/>
      <c r="E65" s="76">
        <f>SUBTOTAL(109,Pets[Difference])</f>
        <v>0</v>
      </c>
      <c r="F65" s="5"/>
      <c r="G65" s="41"/>
      <c r="H65" s="47"/>
      <c r="I65" s="47"/>
      <c r="J65" s="42"/>
    </row>
    <row r="66" spans="2:10" ht="30" customHeight="1" x14ac:dyDescent="0.3">
      <c r="B66" s="46"/>
      <c r="C66" s="55"/>
      <c r="D66" s="55"/>
      <c r="E66" s="55"/>
      <c r="F66" s="5"/>
      <c r="G66" s="41"/>
      <c r="H66" s="47"/>
      <c r="I66" s="47"/>
      <c r="J66" s="42"/>
    </row>
    <row r="67" spans="2:10" ht="30" customHeight="1" x14ac:dyDescent="0.3">
      <c r="B67" s="63" t="s">
        <v>63</v>
      </c>
      <c r="C67" s="64"/>
      <c r="D67" s="64"/>
      <c r="E67" s="64"/>
      <c r="F67" s="5"/>
      <c r="G67" s="56"/>
      <c r="H67" s="47"/>
      <c r="I67" s="47"/>
      <c r="J67" s="47"/>
    </row>
    <row r="68" spans="2:10" ht="30" customHeight="1" x14ac:dyDescent="0.3">
      <c r="B68" s="57" t="s">
        <v>68</v>
      </c>
      <c r="C68" s="31" t="s">
        <v>60</v>
      </c>
      <c r="D68" s="31" t="s">
        <v>59</v>
      </c>
      <c r="E68" s="32" t="s">
        <v>3</v>
      </c>
      <c r="F68" s="5"/>
      <c r="G68" s="61" t="s">
        <v>82</v>
      </c>
      <c r="H68" s="62"/>
      <c r="I68" s="62"/>
      <c r="J68" s="62"/>
    </row>
    <row r="69" spans="2:10" ht="30" customHeight="1" x14ac:dyDescent="0.3">
      <c r="B69" s="34" t="s">
        <v>38</v>
      </c>
      <c r="C69" s="79">
        <v>500</v>
      </c>
      <c r="D69" s="79">
        <v>500</v>
      </c>
      <c r="E69" s="76">
        <f>PersonalCare[[#This Row],[Projected 
cost]]-PersonalCare[[#This Row],[Actual 
cost]]</f>
        <v>0</v>
      </c>
      <c r="F69" s="5"/>
      <c r="G69" s="57" t="s">
        <v>68</v>
      </c>
      <c r="H69" s="31" t="s">
        <v>60</v>
      </c>
      <c r="I69" s="31" t="s">
        <v>59</v>
      </c>
      <c r="J69" s="32" t="s">
        <v>3</v>
      </c>
    </row>
    <row r="70" spans="2:10" ht="30" customHeight="1" x14ac:dyDescent="0.3">
      <c r="B70" s="34" t="s">
        <v>70</v>
      </c>
      <c r="C70" s="79">
        <v>1100</v>
      </c>
      <c r="D70" s="79">
        <v>1100</v>
      </c>
      <c r="E70" s="76">
        <f>PersonalCare[[#This Row],[Projected 
cost]]-PersonalCare[[#This Row],[Actual 
cost]]</f>
        <v>0</v>
      </c>
      <c r="F70" s="5"/>
      <c r="G70" s="34" t="s">
        <v>83</v>
      </c>
      <c r="H70" s="79">
        <v>3000</v>
      </c>
      <c r="I70" s="79">
        <v>3000</v>
      </c>
      <c r="J70" s="76">
        <f>Legal[[#This Row],[Projected 
cost]]-Legal[[#This Row],[Actual 
cost]]</f>
        <v>0</v>
      </c>
    </row>
    <row r="71" spans="2:10" ht="30" customHeight="1" x14ac:dyDescent="0.3">
      <c r="B71" s="34" t="s">
        <v>39</v>
      </c>
      <c r="C71" s="79">
        <v>500</v>
      </c>
      <c r="D71" s="79">
        <v>500</v>
      </c>
      <c r="E71" s="76">
        <f>PersonalCare[[#This Row],[Projected 
cost]]-PersonalCare[[#This Row],[Actual 
cost]]</f>
        <v>0</v>
      </c>
      <c r="F71" s="5"/>
      <c r="G71" s="34" t="s">
        <v>84</v>
      </c>
      <c r="H71" s="79">
        <v>6500</v>
      </c>
      <c r="I71" s="79">
        <v>6500</v>
      </c>
      <c r="J71" s="76">
        <f>Legal[[#This Row],[Projected 
cost]]-Legal[[#This Row],[Actual 
cost]]</f>
        <v>0</v>
      </c>
    </row>
    <row r="72" spans="2:10" ht="30" customHeight="1" x14ac:dyDescent="0.3">
      <c r="B72" s="34" t="s">
        <v>81</v>
      </c>
      <c r="C72" s="79">
        <v>700</v>
      </c>
      <c r="D72" s="79">
        <v>700</v>
      </c>
      <c r="E72" s="76">
        <f>PersonalCare[[#This Row],[Projected 
cost]]-PersonalCare[[#This Row],[Actual 
cost]]</f>
        <v>0</v>
      </c>
      <c r="F72" s="5"/>
      <c r="G72" s="34" t="s">
        <v>85</v>
      </c>
      <c r="H72" s="79"/>
      <c r="I72" s="79"/>
      <c r="J72" s="76">
        <f>Legal[[#This Row],[Projected 
cost]]-Legal[[#This Row],[Actual 
cost]]</f>
        <v>0</v>
      </c>
    </row>
    <row r="73" spans="2:10" ht="30" customHeight="1" x14ac:dyDescent="0.3">
      <c r="B73" s="34" t="s">
        <v>92</v>
      </c>
      <c r="C73" s="79">
        <v>1000</v>
      </c>
      <c r="D73" s="79">
        <v>1000</v>
      </c>
      <c r="E73" s="76">
        <f>PersonalCare[[#This Row],[Projected 
cost]]-PersonalCare[[#This Row],[Actual 
cost]]</f>
        <v>0</v>
      </c>
      <c r="F73" s="5"/>
      <c r="G73" s="34" t="s">
        <v>86</v>
      </c>
      <c r="H73" s="79"/>
      <c r="I73" s="79"/>
      <c r="J73" s="76">
        <f>Legal[[#This Row],[Projected 
cost]]-Legal[[#This Row],[Actual 
cost]]</f>
        <v>0</v>
      </c>
    </row>
    <row r="74" spans="2:10" ht="30" customHeight="1" x14ac:dyDescent="0.3">
      <c r="B74" s="34" t="s">
        <v>40</v>
      </c>
      <c r="C74" s="79"/>
      <c r="D74" s="79"/>
      <c r="E74" s="76">
        <f>PersonalCare[[#This Row],[Projected 
cost]]-PersonalCare[[#This Row],[Actual 
cost]]</f>
        <v>0</v>
      </c>
      <c r="F74" s="5"/>
      <c r="G74" s="34" t="s">
        <v>93</v>
      </c>
      <c r="H74" s="79"/>
      <c r="I74" s="79"/>
      <c r="J74" s="81">
        <f>Legal[[#This Row],[Projected 
cost]]-Legal[[#This Row],[Actual 
cost]]</f>
        <v>0</v>
      </c>
    </row>
    <row r="75" spans="2:10" ht="30" customHeight="1" x14ac:dyDescent="0.3">
      <c r="B75" s="34" t="s">
        <v>15</v>
      </c>
      <c r="C75" s="79"/>
      <c r="D75" s="79"/>
      <c r="E75" s="76">
        <f>PersonalCare[[#This Row],[Projected 
cost]]-PersonalCare[[#This Row],[Actual 
cost]]</f>
        <v>0</v>
      </c>
      <c r="F75" s="5"/>
      <c r="G75" s="34" t="s">
        <v>94</v>
      </c>
      <c r="H75" s="79"/>
      <c r="I75" s="79"/>
      <c r="J75" s="81">
        <f>Legal[[#This Row],[Projected 
cost]]-Legal[[#This Row],[Actual 
cost]]</f>
        <v>0</v>
      </c>
    </row>
    <row r="76" spans="2:10" ht="30" customHeight="1" x14ac:dyDescent="0.3">
      <c r="B76" s="36" t="s">
        <v>41</v>
      </c>
      <c r="C76" s="80"/>
      <c r="D76" s="80"/>
      <c r="E76" s="76">
        <f>SUBTOTAL(109,PersonalCare[Difference])</f>
        <v>0</v>
      </c>
      <c r="F76" s="5"/>
      <c r="G76" s="34"/>
      <c r="H76" s="79"/>
      <c r="I76" s="79"/>
      <c r="J76" s="81">
        <f>Legal[[#This Row],[Projected 
cost]]-Legal[[#This Row],[Actual 
cost]]</f>
        <v>0</v>
      </c>
    </row>
    <row r="77" spans="2:10" ht="30" customHeight="1" x14ac:dyDescent="0.3">
      <c r="B77" s="22"/>
      <c r="C77" s="22"/>
      <c r="D77" s="22"/>
      <c r="E77" s="22"/>
      <c r="F77" s="5"/>
      <c r="G77" s="36" t="s">
        <v>41</v>
      </c>
      <c r="H77" s="80"/>
      <c r="I77" s="80"/>
      <c r="J77" s="76">
        <f>SUBTOTAL(109,Legal[Difference])</f>
        <v>0</v>
      </c>
    </row>
    <row r="78" spans="2:10" ht="24.9" customHeight="1" x14ac:dyDescent="0.3">
      <c r="F78" s="5"/>
      <c r="G78" s="40"/>
      <c r="H78" s="40"/>
      <c r="I78" s="40"/>
      <c r="J78" s="40"/>
    </row>
    <row r="79" spans="2:10" ht="24.9" customHeight="1" x14ac:dyDescent="0.3">
      <c r="F79" s="5"/>
      <c r="G79" s="40"/>
      <c r="H79" s="40"/>
      <c r="I79" s="40"/>
      <c r="J79" s="40"/>
    </row>
    <row r="80" spans="2:10" ht="24.9" customHeight="1" x14ac:dyDescent="0.3">
      <c r="F80" s="5"/>
      <c r="G80" s="40"/>
      <c r="H80" s="40"/>
      <c r="I80" s="40"/>
      <c r="J80" s="40"/>
    </row>
    <row r="81" spans="6:10" ht="24.9" customHeight="1" x14ac:dyDescent="0.3">
      <c r="F81" s="5"/>
      <c r="G81" s="69" t="s">
        <v>64</v>
      </c>
      <c r="H81" s="69"/>
      <c r="I81" s="69"/>
      <c r="J81" s="76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32750</v>
      </c>
    </row>
    <row r="82" spans="6:10" ht="24.9" customHeight="1" x14ac:dyDescent="0.3">
      <c r="F82" s="5"/>
      <c r="G82" s="69"/>
      <c r="H82" s="69"/>
      <c r="I82" s="69"/>
      <c r="J82" s="76"/>
    </row>
    <row r="83" spans="6:10" ht="15.6" x14ac:dyDescent="0.3">
      <c r="G83" s="66" t="s">
        <v>65</v>
      </c>
      <c r="H83" s="66"/>
      <c r="I83" s="66"/>
      <c r="J83" s="76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32750</v>
      </c>
    </row>
    <row r="84" spans="6:10" ht="15.6" x14ac:dyDescent="0.3">
      <c r="G84" s="66"/>
      <c r="H84" s="66"/>
      <c r="I84" s="66"/>
      <c r="J84" s="76"/>
    </row>
    <row r="85" spans="6:10" ht="15.6" x14ac:dyDescent="0.3">
      <c r="G85" s="65" t="s">
        <v>66</v>
      </c>
      <c r="H85" s="65"/>
      <c r="I85" s="65"/>
      <c r="J85" s="78">
        <f>J81-J83</f>
        <v>0</v>
      </c>
    </row>
    <row r="86" spans="6:10" ht="18" x14ac:dyDescent="0.3">
      <c r="G86" s="65"/>
      <c r="H86" s="65"/>
      <c r="I86" s="65"/>
      <c r="J86" s="78"/>
    </row>
  </sheetData>
  <mergeCells count="20">
    <mergeCell ref="B2:H2"/>
    <mergeCell ref="G39:J39"/>
    <mergeCell ref="G81:I82"/>
    <mergeCell ref="E4:G5"/>
    <mergeCell ref="E7:G8"/>
    <mergeCell ref="E9:G10"/>
    <mergeCell ref="B4:C4"/>
    <mergeCell ref="B10:C10"/>
    <mergeCell ref="B30:E30"/>
    <mergeCell ref="B41:E41"/>
    <mergeCell ref="G29:J29"/>
    <mergeCell ref="G40:J40"/>
    <mergeCell ref="B49:E49"/>
    <mergeCell ref="G85:I86"/>
    <mergeCell ref="G83:I84"/>
    <mergeCell ref="G48:J48"/>
    <mergeCell ref="B58:E58"/>
    <mergeCell ref="G59:J59"/>
    <mergeCell ref="B67:E67"/>
    <mergeCell ref="G68:J68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8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10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6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30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1" xr:uid="{34699D58-6783-4DA8-AD00-EB6D5B4F4886}"/>
    <dataValidation allowBlank="1" showInputMessage="1" showErrorMessage="1" prompt="Enter details in Food table starting in cell at right and in Savings table starting in cell G48. Next instruction is in cell A55." sqref="A49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5" xr:uid="{4D40684C-D56F-4273-B2CC-5C8947747B1A}"/>
    <dataValidation allowBlank="1" showInputMessage="1" showErrorMessage="1" prompt="Total Projected Cost is auto calculated in cell J73, Total Actual Cost in J75, and Total Difference in J77." sqref="A74" xr:uid="{7663E59F-1158-4833-8ADA-EE341AD75E0A}"/>
    <dataValidation allowBlank="1" showInputMessage="1" showErrorMessage="1" prompt="Enter details in Pets table starting in cell at right and in Gifts table starting in cell G55. Next instruction is in cell A64." sqref="A56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7:J25 E32:E38 J31:J36 J42:J45 E43:E46 E55 J53 J61:J63 J70:J73 J81:J84 E69:E75 E60:E64 J50:J51 E52:E53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deepikaravi081@outlook.com</dc:creator>
  <cp:lastModifiedBy>deepikaravi081@outlook.com</cp:lastModifiedBy>
  <dcterms:created xsi:type="dcterms:W3CDTF">2022-11-06T05:34:26Z</dcterms:created>
  <dcterms:modified xsi:type="dcterms:W3CDTF">2025-10-23T07:36:46Z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