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deeps\Downloads\DATA FILES OVERBUDGET ANALYSIS OPERATION ANALYST\"/>
    </mc:Choice>
  </mc:AlternateContent>
  <xr:revisionPtr revIDLastSave="0" documentId="13_ncr:1_{D71E1D7B-2A31-4A44-A003-52BE9D30E36F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Drop Down Lists" sheetId="1" r:id="rId1"/>
    <sheet name="Cost_Calculator" sheetId="2" r:id="rId2"/>
    <sheet name="Vehicle EMI Sheet" sheetId="3" r:id="rId3"/>
    <sheet name="Calculator Raw" sheetId="4" r:id="rId4"/>
    <sheet name="Assumption_Mileage" sheetId="5" r:id="rId5"/>
    <sheet name="Vehicle_Maintenance" sheetId="6" r:id="rId6"/>
    <sheet name="Assumption_Distance" sheetId="7" r:id="rId7"/>
    <sheet name="Assumption_Salary" sheetId="8" r:id="rId8"/>
    <sheet name="(Inc) OU Profitability" sheetId="9" state="hidden" r:id="rId9"/>
    <sheet name="Cluster Mapping" sheetId="10" r:id="rId10"/>
    <sheet name="Vehicle Mapping" sheetId="11" r:id="rId11"/>
  </sheets>
  <definedNames>
    <definedName name="Ahmedabad">'Drop Down Lists'!$D$2:$D$17</definedName>
    <definedName name="Ambala">'Drop Down Lists'!$E$2:$E$18</definedName>
    <definedName name="Bangalore">'Drop Down Lists'!$F$2:$F$18</definedName>
    <definedName name="Chennai">'Drop Down Lists'!$G$2:$G$9</definedName>
    <definedName name="Cluster">'Drop Down Lists'!$B$2:$B$18</definedName>
    <definedName name="Coimbatore">'Drop Down Lists'!$H$2:$H$16</definedName>
    <definedName name="Delhi">'Drop Down Lists'!$I$2:$I$22</definedName>
    <definedName name="dependent_dd">'Drop Down Lists'!$AI$2:$AI$22</definedName>
    <definedName name="Guwahati">'Drop Down Lists'!$J$2:$J$6</definedName>
    <definedName name="Hyderabad">'Drop Down Lists'!$K$2:$K$18</definedName>
    <definedName name="Indore">'Drop Down Lists'!$L$2:$L$11</definedName>
    <definedName name="Jaipur">'Drop Down Lists'!$M$2:$M$8</definedName>
    <definedName name="Jamshedpur">'Drop Down Lists'!$N$2:$N$11</definedName>
    <definedName name="Kolkata">'Drop Down Lists'!$O$2:$O$14</definedName>
    <definedName name="Lucknow">'Drop Down Lists'!$P$2:$P$12</definedName>
    <definedName name="Mumbai">'Drop Down Lists'!$Q$2:$Q$11</definedName>
    <definedName name="Nagpur">'Drop Down Lists'!$R$2:$R$6</definedName>
    <definedName name="Noida">'Drop Down Lists'!$S$2:$S$13</definedName>
    <definedName name="profit_margin">'Drop Down Lists'!$AG$2:$AG$11</definedName>
    <definedName name="Pune">'Drop Down Lists'!$T$2:$T$21</definedName>
    <definedName name="Veh_Cat">'Drop Down Lists'!$Z$2:$Z$13</definedName>
    <definedName name="Vehicle">'Drop Down Lists'!$V$2:$V$21</definedName>
    <definedName name="Year">'Drop Down Lists'!$X$2:$X$15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5" roundtripDataChecksum="SiUWfGDLw0bFvECarU7Mhf/Ba3NtdFGNdfBkjx2j1e4="/>
    </ext>
  </extLst>
</workbook>
</file>

<file path=xl/calcChain.xml><?xml version="1.0" encoding="utf-8"?>
<calcChain xmlns="http://schemas.openxmlformats.org/spreadsheetml/2006/main">
  <c r="H2" i="4" l="1"/>
  <c r="P2" i="4"/>
  <c r="O2" i="4"/>
  <c r="B16" i="4" l="1"/>
  <c r="G17" i="9" l="1"/>
  <c r="F17" i="9"/>
  <c r="H17" i="9" s="1"/>
  <c r="I17" i="9" s="1"/>
  <c r="E17" i="9"/>
  <c r="D17" i="9"/>
  <c r="C17" i="9"/>
  <c r="B17" i="9"/>
  <c r="G16" i="9"/>
  <c r="F16" i="9"/>
  <c r="H16" i="9" s="1"/>
  <c r="I16" i="9" s="1"/>
  <c r="E16" i="9"/>
  <c r="D16" i="9"/>
  <c r="C16" i="9"/>
  <c r="B16" i="9"/>
  <c r="G15" i="9"/>
  <c r="F15" i="9"/>
  <c r="H15" i="9" s="1"/>
  <c r="I15" i="9" s="1"/>
  <c r="E15" i="9"/>
  <c r="D15" i="9"/>
  <c r="C15" i="9"/>
  <c r="B15" i="9"/>
  <c r="G14" i="9"/>
  <c r="F14" i="9"/>
  <c r="H14" i="9" s="1"/>
  <c r="I14" i="9" s="1"/>
  <c r="E14" i="9"/>
  <c r="D14" i="9"/>
  <c r="C14" i="9"/>
  <c r="B14" i="9"/>
  <c r="G13" i="9"/>
  <c r="F13" i="9"/>
  <c r="H13" i="9" s="1"/>
  <c r="I13" i="9" s="1"/>
  <c r="E13" i="9"/>
  <c r="D13" i="9"/>
  <c r="C13" i="9"/>
  <c r="B13" i="9"/>
  <c r="G12" i="9"/>
  <c r="F12" i="9"/>
  <c r="H12" i="9" s="1"/>
  <c r="I12" i="9" s="1"/>
  <c r="E12" i="9"/>
  <c r="D12" i="9"/>
  <c r="C12" i="9"/>
  <c r="B12" i="9"/>
  <c r="G11" i="9"/>
  <c r="F11" i="9"/>
  <c r="H11" i="9" s="1"/>
  <c r="I11" i="9" s="1"/>
  <c r="E11" i="9"/>
  <c r="D11" i="9"/>
  <c r="C11" i="9"/>
  <c r="B11" i="9"/>
  <c r="G10" i="9"/>
  <c r="F10" i="9"/>
  <c r="H10" i="9" s="1"/>
  <c r="I10" i="9" s="1"/>
  <c r="E10" i="9"/>
  <c r="D10" i="9"/>
  <c r="C10" i="9"/>
  <c r="B10" i="9"/>
  <c r="G9" i="9"/>
  <c r="F9" i="9"/>
  <c r="H9" i="9" s="1"/>
  <c r="I9" i="9" s="1"/>
  <c r="E9" i="9"/>
  <c r="D9" i="9"/>
  <c r="C9" i="9"/>
  <c r="B9" i="9"/>
  <c r="G8" i="9"/>
  <c r="F8" i="9"/>
  <c r="H8" i="9" s="1"/>
  <c r="I8" i="9" s="1"/>
  <c r="E8" i="9"/>
  <c r="D8" i="9"/>
  <c r="C8" i="9"/>
  <c r="B8" i="9"/>
  <c r="G7" i="9"/>
  <c r="H7" i="9" s="1"/>
  <c r="I7" i="9" s="1"/>
  <c r="F7" i="9"/>
  <c r="E7" i="9"/>
  <c r="D7" i="9"/>
  <c r="C7" i="9"/>
  <c r="B7" i="9"/>
  <c r="G6" i="9"/>
  <c r="H6" i="9" s="1"/>
  <c r="I6" i="9" s="1"/>
  <c r="F6" i="9"/>
  <c r="E6" i="9"/>
  <c r="D6" i="9"/>
  <c r="C6" i="9"/>
  <c r="B6" i="9"/>
  <c r="G5" i="9"/>
  <c r="H5" i="9" s="1"/>
  <c r="I5" i="9" s="1"/>
  <c r="F5" i="9"/>
  <c r="E5" i="9"/>
  <c r="D5" i="9"/>
  <c r="C5" i="9"/>
  <c r="B5" i="9"/>
  <c r="G4" i="9"/>
  <c r="H4" i="9" s="1"/>
  <c r="F4" i="9"/>
  <c r="F18" i="9" s="1"/>
  <c r="E4" i="9"/>
  <c r="E18" i="9" s="1"/>
  <c r="D4" i="9"/>
  <c r="D18" i="9" s="1"/>
  <c r="C4" i="9"/>
  <c r="C18" i="9" s="1"/>
  <c r="B4" i="9"/>
  <c r="B18" i="9" s="1"/>
  <c r="H19" i="8"/>
  <c r="G19" i="8"/>
  <c r="F19" i="8"/>
  <c r="H18" i="8"/>
  <c r="G18" i="8"/>
  <c r="F18" i="8"/>
  <c r="H17" i="8"/>
  <c r="G17" i="8"/>
  <c r="F17" i="8"/>
  <c r="H16" i="8"/>
  <c r="G16" i="8"/>
  <c r="F16" i="8"/>
  <c r="H15" i="8"/>
  <c r="G15" i="8"/>
  <c r="F15" i="8"/>
  <c r="H14" i="8"/>
  <c r="G14" i="8"/>
  <c r="F14" i="8"/>
  <c r="H13" i="8"/>
  <c r="G13" i="8"/>
  <c r="F13" i="8"/>
  <c r="H12" i="8"/>
  <c r="G12" i="8"/>
  <c r="F12" i="8"/>
  <c r="H11" i="8"/>
  <c r="G11" i="8"/>
  <c r="F11" i="8"/>
  <c r="H10" i="8"/>
  <c r="G10" i="8"/>
  <c r="F10" i="8"/>
  <c r="H9" i="8"/>
  <c r="G9" i="8"/>
  <c r="F9" i="8"/>
  <c r="H8" i="8"/>
  <c r="G8" i="8"/>
  <c r="F8" i="8"/>
  <c r="H7" i="8"/>
  <c r="G7" i="8"/>
  <c r="F7" i="8"/>
  <c r="H6" i="8"/>
  <c r="G6" i="8"/>
  <c r="F6" i="8"/>
  <c r="H5" i="8"/>
  <c r="G5" i="8"/>
  <c r="F5" i="8"/>
  <c r="H4" i="8"/>
  <c r="G4" i="8"/>
  <c r="F4" i="8"/>
  <c r="H3" i="8"/>
  <c r="G3" i="8"/>
  <c r="F3" i="8"/>
  <c r="H2" i="8"/>
  <c r="G2" i="8"/>
  <c r="F2" i="8"/>
  <c r="R21" i="5"/>
  <c r="S21" i="5" s="1"/>
  <c r="R20" i="5"/>
  <c r="S20" i="5" s="1"/>
  <c r="R19" i="5"/>
  <c r="S19" i="5" s="1"/>
  <c r="R18" i="5"/>
  <c r="S18" i="5" s="1"/>
  <c r="R17" i="5"/>
  <c r="S17" i="5" s="1"/>
  <c r="R16" i="5"/>
  <c r="S16" i="5" s="1"/>
  <c r="R15" i="5"/>
  <c r="S15" i="5" s="1"/>
  <c r="R14" i="5"/>
  <c r="S14" i="5" s="1"/>
  <c r="R13" i="5"/>
  <c r="S13" i="5" s="1"/>
  <c r="R12" i="5"/>
  <c r="S12" i="5" s="1"/>
  <c r="R11" i="5"/>
  <c r="S11" i="5" s="1"/>
  <c r="R10" i="5"/>
  <c r="S10" i="5" s="1"/>
  <c r="R9" i="5"/>
  <c r="S9" i="5" s="1"/>
  <c r="R8" i="5"/>
  <c r="S8" i="5" s="1"/>
  <c r="R7" i="5"/>
  <c r="S7" i="5" s="1"/>
  <c r="R6" i="5"/>
  <c r="S6" i="5" s="1"/>
  <c r="S5" i="5"/>
  <c r="R5" i="5"/>
  <c r="R4" i="5"/>
  <c r="S4" i="5" s="1"/>
  <c r="R3" i="5"/>
  <c r="S3" i="5" s="1"/>
  <c r="R2" i="5"/>
  <c r="S2" i="5" s="1"/>
  <c r="O11" i="4"/>
  <c r="H11" i="4"/>
  <c r="G11" i="4"/>
  <c r="C11" i="4"/>
  <c r="L11" i="4" s="1"/>
  <c r="A11" i="4"/>
  <c r="E11" i="4" s="1"/>
  <c r="O10" i="4"/>
  <c r="H10" i="4"/>
  <c r="K10" i="4" s="1"/>
  <c r="G10" i="4"/>
  <c r="C10" i="4"/>
  <c r="A10" i="4"/>
  <c r="F10" i="4" s="1"/>
  <c r="O9" i="4"/>
  <c r="Q9" i="4" s="1"/>
  <c r="H9" i="4"/>
  <c r="G9" i="4"/>
  <c r="C9" i="4"/>
  <c r="A9" i="4"/>
  <c r="P9" i="4" s="1"/>
  <c r="R9" i="4" s="1"/>
  <c r="O8" i="4"/>
  <c r="Q8" i="4" s="1"/>
  <c r="H8" i="4"/>
  <c r="G8" i="4"/>
  <c r="C8" i="4"/>
  <c r="A8" i="4"/>
  <c r="P8" i="4" s="1"/>
  <c r="O7" i="4"/>
  <c r="Q7" i="4" s="1"/>
  <c r="H7" i="4"/>
  <c r="G7" i="4"/>
  <c r="L7" i="4" s="1"/>
  <c r="C7" i="4"/>
  <c r="A7" i="4"/>
  <c r="P7" i="4" s="1"/>
  <c r="O6" i="4"/>
  <c r="H6" i="4"/>
  <c r="G6" i="4"/>
  <c r="C6" i="4"/>
  <c r="A6" i="4"/>
  <c r="F6" i="4" s="1"/>
  <c r="O5" i="4"/>
  <c r="Q5" i="4" s="1"/>
  <c r="H5" i="4"/>
  <c r="G5" i="4"/>
  <c r="C5" i="4"/>
  <c r="A5" i="4"/>
  <c r="P5" i="4" s="1"/>
  <c r="R5" i="4" s="1"/>
  <c r="O4" i="4"/>
  <c r="Q4" i="4" s="1"/>
  <c r="H4" i="4"/>
  <c r="G4" i="4"/>
  <c r="C4" i="4"/>
  <c r="A4" i="4"/>
  <c r="P4" i="4" s="1"/>
  <c r="O3" i="4"/>
  <c r="Q3" i="4" s="1"/>
  <c r="H3" i="4"/>
  <c r="G3" i="4"/>
  <c r="L3" i="4" s="1"/>
  <c r="C3" i="4"/>
  <c r="A3" i="4"/>
  <c r="E3" i="4" s="1"/>
  <c r="G2" i="4"/>
  <c r="C2" i="4"/>
  <c r="A2" i="4"/>
  <c r="F2" i="4" s="1"/>
  <c r="F23" i="3"/>
  <c r="D23" i="3"/>
  <c r="I22" i="3"/>
  <c r="D22" i="3"/>
  <c r="H21" i="3"/>
  <c r="D21" i="3"/>
  <c r="D20" i="3"/>
  <c r="I20" i="3" s="1"/>
  <c r="D19" i="3"/>
  <c r="D18" i="3"/>
  <c r="I18" i="3" s="1"/>
  <c r="D17" i="3"/>
  <c r="I16" i="3"/>
  <c r="D16" i="3"/>
  <c r="F15" i="3"/>
  <c r="D15" i="3"/>
  <c r="I14" i="3"/>
  <c r="D14" i="3"/>
  <c r="H13" i="3"/>
  <c r="F13" i="3"/>
  <c r="D13" i="3"/>
  <c r="D12" i="3"/>
  <c r="I12" i="3" s="1"/>
  <c r="D11" i="3"/>
  <c r="D10" i="3"/>
  <c r="I10" i="3" s="1"/>
  <c r="I9" i="3"/>
  <c r="D9" i="3"/>
  <c r="I8" i="3"/>
  <c r="F8" i="3"/>
  <c r="D8" i="3"/>
  <c r="F7" i="3"/>
  <c r="D7" i="3"/>
  <c r="I6" i="3"/>
  <c r="H6" i="3"/>
  <c r="D6" i="3"/>
  <c r="D5" i="3"/>
  <c r="F5" i="3" s="1"/>
  <c r="D4" i="3"/>
  <c r="I4" i="3" s="1"/>
  <c r="I2" i="3"/>
  <c r="I19" i="3" s="1"/>
  <c r="H2" i="3"/>
  <c r="H16" i="3" s="1"/>
  <c r="G2" i="3"/>
  <c r="G21" i="3" s="1"/>
  <c r="F2" i="3"/>
  <c r="F18" i="3" s="1"/>
  <c r="AI2" i="1"/>
  <c r="K7" i="4" l="1"/>
  <c r="P6" i="4"/>
  <c r="R6" i="4" s="1"/>
  <c r="P10" i="4"/>
  <c r="R10" i="4" s="1"/>
  <c r="L9" i="4"/>
  <c r="K2" i="4"/>
  <c r="E5" i="4"/>
  <c r="I5" i="4" s="1"/>
  <c r="J5" i="4" s="1"/>
  <c r="K9" i="4"/>
  <c r="L4" i="4"/>
  <c r="L2" i="4"/>
  <c r="L5" i="4"/>
  <c r="R2" i="4"/>
  <c r="L8" i="4"/>
  <c r="E7" i="4"/>
  <c r="I7" i="4" s="1"/>
  <c r="J7" i="4" s="1"/>
  <c r="L10" i="4"/>
  <c r="I11" i="4"/>
  <c r="J11" i="4" s="1"/>
  <c r="K3" i="4"/>
  <c r="K11" i="4"/>
  <c r="I3" i="4"/>
  <c r="J3" i="4" s="1"/>
  <c r="L6" i="4"/>
  <c r="C22" i="2"/>
  <c r="T5" i="4"/>
  <c r="I4" i="9"/>
  <c r="H18" i="9"/>
  <c r="I18" i="9" s="1"/>
  <c r="S9" i="4"/>
  <c r="B19" i="9"/>
  <c r="T9" i="4"/>
  <c r="S4" i="4"/>
  <c r="R4" i="4"/>
  <c r="T4" i="4" s="1"/>
  <c r="C19" i="9"/>
  <c r="S7" i="4"/>
  <c r="R7" i="4"/>
  <c r="T7" i="4" s="1"/>
  <c r="D19" i="9"/>
  <c r="S8" i="4"/>
  <c r="R8" i="4"/>
  <c r="T8" i="4" s="1"/>
  <c r="E19" i="9"/>
  <c r="G10" i="3"/>
  <c r="F4" i="3"/>
  <c r="I5" i="3"/>
  <c r="G7" i="3"/>
  <c r="H10" i="3"/>
  <c r="F12" i="3"/>
  <c r="I13" i="3"/>
  <c r="G15" i="3"/>
  <c r="H18" i="3"/>
  <c r="F20" i="3"/>
  <c r="I21" i="3"/>
  <c r="G23" i="3"/>
  <c r="Q2" i="4"/>
  <c r="F3" i="4"/>
  <c r="S5" i="4"/>
  <c r="Q6" i="4"/>
  <c r="F7" i="4"/>
  <c r="Q10" i="4"/>
  <c r="F11" i="4"/>
  <c r="G18" i="9"/>
  <c r="G18" i="3"/>
  <c r="P11" i="4"/>
  <c r="R11" i="4" s="1"/>
  <c r="K8" i="4"/>
  <c r="G4" i="3"/>
  <c r="H7" i="3"/>
  <c r="F9" i="3"/>
  <c r="G12" i="3"/>
  <c r="H15" i="3"/>
  <c r="F17" i="3"/>
  <c r="G20" i="3"/>
  <c r="H23" i="3"/>
  <c r="P3" i="4"/>
  <c r="E4" i="4"/>
  <c r="I4" i="4" s="1"/>
  <c r="J4" i="4" s="1"/>
  <c r="K5" i="4"/>
  <c r="E8" i="4"/>
  <c r="I8" i="4" s="1"/>
  <c r="J8" i="4" s="1"/>
  <c r="H4" i="3"/>
  <c r="F6" i="3"/>
  <c r="I7" i="3"/>
  <c r="G9" i="3"/>
  <c r="H12" i="3"/>
  <c r="F14" i="3"/>
  <c r="I15" i="3"/>
  <c r="G17" i="3"/>
  <c r="H20" i="3"/>
  <c r="F22" i="3"/>
  <c r="I23" i="3"/>
  <c r="F4" i="4"/>
  <c r="F8" i="4"/>
  <c r="Q11" i="4"/>
  <c r="H5" i="3"/>
  <c r="K4" i="4"/>
  <c r="G6" i="3"/>
  <c r="H9" i="3"/>
  <c r="F11" i="3"/>
  <c r="G14" i="3"/>
  <c r="H17" i="3"/>
  <c r="F19" i="3"/>
  <c r="G22" i="3"/>
  <c r="K6" i="4"/>
  <c r="E9" i="4"/>
  <c r="I9" i="4" s="1"/>
  <c r="J9" i="4" s="1"/>
  <c r="G11" i="3"/>
  <c r="H14" i="3"/>
  <c r="F16" i="3"/>
  <c r="I17" i="3"/>
  <c r="G19" i="3"/>
  <c r="H22" i="3"/>
  <c r="F5" i="4"/>
  <c r="F9" i="4"/>
  <c r="E2" i="4"/>
  <c r="I2" i="4" s="1"/>
  <c r="J2" i="4" s="1"/>
  <c r="E6" i="4"/>
  <c r="I6" i="4" s="1"/>
  <c r="J6" i="4" s="1"/>
  <c r="E10" i="4"/>
  <c r="I10" i="4" s="1"/>
  <c r="J10" i="4" s="1"/>
  <c r="G8" i="3"/>
  <c r="H11" i="3"/>
  <c r="G16" i="3"/>
  <c r="H19" i="3"/>
  <c r="F21" i="3"/>
  <c r="G5" i="3"/>
  <c r="H8" i="3"/>
  <c r="F10" i="3"/>
  <c r="I11" i="3"/>
  <c r="G13" i="3"/>
  <c r="N7" i="4" l="1"/>
  <c r="U7" i="4" s="1"/>
  <c r="T2" i="4"/>
  <c r="T10" i="4"/>
  <c r="S2" i="4"/>
  <c r="S10" i="4"/>
  <c r="T6" i="4"/>
  <c r="N10" i="4"/>
  <c r="S6" i="4"/>
  <c r="N9" i="4"/>
  <c r="U9" i="4" s="1"/>
  <c r="L12" i="4"/>
  <c r="E20" i="2" s="1"/>
  <c r="F12" i="4"/>
  <c r="C23" i="2" s="1"/>
  <c r="N5" i="4"/>
  <c r="U5" i="4" s="1"/>
  <c r="N11" i="4"/>
  <c r="N3" i="4"/>
  <c r="N6" i="4"/>
  <c r="T11" i="4"/>
  <c r="N2" i="4"/>
  <c r="J12" i="4"/>
  <c r="B17" i="4" s="1"/>
  <c r="S11" i="4"/>
  <c r="N8" i="4"/>
  <c r="U8" i="4" s="1"/>
  <c r="N4" i="4"/>
  <c r="U4" i="4" s="1"/>
  <c r="K12" i="4"/>
  <c r="D20" i="2" s="1"/>
  <c r="S3" i="4"/>
  <c r="R3" i="4"/>
  <c r="T3" i="4" s="1"/>
  <c r="D22" i="2"/>
  <c r="U10" i="4" l="1"/>
  <c r="U6" i="4"/>
  <c r="U11" i="4"/>
  <c r="U3" i="4"/>
  <c r="T12" i="4"/>
  <c r="C20" i="2"/>
  <c r="Q16" i="4"/>
  <c r="U2" i="4"/>
  <c r="N12" i="4"/>
  <c r="B18" i="4" l="1"/>
  <c r="B19" i="4"/>
  <c r="R16" i="4"/>
  <c r="E22" i="2"/>
  <c r="G20" i="2"/>
  <c r="H20" i="2"/>
  <c r="B20" i="4" l="1"/>
  <c r="U12" i="4" s="1"/>
  <c r="J20" i="2" s="1"/>
  <c r="E24" i="2" s="1"/>
  <c r="I20" i="2" l="1"/>
</calcChain>
</file>

<file path=xl/sharedStrings.xml><?xml version="1.0" encoding="utf-8"?>
<sst xmlns="http://schemas.openxmlformats.org/spreadsheetml/2006/main" count="1414" uniqueCount="470">
  <si>
    <t>State</t>
  </si>
  <si>
    <t>Cluster</t>
  </si>
  <si>
    <t>Ahmedabad</t>
  </si>
  <si>
    <t>Ambala</t>
  </si>
  <si>
    <t>Bangalore</t>
  </si>
  <si>
    <t>Chennai</t>
  </si>
  <si>
    <t>Coimbatore</t>
  </si>
  <si>
    <t>Delhi</t>
  </si>
  <si>
    <t>Guwahati</t>
  </si>
  <si>
    <t>Hyderabad</t>
  </si>
  <si>
    <t>Indore</t>
  </si>
  <si>
    <t>Jaipur</t>
  </si>
  <si>
    <t>Jamshedpur</t>
  </si>
  <si>
    <t>Kolkata</t>
  </si>
  <si>
    <t>Lucknow</t>
  </si>
  <si>
    <t>Mumbai</t>
  </si>
  <si>
    <t>Nagpur</t>
  </si>
  <si>
    <t>Noida</t>
  </si>
  <si>
    <t>Pune</t>
  </si>
  <si>
    <t>Vehicle</t>
  </si>
  <si>
    <t>Year of Make</t>
  </si>
  <si>
    <t>Veh_Category</t>
  </si>
  <si>
    <t>Delivery Capability</t>
  </si>
  <si>
    <t>Additional charges</t>
  </si>
  <si>
    <t>Profit margin</t>
  </si>
  <si>
    <t>dependent dropdown</t>
  </si>
  <si>
    <t>Gujrat</t>
  </si>
  <si>
    <t>AKVB1</t>
  </si>
  <si>
    <t>AMBT1</t>
  </si>
  <si>
    <t>BAYB1</t>
  </si>
  <si>
    <t>MAAB4</t>
  </si>
  <si>
    <t>CANB1</t>
  </si>
  <si>
    <t>AWRB1</t>
  </si>
  <si>
    <t>BNGB1</t>
  </si>
  <si>
    <t>ATPB1</t>
  </si>
  <si>
    <t>BHOB1</t>
  </si>
  <si>
    <t>AIIB1</t>
  </si>
  <si>
    <t>BBIB1</t>
  </si>
  <si>
    <t>ASNB1</t>
  </si>
  <si>
    <t>BBKB1</t>
  </si>
  <si>
    <t>BOMB7</t>
  </si>
  <si>
    <t>AKDB1</t>
  </si>
  <si>
    <t>AGRB1</t>
  </si>
  <si>
    <t>ANGB1</t>
  </si>
  <si>
    <t>Tata Ace</t>
  </si>
  <si>
    <t>Owned</t>
  </si>
  <si>
    <t>Intra-city</t>
  </si>
  <si>
    <t>Yes</t>
  </si>
  <si>
    <t>Punjab</t>
  </si>
  <si>
    <t>AMDB1</t>
  </si>
  <si>
    <t>ATQB1</t>
  </si>
  <si>
    <t>BGMB1</t>
  </si>
  <si>
    <t>MAABP</t>
  </si>
  <si>
    <t>CCJB1</t>
  </si>
  <si>
    <t>BHWB1</t>
  </si>
  <si>
    <t>COHB1</t>
  </si>
  <si>
    <t>HYDBB</t>
  </si>
  <si>
    <t>BIAB1</t>
  </si>
  <si>
    <t>BKNB1</t>
  </si>
  <si>
    <t>BGPB1</t>
  </si>
  <si>
    <t>BWNB1</t>
  </si>
  <si>
    <t>FZDB1</t>
  </si>
  <si>
    <t>BOMBA</t>
  </si>
  <si>
    <t>AMIB1</t>
  </si>
  <si>
    <t>ALJB1</t>
  </si>
  <si>
    <t>DHIB1</t>
  </si>
  <si>
    <t>Pickup</t>
  </si>
  <si>
    <t>EMI (3 yrs)</t>
  </si>
  <si>
    <t>Long distance</t>
  </si>
  <si>
    <t>No</t>
  </si>
  <si>
    <t>Karnataka</t>
  </si>
  <si>
    <t>AMDBC</t>
  </si>
  <si>
    <t>BDDB1</t>
  </si>
  <si>
    <t>BLRBC</t>
  </si>
  <si>
    <t>MAAT1</t>
  </si>
  <si>
    <t>CJBBU</t>
  </si>
  <si>
    <t>BNWB1</t>
  </si>
  <si>
    <t>GAUT1</t>
  </si>
  <si>
    <t>HYDBC</t>
  </si>
  <si>
    <t>DWXB1</t>
  </si>
  <si>
    <t>JAIT1</t>
  </si>
  <si>
    <t>BKRB1</t>
  </si>
  <si>
    <t>CCUB5</t>
  </si>
  <si>
    <t>GOPB1</t>
  </si>
  <si>
    <t>BOMBB</t>
  </si>
  <si>
    <t>CDRB1</t>
  </si>
  <si>
    <t>BRYB1</t>
  </si>
  <si>
    <t>GOIB1</t>
  </si>
  <si>
    <t>Tata 407</t>
  </si>
  <si>
    <t>EMI (4 yrs)</t>
  </si>
  <si>
    <t>Tamil Nadu</t>
  </si>
  <si>
    <t>AMDBL</t>
  </si>
  <si>
    <t>BUPCB1</t>
  </si>
  <si>
    <t>BLRBH</t>
  </si>
  <si>
    <t>MAAT2</t>
  </si>
  <si>
    <t>CJBT1</t>
  </si>
  <si>
    <t>CTRB1</t>
  </si>
  <si>
    <t>NGAB1</t>
  </si>
  <si>
    <t>HYDBE</t>
  </si>
  <si>
    <t>GWLB1</t>
  </si>
  <si>
    <t>JDHB1</t>
  </si>
  <si>
    <t>Cuttack</t>
  </si>
  <si>
    <t>CCUBB</t>
  </si>
  <si>
    <t>IXDB1</t>
  </si>
  <si>
    <t>BOMBG</t>
  </si>
  <si>
    <t>NAGT1</t>
  </si>
  <si>
    <t>DEDB1</t>
  </si>
  <si>
    <t>ISKB1</t>
  </si>
  <si>
    <t>Eicher 14</t>
  </si>
  <si>
    <t>EMI (5 yrs)</t>
  </si>
  <si>
    <t>AMDBP</t>
  </si>
  <si>
    <t>HSXB1</t>
  </si>
  <si>
    <t>BLRBJ</t>
  </si>
  <si>
    <t>NLRB1</t>
  </si>
  <si>
    <t>COKB1</t>
  </si>
  <si>
    <t>DELB1</t>
  </si>
  <si>
    <t>NJPT1</t>
  </si>
  <si>
    <t>HYDBK</t>
  </si>
  <si>
    <t>IDRT1</t>
  </si>
  <si>
    <t>KTUB1</t>
  </si>
  <si>
    <t>DBDB1</t>
  </si>
  <si>
    <t>CCUBD</t>
  </si>
  <si>
    <t>JHSB1</t>
  </si>
  <si>
    <t>BOMBM</t>
  </si>
  <si>
    <t>RPRB1</t>
  </si>
  <si>
    <t>DELBZ</t>
  </si>
  <si>
    <t>IXUB1</t>
  </si>
  <si>
    <t>Eicher 17</t>
  </si>
  <si>
    <t>EMI (8 yrs)</t>
  </si>
  <si>
    <t>Additional charge rates</t>
  </si>
  <si>
    <t>AMDT1</t>
  </si>
  <si>
    <t>IXCB1</t>
  </si>
  <si>
    <t>BLRBM</t>
  </si>
  <si>
    <t>PNYB1</t>
  </si>
  <si>
    <t>ERDB1</t>
  </si>
  <si>
    <t>DELB2</t>
  </si>
  <si>
    <t>HYDBS</t>
  </si>
  <si>
    <t>JLRB1</t>
  </si>
  <si>
    <t>SIKB1</t>
  </si>
  <si>
    <t>DBRB1</t>
  </si>
  <si>
    <t>CCUBT</t>
  </si>
  <si>
    <t>KNUB1</t>
  </si>
  <si>
    <t>BOMBN</t>
  </si>
  <si>
    <t>HWB1</t>
  </si>
  <si>
    <t>JLGB1</t>
  </si>
  <si>
    <t>Eicher 19</t>
  </si>
  <si>
    <t>Market (20000)</t>
  </si>
  <si>
    <t>Terrain Charges (on fuel cost)</t>
  </si>
  <si>
    <t>Assam</t>
  </si>
  <si>
    <t>BDQT1</t>
  </si>
  <si>
    <t>IXJB1</t>
  </si>
  <si>
    <t>BLRBN</t>
  </si>
  <si>
    <t>SRIB1</t>
  </si>
  <si>
    <t>IXMB1</t>
  </si>
  <si>
    <t>DELB3</t>
  </si>
  <si>
    <t>HYDT1</t>
  </si>
  <si>
    <t>PABB1</t>
  </si>
  <si>
    <t>UDRB1</t>
  </si>
  <si>
    <t>IXRB1</t>
  </si>
  <si>
    <t>CCUT1</t>
  </si>
  <si>
    <t>LKOBD</t>
  </si>
  <si>
    <t>BOMBV</t>
  </si>
  <si>
    <t>MBB1</t>
  </si>
  <si>
    <t>KLHB1</t>
  </si>
  <si>
    <t>22 ft</t>
  </si>
  <si>
    <t>Market (30000)</t>
  </si>
  <si>
    <t>Congestion Charges (on fuel cost)</t>
  </si>
  <si>
    <t>Telangana</t>
  </si>
  <si>
    <t>BVCB1</t>
  </si>
  <si>
    <t>JUCB1</t>
  </si>
  <si>
    <t>BLRBW</t>
  </si>
  <si>
    <t>VLRB1</t>
  </si>
  <si>
    <t>PGTB1</t>
  </si>
  <si>
    <t>DELBC</t>
  </si>
  <si>
    <t>KRMB1</t>
  </si>
  <si>
    <t>PTMB1</t>
  </si>
  <si>
    <t>IXWT1</t>
  </si>
  <si>
    <t>CCUT2</t>
  </si>
  <si>
    <t>LKOT1</t>
  </si>
  <si>
    <t>BOMT1</t>
  </si>
  <si>
    <t>MTJB1</t>
  </si>
  <si>
    <t>PNQB9</t>
  </si>
  <si>
    <t>Eicher 20</t>
  </si>
  <si>
    <t>Market (40000)</t>
  </si>
  <si>
    <t>Union Charges (on total cost)</t>
  </si>
  <si>
    <t>Madhya Pradesh</t>
  </si>
  <si>
    <t>GNCB1</t>
  </si>
  <si>
    <t>KRNB1</t>
  </si>
  <si>
    <t>BLRT1</t>
  </si>
  <si>
    <t>POYB1</t>
  </si>
  <si>
    <t>DELBD</t>
  </si>
  <si>
    <t>KUNB1</t>
  </si>
  <si>
    <t>SGOB1</t>
  </si>
  <si>
    <t>PATB1</t>
  </si>
  <si>
    <t>CCUTN</t>
  </si>
  <si>
    <t>MAUB1</t>
  </si>
  <si>
    <t>PNVB1</t>
  </si>
  <si>
    <t>MUTB1</t>
  </si>
  <si>
    <t>PNQBF</t>
  </si>
  <si>
    <t>Eicher 32 ft</t>
  </si>
  <si>
    <t>Market (50000)</t>
  </si>
  <si>
    <t>Ad-hoc (on total cost)</t>
  </si>
  <si>
    <t>Rajasthan</t>
  </si>
  <si>
    <t>IXYB1</t>
  </si>
  <si>
    <t>LUHB1</t>
  </si>
  <si>
    <t>DVGB1</t>
  </si>
  <si>
    <t>SXVB1</t>
  </si>
  <si>
    <t>DELBF</t>
  </si>
  <si>
    <t>MBRB1</t>
  </si>
  <si>
    <t>UJNB1</t>
  </si>
  <si>
    <t>SBPB1</t>
  </si>
  <si>
    <t>DGRB1</t>
  </si>
  <si>
    <t>RBLB1</t>
  </si>
  <si>
    <t>TARB1</t>
  </si>
  <si>
    <t>MZAB1</t>
  </si>
  <si>
    <t>PNQBH</t>
  </si>
  <si>
    <t>3wheeler</t>
  </si>
  <si>
    <t>Market (60000)</t>
  </si>
  <si>
    <t>Jharkhand</t>
  </si>
  <si>
    <t>JGAB1</t>
  </si>
  <si>
    <t>MDIB1</t>
  </si>
  <si>
    <t>HBXB1</t>
  </si>
  <si>
    <t>TENB1</t>
  </si>
  <si>
    <t>DELBG</t>
  </si>
  <si>
    <t>NZBB1</t>
  </si>
  <si>
    <t>LDAB1</t>
  </si>
  <si>
    <t>VNSB1</t>
  </si>
  <si>
    <t>NOIT1</t>
  </si>
  <si>
    <t>PNQBK</t>
  </si>
  <si>
    <t>Tata 909</t>
  </si>
  <si>
    <t>Market (70000)</t>
  </si>
  <si>
    <t>West Bengal</t>
  </si>
  <si>
    <t>JNDB1</t>
  </si>
  <si>
    <t>MHLB1</t>
  </si>
  <si>
    <t>IXEB1</t>
  </si>
  <si>
    <t>TJVB1</t>
  </si>
  <si>
    <t>DELBO</t>
  </si>
  <si>
    <t>PTRB1</t>
  </si>
  <si>
    <t>MSBB1</t>
  </si>
  <si>
    <t>RUPCB1</t>
  </si>
  <si>
    <t>PNQBP</t>
  </si>
  <si>
    <t>Tata 1109</t>
  </si>
  <si>
    <t>Market (80000)</t>
  </si>
  <si>
    <t>Uttar Pradesh</t>
  </si>
  <si>
    <t>MSHB1</t>
  </si>
  <si>
    <t>PNPB1</t>
  </si>
  <si>
    <t>MLOB1</t>
  </si>
  <si>
    <t>TRVB1</t>
  </si>
  <si>
    <t>DELBP</t>
  </si>
  <si>
    <t>RJAB1</t>
  </si>
  <si>
    <t>STBB1</t>
  </si>
  <si>
    <t>PNQBR</t>
  </si>
  <si>
    <t>Mahindra</t>
  </si>
  <si>
    <t>Maharashtra</t>
  </si>
  <si>
    <t>RAJB1</t>
  </si>
  <si>
    <t>PWNB1</t>
  </si>
  <si>
    <t>MNPB1</t>
  </si>
  <si>
    <t>TRZB1</t>
  </si>
  <si>
    <t>DELBW</t>
  </si>
  <si>
    <t>SKMB1</t>
  </si>
  <si>
    <t>PNQBW</t>
  </si>
  <si>
    <t>Champion</t>
  </si>
  <si>
    <t>STVT1</t>
  </si>
  <si>
    <t>SOLB1</t>
  </si>
  <si>
    <t>MYQB1</t>
  </si>
  <si>
    <t>TUPT1</t>
  </si>
  <si>
    <t>DELPL</t>
  </si>
  <si>
    <t>VGAB1</t>
  </si>
  <si>
    <t>PNQT1</t>
  </si>
  <si>
    <t>Trump Forec</t>
  </si>
  <si>
    <t>VAPT1</t>
  </si>
  <si>
    <t>UHLB1</t>
  </si>
  <si>
    <t>SMEB1</t>
  </si>
  <si>
    <t>DELT1</t>
  </si>
  <si>
    <t>VTZB1</t>
  </si>
  <si>
    <t>PNQT2</t>
  </si>
  <si>
    <t>Super ace</t>
  </si>
  <si>
    <t>YNRB1</t>
  </si>
  <si>
    <t>TMKB1</t>
  </si>
  <si>
    <t>GGN_MAX</t>
  </si>
  <si>
    <t>WRLB1</t>
  </si>
  <si>
    <t>RIGB1</t>
  </si>
  <si>
    <t>Cargo king</t>
  </si>
  <si>
    <t>HSRB1</t>
  </si>
  <si>
    <t>SLIB1</t>
  </si>
  <si>
    <t>24 FT</t>
  </si>
  <si>
    <t>NMRB1</t>
  </si>
  <si>
    <t>SSEB1</t>
  </si>
  <si>
    <t>AL Dost</t>
  </si>
  <si>
    <t>ROKB1</t>
  </si>
  <si>
    <t>STRB1</t>
  </si>
  <si>
    <t>Taurus</t>
  </si>
  <si>
    <t>SNPB1</t>
  </si>
  <si>
    <t>INPUT</t>
  </si>
  <si>
    <t>Vehicle Type</t>
  </si>
  <si>
    <t>Vehicle #1</t>
  </si>
  <si>
    <t>Vehicle #2</t>
  </si>
  <si>
    <t>Vehicle #3</t>
  </si>
  <si>
    <t>Vehicle #4</t>
  </si>
  <si>
    <t>Vehicle #5</t>
  </si>
  <si>
    <t>Vehicle #7</t>
  </si>
  <si>
    <t>Vehicle #8</t>
  </si>
  <si>
    <t>Vehicle #9</t>
  </si>
  <si>
    <t>Vehicle #10</t>
  </si>
  <si>
    <t>Purchase Year</t>
  </si>
  <si>
    <t>Vehicle Profile</t>
  </si>
  <si>
    <t>Ownership</t>
  </si>
  <si>
    <t>Area Profile</t>
  </si>
  <si>
    <t>Branch Code</t>
  </si>
  <si>
    <t>Diesel per liter</t>
  </si>
  <si>
    <t>Additional
Charges</t>
  </si>
  <si>
    <t>Terrain charges</t>
  </si>
  <si>
    <t>Congestion Charges</t>
  </si>
  <si>
    <t>Union charges</t>
  </si>
  <si>
    <t>Ad-hoc charges</t>
  </si>
  <si>
    <t>Other Inputs</t>
  </si>
  <si>
    <t>Profit margin%</t>
  </si>
  <si>
    <t>Utilization</t>
  </si>
  <si>
    <t>Days working in a month</t>
  </si>
  <si>
    <t>PROCESSING</t>
  </si>
  <si>
    <t>Cost Profile</t>
  </si>
  <si>
    <t>Total Fuel Cost</t>
  </si>
  <si>
    <t>Total Maintenence cost</t>
  </si>
  <si>
    <t>EMI/Refinance Cost</t>
  </si>
  <si>
    <t>Total vehicle cost</t>
  </si>
  <si>
    <t>Total Manpower Cost</t>
  </si>
  <si>
    <t>Additional Charges</t>
  </si>
  <si>
    <t>Total Costs</t>
  </si>
  <si>
    <t>Team</t>
  </si>
  <si>
    <t>Loader Count</t>
  </si>
  <si>
    <t>Driver Count</t>
  </si>
  <si>
    <t>Supervisor Count</t>
  </si>
  <si>
    <t>Month Capacity (T)</t>
  </si>
  <si>
    <t>OUTPUT</t>
  </si>
  <si>
    <t>Payout/kg to be
 offered to partner</t>
  </si>
  <si>
    <t>Tenure (yrs)</t>
  </si>
  <si>
    <t>Months</t>
  </si>
  <si>
    <t>Vehicles</t>
  </si>
  <si>
    <t>Ex-Showroom Price</t>
  </si>
  <si>
    <t>Downpayment %</t>
  </si>
  <si>
    <t>Balance</t>
  </si>
  <si>
    <t>Rate of Interest</t>
  </si>
  <si>
    <t>Monthly EMI (INR)</t>
  </si>
  <si>
    <t>14 ft</t>
  </si>
  <si>
    <t>17 ft</t>
  </si>
  <si>
    <t>19 ft</t>
  </si>
  <si>
    <t>20 ft</t>
  </si>
  <si>
    <t>32 ft</t>
  </si>
  <si>
    <t>Vehicle Mapping</t>
  </si>
  <si>
    <t>Mileage Capped</t>
  </si>
  <si>
    <t>Vehicle Capacity</t>
  </si>
  <si>
    <t>Distance travelled</t>
  </si>
  <si>
    <t>Fuel consumed</t>
  </si>
  <si>
    <t>Fuel Cost</t>
  </si>
  <si>
    <t>Maintenence cost</t>
  </si>
  <si>
    <t>EMI</t>
  </si>
  <si>
    <t>Loader</t>
  </si>
  <si>
    <t>Driver</t>
  </si>
  <si>
    <t>Loader Salary</t>
  </si>
  <si>
    <t>Driver salary</t>
  </si>
  <si>
    <t>Team Size</t>
  </si>
  <si>
    <t>Manpower Cost</t>
  </si>
  <si>
    <t>Total cost</t>
  </si>
  <si>
    <t>supervisor</t>
  </si>
  <si>
    <t>Total</t>
  </si>
  <si>
    <t>Additional charges calculation</t>
  </si>
  <si>
    <t>salary</t>
  </si>
  <si>
    <t>Terrain</t>
  </si>
  <si>
    <t>Congesion</t>
  </si>
  <si>
    <t>Union</t>
  </si>
  <si>
    <t>Ad-hoc</t>
  </si>
  <si>
    <t>Average mileage</t>
  </si>
  <si>
    <t>bottom cap</t>
  </si>
  <si>
    <t>Agartala (Tripura)</t>
  </si>
  <si>
    <t>INR 64.01</t>
  </si>
  <si>
    <t>Aizawl (Mizoram)</t>
  </si>
  <si>
    <t>INR 63.25</t>
  </si>
  <si>
    <t>Ambala (Haryana)</t>
  </si>
  <si>
    <t>INR 66.43</t>
  </si>
  <si>
    <t>Bangalore (Karnataka)</t>
  </si>
  <si>
    <t>INR 67.05</t>
  </si>
  <si>
    <t>Bhopal (Madhya Pradesh)</t>
  </si>
  <si>
    <t>INR 69.38</t>
  </si>
  <si>
    <t>Bhubaneswar (Odisha)</t>
  </si>
  <si>
    <t>INR 70.75</t>
  </si>
  <si>
    <t>Chandigarh</t>
  </si>
  <si>
    <t>Daman (Daman &amp; Diu)</t>
  </si>
  <si>
    <t>INR 66.63</t>
  </si>
  <si>
    <t>Dehradun (Uttarakhand)</t>
  </si>
  <si>
    <t>INR 66.22</t>
  </si>
  <si>
    <t>Gandhinagar (Gujarat)</t>
  </si>
  <si>
    <t>INR 70.81</t>
  </si>
  <si>
    <t>Gangtok (Sikkim)</t>
  </si>
  <si>
    <t>INR 67.65</t>
  </si>
  <si>
    <t>Guwahati (Assam)</t>
  </si>
  <si>
    <t>INR 68.83</t>
  </si>
  <si>
    <t>Hyderabad (Telangana)</t>
  </si>
  <si>
    <t>INR 71.63</t>
  </si>
  <si>
    <t>Imphal (Manipur)</t>
  </si>
  <si>
    <t>INR 64.03</t>
  </si>
  <si>
    <t>Itanagar (Arunachal Pradesh)</t>
  </si>
  <si>
    <t>INR 63.27</t>
  </si>
  <si>
    <t>Jaipur (Rajasthan)</t>
  </si>
  <si>
    <t>INR 70.25</t>
  </si>
  <si>
    <t>Jammu (J&amp;K)</t>
  </si>
  <si>
    <t>INR 67.11</t>
  </si>
  <si>
    <t>Jalandhar (Punjab)</t>
  </si>
  <si>
    <t>INR 65.92</t>
  </si>
  <si>
    <t>Lucknow (Uttar Pradesh)</t>
  </si>
  <si>
    <t>INR 66.05</t>
  </si>
  <si>
    <t>Panjim (Goa)</t>
  </si>
  <si>
    <t>INR 67.07</t>
  </si>
  <si>
    <t>Patna (Bihar)</t>
  </si>
  <si>
    <t>INR 70.57</t>
  </si>
  <si>
    <t>Pondicherry</t>
  </si>
  <si>
    <t>INR 68.07</t>
  </si>
  <si>
    <t>Port Blair (Andaman &amp; Nicobar)</t>
  </si>
  <si>
    <t>INR 61.86</t>
  </si>
  <si>
    <t>Raipur (Chhattisgarh)</t>
  </si>
  <si>
    <t>INR 71.20</t>
  </si>
  <si>
    <t>Ranchi (Jharkhand)</t>
  </si>
  <si>
    <t>INR 69.63</t>
  </si>
  <si>
    <t>Silvassa (Dadra &amp; Nagar Haveli)</t>
  </si>
  <si>
    <t>INR 66.70</t>
  </si>
  <si>
    <t>Shillong (Meghalaya)</t>
  </si>
  <si>
    <t>INR 65.74</t>
  </si>
  <si>
    <t>Shimla (Himachal Pradesh)</t>
  </si>
  <si>
    <t>INR 65.55</t>
  </si>
  <si>
    <t>Srinagar (J&amp;K)</t>
  </si>
  <si>
    <t>INR 69.24</t>
  </si>
  <si>
    <t>Trivandrum (Kerela)</t>
  </si>
  <si>
    <t>INR 71.52</t>
  </si>
  <si>
    <t>Capacity</t>
  </si>
  <si>
    <t>Insurance and RTO (Fitness Etc)</t>
  </si>
  <si>
    <t>Driver Expenses</t>
  </si>
  <si>
    <t>Tyre cap ₹ per km</t>
  </si>
  <si>
    <t>Maintenance cap ₹ per km</t>
  </si>
  <si>
    <t>Semi skilled</t>
  </si>
  <si>
    <t>Skilled</t>
  </si>
  <si>
    <t>Highly skilled</t>
  </si>
  <si>
    <t>Loader Cap</t>
  </si>
  <si>
    <t>Driver Cap</t>
  </si>
  <si>
    <t>Supervisor Cap</t>
  </si>
  <si>
    <t>Loader= Semi Skilled</t>
  </si>
  <si>
    <t>Driver=Skilled</t>
  </si>
  <si>
    <t>Supervisor= Highly Skilled</t>
  </si>
  <si>
    <t>Data for skills taken from government Employment Site</t>
  </si>
  <si>
    <t>To get salaries cap, round up salary from govt. site upto 100th place and add 1000.</t>
  </si>
  <si>
    <t>e.g.</t>
  </si>
  <si>
    <t>In AMDT1 semi skilled labor salary is 10809.6</t>
  </si>
  <si>
    <t>round it up to 100th place: 10900</t>
  </si>
  <si>
    <t>add 1000 to it: 11900</t>
  </si>
  <si>
    <t>11900 is the loader cap for AMDT1</t>
  </si>
  <si>
    <t>Another example, for skilled labor salary in AMDT1</t>
  </si>
  <si>
    <t>11917.8 &gt; 12000 &gt; 13000</t>
  </si>
  <si>
    <t>Driver salary becomes 13000 in AMDT1</t>
  </si>
  <si>
    <t>OU</t>
  </si>
  <si>
    <t>Vehicle Cost</t>
  </si>
  <si>
    <t>EMI Cost</t>
  </si>
  <si>
    <t>Total Payout</t>
  </si>
  <si>
    <t>Profit</t>
  </si>
  <si>
    <t>Profitability</t>
  </si>
  <si>
    <t>Grand Total</t>
  </si>
  <si>
    <t>Location code</t>
  </si>
  <si>
    <t>CLUSTER</t>
  </si>
  <si>
    <t>Cluster Name</t>
  </si>
  <si>
    <t>Mapped Vehicle</t>
  </si>
  <si>
    <t xml:space="preserve">Vehicle </t>
  </si>
  <si>
    <t>Tractor</t>
  </si>
  <si>
    <t xml:space="preserve"> 3wheeler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</si>
</sst>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164" formatCode="_(* #,##0_);_(* \(#,##0\);_(* &quot;-&quot;??_);_(@_)"/>
    <numFmt numFmtId="165" formatCode="[$₹]#,##0.00"/>
    <numFmt numFmtId="166" formatCode="0.0"/>
  </numFmts>
  <fonts count="16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A7D00"/>
      <name val="Nunito"/>
    </font>
    <font>
      <sz val="11"/>
      <name val="Calibri"/>
      <family val="2"/>
    </font>
    <font>
      <sz val="11"/>
      <color rgb="FF000000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rgb="FFEFEFEF"/>
      <name val="Calibri"/>
      <family val="2"/>
    </font>
    <font>
      <sz val="11"/>
      <color theme="1"/>
      <name val="Calibri"/>
      <family val="2"/>
      <scheme val="minor"/>
    </font>
    <font>
      <sz val="9"/>
      <color rgb="FF000000"/>
      <name val="&quot;Google Sans Mono&quot;"/>
    </font>
    <font>
      <sz val="9"/>
      <color rgb="FF11A9CC"/>
      <name val="&quot;Google Sans Mono&quot;"/>
    </font>
    <font>
      <sz val="11"/>
      <color theme="1"/>
      <name val="Garamond"/>
      <family val="1"/>
    </font>
    <font>
      <b/>
      <sz val="11"/>
      <color theme="0"/>
      <name val="Garamond"/>
      <family val="1"/>
    </font>
    <font>
      <b/>
      <sz val="11"/>
      <color theme="1"/>
      <name val="Garamond"/>
      <family val="1"/>
    </font>
  </fonts>
  <fills count="19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1E0B2"/>
        <bgColor rgb="FFF1E0B2"/>
      </patternFill>
    </fill>
    <fill>
      <patternFill patternType="solid">
        <fgColor rgb="FFF8EFD8"/>
        <bgColor rgb="FFF8EFD8"/>
      </patternFill>
    </fill>
    <fill>
      <patternFill patternType="solid">
        <fgColor rgb="FFEFC8A8"/>
        <bgColor rgb="FFEFC8A8"/>
      </patternFill>
    </fill>
    <fill>
      <patternFill patternType="solid">
        <fgColor rgb="FFF7E3D3"/>
        <bgColor rgb="FFF7E3D3"/>
      </patternFill>
    </fill>
    <fill>
      <patternFill patternType="solid">
        <fgColor rgb="FFE2A9A4"/>
        <bgColor rgb="FFE2A9A4"/>
      </patternFill>
    </fill>
    <fill>
      <patternFill patternType="solid">
        <fgColor rgb="FFF0D4D1"/>
        <bgColor rgb="FFF0D4D1"/>
      </patternFill>
    </fill>
    <fill>
      <patternFill patternType="solid">
        <fgColor rgb="FFA9DCC6"/>
        <bgColor rgb="FFA9DCC6"/>
      </patternFill>
    </fill>
    <fill>
      <patternFill patternType="solid">
        <fgColor rgb="FFD4EDE2"/>
        <bgColor rgb="FFD4EDE2"/>
      </patternFill>
    </fill>
    <fill>
      <patternFill patternType="solid">
        <fgColor rgb="FF87A9CB"/>
        <bgColor rgb="FF87A9CB"/>
      </patternFill>
    </fill>
    <fill>
      <patternFill patternType="solid">
        <fgColor rgb="FFAFC5DC"/>
        <bgColor rgb="FFAFC5DC"/>
      </patternFill>
    </fill>
    <fill>
      <patternFill patternType="solid">
        <fgColor rgb="FFD7E2ED"/>
        <bgColor rgb="FFD7E2ED"/>
      </patternFill>
    </fill>
    <fill>
      <patternFill patternType="solid">
        <fgColor rgb="FFD8D8D8"/>
        <bgColor rgb="FFD8D8D8"/>
      </patternFill>
    </fill>
    <fill>
      <patternFill patternType="solid">
        <fgColor rgb="FF3C78D8"/>
        <bgColor rgb="FF3C78D8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/>
      <top/>
      <bottom/>
      <diagonal/>
    </border>
    <border>
      <left/>
      <right style="thin">
        <color rgb="FF7F7F7F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7F7F7F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2D715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9" fontId="3" fillId="0" borderId="0" xfId="0" applyNumberFormat="1" applyFont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3" fillId="4" borderId="13" xfId="0" applyFont="1" applyFill="1" applyBorder="1"/>
    <xf numFmtId="0" fontId="2" fillId="6" borderId="13" xfId="0" applyFont="1" applyFill="1" applyBorder="1"/>
    <xf numFmtId="0" fontId="2" fillId="6" borderId="1" xfId="0" applyFont="1" applyFill="1" applyBorder="1"/>
    <xf numFmtId="0" fontId="2" fillId="6" borderId="15" xfId="0" applyFont="1" applyFill="1" applyBorder="1"/>
    <xf numFmtId="0" fontId="3" fillId="6" borderId="13" xfId="0" applyFont="1" applyFill="1" applyBorder="1"/>
    <xf numFmtId="0" fontId="2" fillId="8" borderId="13" xfId="0" applyFont="1" applyFill="1" applyBorder="1"/>
    <xf numFmtId="0" fontId="2" fillId="8" borderId="1" xfId="0" applyFont="1" applyFill="1" applyBorder="1"/>
    <xf numFmtId="0" fontId="2" fillId="8" borderId="15" xfId="0" applyFont="1" applyFill="1" applyBorder="1"/>
    <xf numFmtId="0" fontId="3" fillId="8" borderId="17" xfId="0" applyFont="1" applyFill="1" applyBorder="1"/>
    <xf numFmtId="0" fontId="2" fillId="9" borderId="19" xfId="0" applyFont="1" applyFill="1" applyBorder="1"/>
    <xf numFmtId="0" fontId="2" fillId="9" borderId="10" xfId="0" applyFont="1" applyFill="1" applyBorder="1"/>
    <xf numFmtId="0" fontId="2" fillId="9" borderId="11" xfId="0" applyFont="1" applyFill="1" applyBorder="1"/>
    <xf numFmtId="0" fontId="3" fillId="10" borderId="21" xfId="0" applyFont="1" applyFill="1" applyBorder="1"/>
    <xf numFmtId="0" fontId="6" fillId="10" borderId="22" xfId="0" applyFont="1" applyFill="1" applyBorder="1"/>
    <xf numFmtId="0" fontId="3" fillId="10" borderId="23" xfId="0" applyFont="1" applyFill="1" applyBorder="1"/>
    <xf numFmtId="0" fontId="3" fillId="10" borderId="22" xfId="0" applyFont="1" applyFill="1" applyBorder="1"/>
    <xf numFmtId="9" fontId="3" fillId="10" borderId="22" xfId="0" applyNumberFormat="1" applyFont="1" applyFill="1" applyBorder="1"/>
    <xf numFmtId="3" fontId="3" fillId="10" borderId="23" xfId="0" applyNumberFormat="1" applyFont="1" applyFill="1" applyBorder="1"/>
    <xf numFmtId="0" fontId="2" fillId="0" borderId="0" xfId="0" applyFont="1" applyAlignment="1">
      <alignment horizontal="center" vertical="center"/>
    </xf>
    <xf numFmtId="0" fontId="2" fillId="12" borderId="10" xfId="0" applyFont="1" applyFill="1" applyBorder="1"/>
    <xf numFmtId="0" fontId="2" fillId="12" borderId="11" xfId="0" applyFont="1" applyFill="1" applyBorder="1"/>
    <xf numFmtId="6" fontId="3" fillId="13" borderId="22" xfId="0" applyNumberFormat="1" applyFont="1" applyFill="1" applyBorder="1"/>
    <xf numFmtId="6" fontId="3" fillId="13" borderId="23" xfId="0" applyNumberFormat="1" applyFont="1" applyFill="1" applyBorder="1"/>
    <xf numFmtId="164" fontId="3" fillId="13" borderId="22" xfId="0" applyNumberFormat="1" applyFont="1" applyFill="1" applyBorder="1"/>
    <xf numFmtId="0" fontId="3" fillId="13" borderId="23" xfId="0" applyFont="1" applyFill="1" applyBorder="1"/>
    <xf numFmtId="0" fontId="2" fillId="12" borderId="24" xfId="0" applyFont="1" applyFill="1" applyBorder="1"/>
    <xf numFmtId="164" fontId="3" fillId="13" borderId="24" xfId="0" applyNumberFormat="1" applyFont="1" applyFill="1" applyBorder="1"/>
    <xf numFmtId="0" fontId="2" fillId="10" borderId="27" xfId="0" applyFont="1" applyFill="1" applyBorder="1" applyAlignment="1">
      <alignment horizontal="center" vertical="center" wrapText="1"/>
    </xf>
    <xf numFmtId="165" fontId="7" fillId="10" borderId="28" xfId="0" applyNumberFormat="1" applyFont="1" applyFill="1" applyBorder="1" applyAlignment="1">
      <alignment horizontal="center" vertical="center"/>
    </xf>
    <xf numFmtId="0" fontId="8" fillId="9" borderId="29" xfId="0" applyFont="1" applyFill="1" applyBorder="1" applyAlignment="1">
      <alignment wrapText="1"/>
    </xf>
    <xf numFmtId="0" fontId="8" fillId="9" borderId="30" xfId="0" applyFont="1" applyFill="1" applyBorder="1" applyAlignment="1">
      <alignment wrapText="1"/>
    </xf>
    <xf numFmtId="0" fontId="8" fillId="9" borderId="31" xfId="0" applyFont="1" applyFill="1" applyBorder="1" applyAlignment="1">
      <alignment wrapText="1"/>
    </xf>
    <xf numFmtId="0" fontId="2" fillId="14" borderId="1" xfId="0" applyFont="1" applyFill="1" applyBorder="1"/>
    <xf numFmtId="0" fontId="9" fillId="15" borderId="1" xfId="0" applyFont="1" applyFill="1" applyBorder="1"/>
    <xf numFmtId="0" fontId="9" fillId="16" borderId="1" xfId="0" applyFont="1" applyFill="1" applyBorder="1"/>
    <xf numFmtId="49" fontId="2" fillId="14" borderId="1" xfId="0" applyNumberFormat="1" applyFont="1" applyFill="1" applyBorder="1"/>
    <xf numFmtId="164" fontId="3" fillId="0" borderId="1" xfId="0" applyNumberFormat="1" applyFont="1" applyBorder="1"/>
    <xf numFmtId="9" fontId="3" fillId="0" borderId="1" xfId="0" applyNumberFormat="1" applyFont="1" applyBorder="1"/>
    <xf numFmtId="10" fontId="3" fillId="0" borderId="1" xfId="0" applyNumberFormat="1" applyFont="1" applyBorder="1"/>
    <xf numFmtId="6" fontId="3" fillId="0" borderId="1" xfId="0" applyNumberFormat="1" applyFont="1" applyBorder="1"/>
    <xf numFmtId="0" fontId="2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11" fillId="17" borderId="0" xfId="0" applyFont="1" applyFill="1"/>
    <xf numFmtId="0" fontId="10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2" fillId="17" borderId="0" xfId="0" applyFont="1" applyFill="1"/>
    <xf numFmtId="3" fontId="2" fillId="0" borderId="0" xfId="0" applyNumberFormat="1" applyFont="1"/>
    <xf numFmtId="3" fontId="3" fillId="0" borderId="0" xfId="0" applyNumberFormat="1" applyFont="1"/>
    <xf numFmtId="49" fontId="3" fillId="14" borderId="1" xfId="0" applyNumberFormat="1" applyFont="1" applyFill="1" applyBorder="1"/>
    <xf numFmtId="166" fontId="3" fillId="0" borderId="1" xfId="0" applyNumberFormat="1" applyFont="1" applyBorder="1"/>
    <xf numFmtId="0" fontId="13" fillId="0" borderId="0" xfId="0" applyFont="1"/>
    <xf numFmtId="0" fontId="14" fillId="18" borderId="32" xfId="0" applyFont="1" applyFill="1" applyBorder="1"/>
    <xf numFmtId="0" fontId="13" fillId="0" borderId="0" xfId="0" applyFont="1" applyAlignment="1">
      <alignment horizontal="left"/>
    </xf>
    <xf numFmtId="164" fontId="13" fillId="0" borderId="0" xfId="0" applyNumberFormat="1" applyFont="1"/>
    <xf numFmtId="9" fontId="13" fillId="0" borderId="0" xfId="0" applyNumberFormat="1" applyFont="1"/>
    <xf numFmtId="164" fontId="15" fillId="0" borderId="1" xfId="0" applyNumberFormat="1" applyFont="1" applyBorder="1"/>
    <xf numFmtId="9" fontId="15" fillId="0" borderId="1" xfId="0" applyNumberFormat="1" applyFont="1" applyBorder="1"/>
    <xf numFmtId="9" fontId="15" fillId="0" borderId="0" xfId="0" applyNumberFormat="1" applyFont="1"/>
    <xf numFmtId="49" fontId="3" fillId="0" borderId="0" xfId="0" applyNumberFormat="1" applyFont="1"/>
    <xf numFmtId="0" fontId="2" fillId="9" borderId="18" xfId="0" applyFont="1" applyFill="1" applyBorder="1" applyAlignment="1">
      <alignment horizontal="center" vertical="center"/>
    </xf>
    <xf numFmtId="0" fontId="5" fillId="0" borderId="20" xfId="0" applyFont="1" applyBorder="1"/>
    <xf numFmtId="0" fontId="2" fillId="11" borderId="8" xfId="0" applyFont="1" applyFill="1" applyBorder="1" applyAlignment="1">
      <alignment horizontal="center" vertical="center"/>
    </xf>
    <xf numFmtId="0" fontId="5" fillId="0" borderId="16" xfId="0" applyFont="1" applyBorder="1"/>
    <xf numFmtId="0" fontId="4" fillId="2" borderId="25" xfId="0" applyFont="1" applyFill="1" applyBorder="1" applyAlignment="1">
      <alignment horizontal="center" vertical="center" wrapText="1"/>
    </xf>
    <xf numFmtId="0" fontId="5" fillId="0" borderId="26" xfId="0" applyFont="1" applyBorder="1"/>
    <xf numFmtId="9" fontId="4" fillId="2" borderId="2" xfId="0" applyNumberFormat="1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2" fillId="3" borderId="8" xfId="0" applyFont="1" applyFill="1" applyBorder="1" applyAlignment="1">
      <alignment horizontal="center" vertical="center"/>
    </xf>
    <xf numFmtId="0" fontId="5" fillId="0" borderId="12" xfId="0" applyFont="1" applyBorder="1"/>
    <xf numFmtId="0" fontId="2" fillId="5" borderId="14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A8BF4D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0"/>
  <sheetViews>
    <sheetView topLeftCell="V1" workbookViewId="0">
      <selection activeCell="AB3" sqref="AB3"/>
    </sheetView>
  </sheetViews>
  <sheetFormatPr defaultColWidth="14.44140625" defaultRowHeight="15" customHeight="1"/>
  <cols>
    <col min="2" max="2" width="11.88671875" customWidth="1"/>
    <col min="3" max="3" width="9.109375" customWidth="1"/>
    <col min="4" max="4" width="11.88671875" customWidth="1"/>
    <col min="5" max="5" width="11.33203125" customWidth="1"/>
    <col min="6" max="6" width="10.88671875" customWidth="1"/>
    <col min="7" max="7" width="10.33203125" customWidth="1"/>
    <col min="8" max="8" width="11.88671875" customWidth="1"/>
    <col min="9" max="9" width="14.109375" customWidth="1"/>
    <col min="10" max="10" width="10.33203125" customWidth="1"/>
    <col min="11" max="11" width="11.109375" customWidth="1"/>
    <col min="12" max="12" width="10.88671875" customWidth="1"/>
    <col min="13" max="13" width="10.33203125" customWidth="1"/>
    <col min="14" max="14" width="11.88671875" customWidth="1"/>
    <col min="15" max="16" width="10.88671875" customWidth="1"/>
    <col min="17" max="17" width="11.33203125" customWidth="1"/>
    <col min="18" max="18" width="10.33203125" customWidth="1"/>
    <col min="19" max="19" width="11.33203125" customWidth="1"/>
    <col min="20" max="20" width="11.109375" customWidth="1"/>
    <col min="21" max="21" width="9.109375" customWidth="1"/>
    <col min="22" max="22" width="13.33203125" customWidth="1"/>
    <col min="23" max="23" width="9.109375" customWidth="1"/>
    <col min="24" max="24" width="13.33203125" customWidth="1"/>
    <col min="25" max="25" width="9.109375" customWidth="1"/>
    <col min="26" max="26" width="14.33203125" customWidth="1"/>
    <col min="27" max="27" width="9.109375" customWidth="1"/>
    <col min="28" max="28" width="18.88671875" customWidth="1"/>
    <col min="29" max="29" width="9.109375" customWidth="1"/>
    <col min="30" max="30" width="33" customWidth="1"/>
    <col min="31" max="31" width="9.109375" customWidth="1"/>
    <col min="32" max="32" width="15.88671875" customWidth="1"/>
    <col min="33" max="35" width="15.109375" customWidth="1"/>
  </cols>
  <sheetData>
    <row r="1" spans="1:35" ht="14.4">
      <c r="A1" s="1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/>
      <c r="V1" s="2" t="s">
        <v>19</v>
      </c>
      <c r="W1" s="2"/>
      <c r="X1" s="2" t="s">
        <v>20</v>
      </c>
      <c r="Y1" s="2"/>
      <c r="Z1" s="2" t="s">
        <v>21</v>
      </c>
      <c r="AA1" s="2"/>
      <c r="AB1" s="2" t="s">
        <v>22</v>
      </c>
      <c r="AC1" s="2"/>
      <c r="AD1" s="2" t="s">
        <v>23</v>
      </c>
      <c r="AE1" s="2"/>
      <c r="AF1" s="2"/>
      <c r="AG1" s="2" t="s">
        <v>24</v>
      </c>
      <c r="AH1" s="2"/>
      <c r="AI1" s="2" t="s">
        <v>25</v>
      </c>
    </row>
    <row r="2" spans="1:35" ht="14.4">
      <c r="A2" s="3" t="s">
        <v>26</v>
      </c>
      <c r="B2" s="4" t="s">
        <v>2</v>
      </c>
      <c r="C2" s="4"/>
      <c r="D2" s="5" t="s">
        <v>27</v>
      </c>
      <c r="E2" s="5" t="s">
        <v>28</v>
      </c>
      <c r="F2" s="5" t="s">
        <v>29</v>
      </c>
      <c r="G2" s="5" t="s">
        <v>30</v>
      </c>
      <c r="H2" s="5" t="s">
        <v>31</v>
      </c>
      <c r="I2" s="5" t="s">
        <v>32</v>
      </c>
      <c r="J2" s="5" t="s">
        <v>33</v>
      </c>
      <c r="K2" s="5" t="s">
        <v>34</v>
      </c>
      <c r="L2" s="5" t="s">
        <v>35</v>
      </c>
      <c r="M2" s="5" t="s">
        <v>36</v>
      </c>
      <c r="N2" s="5" t="s">
        <v>37</v>
      </c>
      <c r="O2" s="5" t="s">
        <v>38</v>
      </c>
      <c r="P2" s="5" t="s">
        <v>39</v>
      </c>
      <c r="Q2" s="5" t="s">
        <v>40</v>
      </c>
      <c r="R2" s="5" t="s">
        <v>41</v>
      </c>
      <c r="S2" s="5" t="s">
        <v>42</v>
      </c>
      <c r="T2" s="5" t="s">
        <v>43</v>
      </c>
      <c r="U2" s="4"/>
      <c r="V2" s="4" t="s">
        <v>44</v>
      </c>
      <c r="W2" s="4"/>
      <c r="X2" s="4">
        <v>2005</v>
      </c>
      <c r="Y2" s="4"/>
      <c r="Z2" s="4" t="s">
        <v>45</v>
      </c>
      <c r="AA2" s="4"/>
      <c r="AB2" s="4" t="s">
        <v>46</v>
      </c>
      <c r="AC2" s="4"/>
      <c r="AD2" s="4" t="s">
        <v>47</v>
      </c>
      <c r="AE2" s="4"/>
      <c r="AF2" s="4"/>
      <c r="AG2" s="6">
        <v>0.05</v>
      </c>
      <c r="AH2" s="6"/>
      <c r="AI2" s="6" t="str">
        <f ca="1">INDIRECT(Cost_Calculator!D11, TRUE)</f>
        <v>BNGB1</v>
      </c>
    </row>
    <row r="3" spans="1:35" ht="14.4">
      <c r="A3" s="3" t="s">
        <v>48</v>
      </c>
      <c r="B3" s="4" t="s">
        <v>3</v>
      </c>
      <c r="C3" s="4"/>
      <c r="D3" s="5" t="s">
        <v>49</v>
      </c>
      <c r="E3" s="5" t="s">
        <v>50</v>
      </c>
      <c r="F3" s="5" t="s">
        <v>51</v>
      </c>
      <c r="G3" s="5" t="s">
        <v>52</v>
      </c>
      <c r="H3" s="5" t="s">
        <v>53</v>
      </c>
      <c r="I3" s="5" t="s">
        <v>54</v>
      </c>
      <c r="J3" s="5" t="s">
        <v>55</v>
      </c>
      <c r="K3" s="5" t="s">
        <v>56</v>
      </c>
      <c r="L3" s="5" t="s">
        <v>57</v>
      </c>
      <c r="M3" s="5" t="s">
        <v>58</v>
      </c>
      <c r="N3" s="5" t="s">
        <v>59</v>
      </c>
      <c r="O3" s="5" t="s">
        <v>60</v>
      </c>
      <c r="P3" s="5" t="s">
        <v>61</v>
      </c>
      <c r="Q3" s="5" t="s">
        <v>62</v>
      </c>
      <c r="R3" s="5" t="s">
        <v>63</v>
      </c>
      <c r="S3" s="5" t="s">
        <v>64</v>
      </c>
      <c r="T3" s="5" t="s">
        <v>65</v>
      </c>
      <c r="U3" s="4"/>
      <c r="V3" s="4" t="s">
        <v>66</v>
      </c>
      <c r="W3" s="4"/>
      <c r="X3" s="4">
        <v>2006</v>
      </c>
      <c r="Y3" s="4"/>
      <c r="Z3" s="4" t="s">
        <v>67</v>
      </c>
      <c r="AA3" s="4"/>
      <c r="AB3" s="4" t="s">
        <v>68</v>
      </c>
      <c r="AC3" s="4"/>
      <c r="AD3" s="4" t="s">
        <v>69</v>
      </c>
      <c r="AE3" s="4"/>
      <c r="AF3" s="4"/>
      <c r="AG3" s="6">
        <v>0.1</v>
      </c>
      <c r="AH3" s="6"/>
      <c r="AI3" s="6" t="s">
        <v>54</v>
      </c>
    </row>
    <row r="4" spans="1:35" ht="14.4">
      <c r="A4" s="3" t="s">
        <v>70</v>
      </c>
      <c r="B4" s="4" t="s">
        <v>4</v>
      </c>
      <c r="C4" s="4"/>
      <c r="D4" s="5" t="s">
        <v>71</v>
      </c>
      <c r="E4" s="5" t="s">
        <v>72</v>
      </c>
      <c r="F4" s="5" t="s">
        <v>73</v>
      </c>
      <c r="G4" s="5" t="s">
        <v>74</v>
      </c>
      <c r="H4" s="5" t="s">
        <v>75</v>
      </c>
      <c r="I4" s="5" t="s">
        <v>76</v>
      </c>
      <c r="J4" s="5" t="s">
        <v>77</v>
      </c>
      <c r="K4" s="5" t="s">
        <v>78</v>
      </c>
      <c r="L4" s="5" t="s">
        <v>79</v>
      </c>
      <c r="M4" s="5" t="s">
        <v>80</v>
      </c>
      <c r="N4" s="5" t="s">
        <v>81</v>
      </c>
      <c r="O4" s="5" t="s">
        <v>82</v>
      </c>
      <c r="P4" s="5" t="s">
        <v>83</v>
      </c>
      <c r="Q4" s="5" t="s">
        <v>84</v>
      </c>
      <c r="R4" s="5" t="s">
        <v>85</v>
      </c>
      <c r="S4" s="5" t="s">
        <v>86</v>
      </c>
      <c r="T4" s="5" t="s">
        <v>87</v>
      </c>
      <c r="U4" s="4"/>
      <c r="V4" s="4" t="s">
        <v>88</v>
      </c>
      <c r="W4" s="4"/>
      <c r="X4" s="4">
        <v>2007</v>
      </c>
      <c r="Y4" s="4"/>
      <c r="Z4" s="4" t="s">
        <v>89</v>
      </c>
      <c r="AA4" s="4"/>
      <c r="AB4" s="4"/>
      <c r="AC4" s="4"/>
      <c r="AD4" s="4"/>
      <c r="AE4" s="4"/>
      <c r="AF4" s="4"/>
      <c r="AG4" s="6">
        <v>0.15</v>
      </c>
      <c r="AH4" s="6"/>
      <c r="AI4" s="6" t="s">
        <v>76</v>
      </c>
    </row>
    <row r="5" spans="1:35" ht="14.4">
      <c r="A5" s="3" t="s">
        <v>90</v>
      </c>
      <c r="B5" s="4" t="s">
        <v>5</v>
      </c>
      <c r="C5" s="4"/>
      <c r="D5" s="5" t="s">
        <v>91</v>
      </c>
      <c r="E5" s="5" t="s">
        <v>92</v>
      </c>
      <c r="F5" s="5" t="s">
        <v>93</v>
      </c>
      <c r="G5" s="5" t="s">
        <v>94</v>
      </c>
      <c r="H5" s="5" t="s">
        <v>95</v>
      </c>
      <c r="I5" s="5" t="s">
        <v>96</v>
      </c>
      <c r="J5" s="5" t="s">
        <v>97</v>
      </c>
      <c r="K5" s="5" t="s">
        <v>98</v>
      </c>
      <c r="L5" s="5" t="s">
        <v>99</v>
      </c>
      <c r="M5" s="5" t="s">
        <v>100</v>
      </c>
      <c r="N5" s="5" t="s">
        <v>101</v>
      </c>
      <c r="O5" s="5" t="s">
        <v>102</v>
      </c>
      <c r="P5" s="5" t="s">
        <v>103</v>
      </c>
      <c r="Q5" s="5" t="s">
        <v>104</v>
      </c>
      <c r="R5" s="5" t="s">
        <v>105</v>
      </c>
      <c r="S5" s="5" t="s">
        <v>106</v>
      </c>
      <c r="T5" s="5" t="s">
        <v>107</v>
      </c>
      <c r="U5" s="4"/>
      <c r="V5" s="4" t="s">
        <v>108</v>
      </c>
      <c r="W5" s="4"/>
      <c r="X5" s="4">
        <v>2008</v>
      </c>
      <c r="Y5" s="4"/>
      <c r="Z5" s="4" t="s">
        <v>109</v>
      </c>
      <c r="AA5" s="4"/>
      <c r="AB5" s="4"/>
      <c r="AC5" s="4"/>
      <c r="AD5" s="4"/>
      <c r="AE5" s="4"/>
      <c r="AF5" s="4"/>
      <c r="AG5" s="6">
        <v>0.2</v>
      </c>
      <c r="AH5" s="6"/>
      <c r="AI5" s="6" t="s">
        <v>96</v>
      </c>
    </row>
    <row r="6" spans="1:35" ht="14.4">
      <c r="A6" s="3" t="s">
        <v>90</v>
      </c>
      <c r="B6" s="4" t="s">
        <v>6</v>
      </c>
      <c r="C6" s="4"/>
      <c r="D6" s="5" t="s">
        <v>110</v>
      </c>
      <c r="E6" s="5" t="s">
        <v>111</v>
      </c>
      <c r="F6" s="5" t="s">
        <v>112</v>
      </c>
      <c r="G6" s="5" t="s">
        <v>113</v>
      </c>
      <c r="H6" s="5" t="s">
        <v>114</v>
      </c>
      <c r="I6" s="5" t="s">
        <v>115</v>
      </c>
      <c r="J6" s="5" t="s">
        <v>116</v>
      </c>
      <c r="K6" s="5" t="s">
        <v>117</v>
      </c>
      <c r="L6" s="5" t="s">
        <v>118</v>
      </c>
      <c r="M6" s="5" t="s">
        <v>119</v>
      </c>
      <c r="N6" s="5" t="s">
        <v>120</v>
      </c>
      <c r="O6" s="5" t="s">
        <v>121</v>
      </c>
      <c r="P6" s="5" t="s">
        <v>122</v>
      </c>
      <c r="Q6" s="5" t="s">
        <v>123</v>
      </c>
      <c r="R6" s="5" t="s">
        <v>124</v>
      </c>
      <c r="S6" s="5" t="s">
        <v>125</v>
      </c>
      <c r="T6" s="5" t="s">
        <v>126</v>
      </c>
      <c r="U6" s="4"/>
      <c r="V6" s="4" t="s">
        <v>127</v>
      </c>
      <c r="W6" s="4"/>
      <c r="X6" s="4">
        <v>2009</v>
      </c>
      <c r="Y6" s="4"/>
      <c r="Z6" s="4" t="s">
        <v>128</v>
      </c>
      <c r="AA6" s="4"/>
      <c r="AB6" s="4"/>
      <c r="AC6" s="4"/>
      <c r="AD6" s="2" t="s">
        <v>129</v>
      </c>
      <c r="AE6" s="4"/>
      <c r="AF6" s="4"/>
      <c r="AG6" s="6">
        <v>0.25</v>
      </c>
      <c r="AH6" s="6"/>
      <c r="AI6" s="6" t="s">
        <v>115</v>
      </c>
    </row>
    <row r="7" spans="1:35" ht="14.4">
      <c r="A7" s="3" t="s">
        <v>7</v>
      </c>
      <c r="B7" s="4" t="s">
        <v>7</v>
      </c>
      <c r="C7" s="4"/>
      <c r="D7" s="5" t="s">
        <v>130</v>
      </c>
      <c r="E7" s="5" t="s">
        <v>131</v>
      </c>
      <c r="F7" s="5" t="s">
        <v>132</v>
      </c>
      <c r="G7" s="5" t="s">
        <v>133</v>
      </c>
      <c r="H7" s="5" t="s">
        <v>134</v>
      </c>
      <c r="I7" s="5" t="s">
        <v>135</v>
      </c>
      <c r="J7" s="4"/>
      <c r="K7" s="5" t="s">
        <v>136</v>
      </c>
      <c r="L7" s="5" t="s">
        <v>137</v>
      </c>
      <c r="M7" s="5" t="s">
        <v>138</v>
      </c>
      <c r="N7" s="5" t="s">
        <v>139</v>
      </c>
      <c r="O7" s="5" t="s">
        <v>140</v>
      </c>
      <c r="P7" s="5" t="s">
        <v>141</v>
      </c>
      <c r="Q7" s="5" t="s">
        <v>142</v>
      </c>
      <c r="R7" s="4"/>
      <c r="S7" s="5" t="s">
        <v>143</v>
      </c>
      <c r="T7" s="5" t="s">
        <v>144</v>
      </c>
      <c r="U7" s="4"/>
      <c r="V7" s="4" t="s">
        <v>145</v>
      </c>
      <c r="W7" s="4"/>
      <c r="X7" s="4">
        <v>2010</v>
      </c>
      <c r="Y7" s="4"/>
      <c r="Z7" s="4" t="s">
        <v>146</v>
      </c>
      <c r="AA7" s="4"/>
      <c r="AB7" s="4"/>
      <c r="AC7" s="4"/>
      <c r="AD7" s="4" t="s">
        <v>147</v>
      </c>
      <c r="AE7" s="6">
        <v>0.2</v>
      </c>
      <c r="AF7" s="4"/>
      <c r="AG7" s="6">
        <v>0.3</v>
      </c>
      <c r="AH7" s="6"/>
      <c r="AI7" s="6" t="s">
        <v>135</v>
      </c>
    </row>
    <row r="8" spans="1:35" ht="14.4">
      <c r="A8" s="3" t="s">
        <v>148</v>
      </c>
      <c r="B8" s="4" t="s">
        <v>8</v>
      </c>
      <c r="C8" s="4"/>
      <c r="D8" s="5" t="s">
        <v>149</v>
      </c>
      <c r="E8" s="5" t="s">
        <v>150</v>
      </c>
      <c r="F8" s="5" t="s">
        <v>151</v>
      </c>
      <c r="G8" s="5" t="s">
        <v>152</v>
      </c>
      <c r="H8" s="5" t="s">
        <v>153</v>
      </c>
      <c r="I8" s="5" t="s">
        <v>154</v>
      </c>
      <c r="J8" s="4"/>
      <c r="K8" s="5" t="s">
        <v>155</v>
      </c>
      <c r="L8" s="5" t="s">
        <v>156</v>
      </c>
      <c r="M8" s="5" t="s">
        <v>157</v>
      </c>
      <c r="N8" s="5" t="s">
        <v>158</v>
      </c>
      <c r="O8" s="5" t="s">
        <v>159</v>
      </c>
      <c r="P8" s="5" t="s">
        <v>160</v>
      </c>
      <c r="Q8" s="5" t="s">
        <v>161</v>
      </c>
      <c r="R8" s="4"/>
      <c r="S8" s="5" t="s">
        <v>162</v>
      </c>
      <c r="T8" s="5" t="s">
        <v>163</v>
      </c>
      <c r="U8" s="4"/>
      <c r="V8" s="4" t="s">
        <v>164</v>
      </c>
      <c r="W8" s="4"/>
      <c r="X8" s="4">
        <v>2011</v>
      </c>
      <c r="Y8" s="4"/>
      <c r="Z8" s="4" t="s">
        <v>165</v>
      </c>
      <c r="AA8" s="4"/>
      <c r="AB8" s="4"/>
      <c r="AC8" s="4"/>
      <c r="AD8" s="4" t="s">
        <v>166</v>
      </c>
      <c r="AE8" s="6">
        <v>0.15</v>
      </c>
      <c r="AF8" s="4"/>
      <c r="AG8" s="6">
        <v>0.35</v>
      </c>
      <c r="AH8" s="6"/>
      <c r="AI8" s="6" t="s">
        <v>154</v>
      </c>
    </row>
    <row r="9" spans="1:35" ht="14.4">
      <c r="A9" s="3" t="s">
        <v>167</v>
      </c>
      <c r="B9" s="4" t="s">
        <v>9</v>
      </c>
      <c r="C9" s="4"/>
      <c r="D9" s="5" t="s">
        <v>168</v>
      </c>
      <c r="E9" s="5" t="s">
        <v>169</v>
      </c>
      <c r="F9" s="5" t="s">
        <v>170</v>
      </c>
      <c r="G9" s="5" t="s">
        <v>171</v>
      </c>
      <c r="H9" s="5" t="s">
        <v>172</v>
      </c>
      <c r="I9" s="5" t="s">
        <v>173</v>
      </c>
      <c r="J9" s="4"/>
      <c r="K9" s="5" t="s">
        <v>174</v>
      </c>
      <c r="L9" s="5" t="s">
        <v>175</v>
      </c>
      <c r="M9" s="4"/>
      <c r="N9" s="5" t="s">
        <v>176</v>
      </c>
      <c r="O9" s="5" t="s">
        <v>177</v>
      </c>
      <c r="P9" s="5" t="s">
        <v>178</v>
      </c>
      <c r="Q9" s="5" t="s">
        <v>179</v>
      </c>
      <c r="R9" s="4"/>
      <c r="S9" s="5" t="s">
        <v>180</v>
      </c>
      <c r="T9" s="5" t="s">
        <v>181</v>
      </c>
      <c r="U9" s="4"/>
      <c r="V9" s="4" t="s">
        <v>182</v>
      </c>
      <c r="W9" s="4"/>
      <c r="X9" s="4">
        <v>2012</v>
      </c>
      <c r="Y9" s="4"/>
      <c r="Z9" s="4" t="s">
        <v>183</v>
      </c>
      <c r="AA9" s="4"/>
      <c r="AB9" s="4"/>
      <c r="AC9" s="4"/>
      <c r="AD9" s="4" t="s">
        <v>184</v>
      </c>
      <c r="AE9" s="6">
        <v>0.15</v>
      </c>
      <c r="AF9" s="4"/>
      <c r="AG9" s="6">
        <v>0.4</v>
      </c>
      <c r="AH9" s="6"/>
      <c r="AI9" s="6" t="s">
        <v>173</v>
      </c>
    </row>
    <row r="10" spans="1:35" ht="14.4">
      <c r="A10" s="3" t="s">
        <v>185</v>
      </c>
      <c r="B10" s="4" t="s">
        <v>10</v>
      </c>
      <c r="C10" s="4"/>
      <c r="D10" s="5" t="s">
        <v>186</v>
      </c>
      <c r="E10" s="5" t="s">
        <v>187</v>
      </c>
      <c r="F10" s="5" t="s">
        <v>188</v>
      </c>
      <c r="G10" s="4"/>
      <c r="H10" s="5" t="s">
        <v>189</v>
      </c>
      <c r="I10" s="5" t="s">
        <v>190</v>
      </c>
      <c r="J10" s="4"/>
      <c r="K10" s="5" t="s">
        <v>191</v>
      </c>
      <c r="L10" s="5" t="s">
        <v>192</v>
      </c>
      <c r="M10" s="4"/>
      <c r="N10" s="5" t="s">
        <v>193</v>
      </c>
      <c r="O10" s="5" t="s">
        <v>194</v>
      </c>
      <c r="P10" s="5" t="s">
        <v>195</v>
      </c>
      <c r="Q10" s="5" t="s">
        <v>196</v>
      </c>
      <c r="R10" s="4"/>
      <c r="S10" s="5" t="s">
        <v>197</v>
      </c>
      <c r="T10" s="5" t="s">
        <v>198</v>
      </c>
      <c r="U10" s="4"/>
      <c r="V10" s="4" t="s">
        <v>199</v>
      </c>
      <c r="W10" s="4"/>
      <c r="X10" s="4">
        <v>2013</v>
      </c>
      <c r="Y10" s="4"/>
      <c r="Z10" s="4" t="s">
        <v>200</v>
      </c>
      <c r="AA10" s="4"/>
      <c r="AB10" s="4"/>
      <c r="AC10" s="4"/>
      <c r="AD10" s="4" t="s">
        <v>201</v>
      </c>
      <c r="AE10" s="6">
        <v>0.3</v>
      </c>
      <c r="AF10" s="4"/>
      <c r="AG10" s="6">
        <v>0.45</v>
      </c>
      <c r="AH10" s="6"/>
      <c r="AI10" s="6" t="s">
        <v>190</v>
      </c>
    </row>
    <row r="11" spans="1:35" ht="14.4">
      <c r="A11" s="3" t="s">
        <v>202</v>
      </c>
      <c r="B11" s="4" t="s">
        <v>11</v>
      </c>
      <c r="C11" s="4"/>
      <c r="D11" s="5" t="s">
        <v>203</v>
      </c>
      <c r="E11" s="5" t="s">
        <v>204</v>
      </c>
      <c r="F11" s="5" t="s">
        <v>205</v>
      </c>
      <c r="G11" s="4"/>
      <c r="H11" s="5" t="s">
        <v>206</v>
      </c>
      <c r="I11" s="5" t="s">
        <v>207</v>
      </c>
      <c r="J11" s="4"/>
      <c r="K11" s="5" t="s">
        <v>208</v>
      </c>
      <c r="L11" s="5" t="s">
        <v>209</v>
      </c>
      <c r="M11" s="4"/>
      <c r="N11" s="5" t="s">
        <v>210</v>
      </c>
      <c r="O11" s="5" t="s">
        <v>211</v>
      </c>
      <c r="P11" s="5" t="s">
        <v>212</v>
      </c>
      <c r="Q11" s="5" t="s">
        <v>213</v>
      </c>
      <c r="R11" s="4"/>
      <c r="S11" s="5" t="s">
        <v>214</v>
      </c>
      <c r="T11" s="5" t="s">
        <v>215</v>
      </c>
      <c r="U11" s="4"/>
      <c r="V11" s="4" t="s">
        <v>216</v>
      </c>
      <c r="W11" s="4"/>
      <c r="X11" s="4">
        <v>2014</v>
      </c>
      <c r="Y11" s="4"/>
      <c r="Z11" s="4" t="s">
        <v>217</v>
      </c>
      <c r="AA11" s="4"/>
      <c r="AB11" s="4"/>
      <c r="AC11" s="4"/>
      <c r="AD11" s="4"/>
      <c r="AE11" s="4"/>
      <c r="AF11" s="4"/>
      <c r="AG11" s="6">
        <v>0.5</v>
      </c>
      <c r="AH11" s="6"/>
      <c r="AI11" s="6" t="s">
        <v>207</v>
      </c>
    </row>
    <row r="12" spans="1:35" ht="14.4">
      <c r="A12" s="3" t="s">
        <v>218</v>
      </c>
      <c r="B12" s="4" t="s">
        <v>12</v>
      </c>
      <c r="C12" s="4"/>
      <c r="D12" s="5" t="s">
        <v>219</v>
      </c>
      <c r="E12" s="5" t="s">
        <v>220</v>
      </c>
      <c r="F12" s="5" t="s">
        <v>221</v>
      </c>
      <c r="G12" s="4"/>
      <c r="H12" s="5" t="s">
        <v>222</v>
      </c>
      <c r="I12" s="5" t="s">
        <v>223</v>
      </c>
      <c r="J12" s="4"/>
      <c r="K12" s="5" t="s">
        <v>224</v>
      </c>
      <c r="L12" s="4"/>
      <c r="M12" s="4"/>
      <c r="N12" s="4"/>
      <c r="O12" s="5" t="s">
        <v>225</v>
      </c>
      <c r="P12" s="5" t="s">
        <v>226</v>
      </c>
      <c r="Q12" s="4"/>
      <c r="R12" s="4"/>
      <c r="S12" s="5" t="s">
        <v>227</v>
      </c>
      <c r="T12" s="5" t="s">
        <v>228</v>
      </c>
      <c r="U12" s="4"/>
      <c r="V12" s="4" t="s">
        <v>229</v>
      </c>
      <c r="W12" s="4"/>
      <c r="X12" s="4">
        <v>2015</v>
      </c>
      <c r="Y12" s="4"/>
      <c r="Z12" s="4" t="s">
        <v>230</v>
      </c>
      <c r="AA12" s="4"/>
      <c r="AB12" s="4"/>
      <c r="AC12" s="4"/>
      <c r="AD12" s="4"/>
      <c r="AE12" s="4"/>
      <c r="AF12" s="4"/>
      <c r="AG12" s="4"/>
      <c r="AH12" s="4"/>
      <c r="AI12" s="4" t="s">
        <v>223</v>
      </c>
    </row>
    <row r="13" spans="1:35" ht="14.4">
      <c r="A13" s="3" t="s">
        <v>231</v>
      </c>
      <c r="B13" s="4" t="s">
        <v>13</v>
      </c>
      <c r="C13" s="4"/>
      <c r="D13" s="5" t="s">
        <v>232</v>
      </c>
      <c r="E13" s="5" t="s">
        <v>233</v>
      </c>
      <c r="F13" s="5" t="s">
        <v>234</v>
      </c>
      <c r="G13" s="4"/>
      <c r="H13" s="5" t="s">
        <v>235</v>
      </c>
      <c r="I13" s="5" t="s">
        <v>236</v>
      </c>
      <c r="J13" s="4"/>
      <c r="K13" s="5" t="s">
        <v>237</v>
      </c>
      <c r="L13" s="4"/>
      <c r="M13" s="4"/>
      <c r="N13" s="4"/>
      <c r="O13" s="5" t="s">
        <v>238</v>
      </c>
      <c r="P13" s="4"/>
      <c r="Q13" s="4"/>
      <c r="R13" s="4"/>
      <c r="S13" s="5" t="s">
        <v>239</v>
      </c>
      <c r="T13" s="5" t="s">
        <v>240</v>
      </c>
      <c r="U13" s="4"/>
      <c r="V13" s="4" t="s">
        <v>241</v>
      </c>
      <c r="W13" s="4"/>
      <c r="X13" s="4">
        <v>2016</v>
      </c>
      <c r="Y13" s="4"/>
      <c r="Z13" s="4" t="s">
        <v>242</v>
      </c>
      <c r="AA13" s="4"/>
      <c r="AB13" s="4"/>
      <c r="AC13" s="4"/>
      <c r="AD13" s="4"/>
      <c r="AE13" s="4"/>
      <c r="AF13" s="4"/>
      <c r="AG13" s="4"/>
      <c r="AH13" s="4"/>
      <c r="AI13" s="4" t="s">
        <v>236</v>
      </c>
    </row>
    <row r="14" spans="1:35" ht="14.4">
      <c r="A14" s="3" t="s">
        <v>243</v>
      </c>
      <c r="B14" s="4" t="s">
        <v>14</v>
      </c>
      <c r="C14" s="4"/>
      <c r="D14" s="5" t="s">
        <v>244</v>
      </c>
      <c r="E14" s="5" t="s">
        <v>245</v>
      </c>
      <c r="F14" s="5" t="s">
        <v>246</v>
      </c>
      <c r="G14" s="4"/>
      <c r="H14" s="5" t="s">
        <v>247</v>
      </c>
      <c r="I14" s="5" t="s">
        <v>248</v>
      </c>
      <c r="J14" s="4"/>
      <c r="K14" s="5" t="s">
        <v>249</v>
      </c>
      <c r="L14" s="4"/>
      <c r="M14" s="4"/>
      <c r="N14" s="4"/>
      <c r="O14" s="5" t="s">
        <v>250</v>
      </c>
      <c r="P14" s="4"/>
      <c r="Q14" s="4"/>
      <c r="R14" s="4"/>
      <c r="S14" s="4"/>
      <c r="T14" s="5" t="s">
        <v>251</v>
      </c>
      <c r="U14" s="4"/>
      <c r="V14" s="4" t="s">
        <v>252</v>
      </c>
      <c r="W14" s="4"/>
      <c r="X14" s="4">
        <v>2017</v>
      </c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 t="s">
        <v>248</v>
      </c>
    </row>
    <row r="15" spans="1:35" ht="14.4">
      <c r="A15" s="3" t="s">
        <v>253</v>
      </c>
      <c r="B15" s="4" t="s">
        <v>15</v>
      </c>
      <c r="C15" s="4"/>
      <c r="D15" s="5" t="s">
        <v>254</v>
      </c>
      <c r="E15" s="5" t="s">
        <v>255</v>
      </c>
      <c r="F15" s="5" t="s">
        <v>256</v>
      </c>
      <c r="G15" s="4"/>
      <c r="H15" s="5" t="s">
        <v>257</v>
      </c>
      <c r="I15" s="5" t="s">
        <v>258</v>
      </c>
      <c r="J15" s="4"/>
      <c r="K15" s="5" t="s">
        <v>259</v>
      </c>
      <c r="L15" s="4"/>
      <c r="M15" s="4"/>
      <c r="N15" s="4"/>
      <c r="O15" s="4"/>
      <c r="P15" s="4"/>
      <c r="Q15" s="4"/>
      <c r="R15" s="4"/>
      <c r="S15" s="4"/>
      <c r="T15" s="5" t="s">
        <v>260</v>
      </c>
      <c r="U15" s="4"/>
      <c r="V15" s="4" t="s">
        <v>261</v>
      </c>
      <c r="W15" s="4"/>
      <c r="X15" s="4">
        <v>2018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 t="s">
        <v>258</v>
      </c>
    </row>
    <row r="16" spans="1:35" ht="14.4">
      <c r="A16" s="3" t="s">
        <v>253</v>
      </c>
      <c r="B16" s="4" t="s">
        <v>16</v>
      </c>
      <c r="C16" s="4"/>
      <c r="D16" s="5" t="s">
        <v>262</v>
      </c>
      <c r="E16" s="5" t="s">
        <v>263</v>
      </c>
      <c r="F16" s="5" t="s">
        <v>264</v>
      </c>
      <c r="G16" s="4"/>
      <c r="H16" s="5" t="s">
        <v>265</v>
      </c>
      <c r="I16" s="5" t="s">
        <v>266</v>
      </c>
      <c r="J16" s="4"/>
      <c r="K16" s="5" t="s">
        <v>267</v>
      </c>
      <c r="L16" s="4"/>
      <c r="M16" s="4"/>
      <c r="N16" s="4"/>
      <c r="O16" s="4"/>
      <c r="P16" s="4"/>
      <c r="Q16" s="4"/>
      <c r="R16" s="4"/>
      <c r="S16" s="4"/>
      <c r="T16" s="5" t="s">
        <v>268</v>
      </c>
      <c r="U16" s="4"/>
      <c r="V16" s="4" t="s">
        <v>269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 t="s">
        <v>266</v>
      </c>
    </row>
    <row r="17" spans="1:35" ht="14.4">
      <c r="A17" s="3" t="s">
        <v>243</v>
      </c>
      <c r="B17" s="4" t="s">
        <v>17</v>
      </c>
      <c r="C17" s="4"/>
      <c r="D17" s="5" t="s">
        <v>270</v>
      </c>
      <c r="E17" s="5" t="s">
        <v>271</v>
      </c>
      <c r="F17" s="5" t="s">
        <v>272</v>
      </c>
      <c r="G17" s="4"/>
      <c r="H17" s="4"/>
      <c r="I17" s="5" t="s">
        <v>273</v>
      </c>
      <c r="J17" s="4"/>
      <c r="K17" s="5" t="s">
        <v>274</v>
      </c>
      <c r="L17" s="4"/>
      <c r="M17" s="4"/>
      <c r="N17" s="4"/>
      <c r="O17" s="4"/>
      <c r="P17" s="4"/>
      <c r="Q17" s="4"/>
      <c r="R17" s="4"/>
      <c r="S17" s="4"/>
      <c r="T17" s="5" t="s">
        <v>275</v>
      </c>
      <c r="U17" s="4"/>
      <c r="V17" s="4" t="s">
        <v>276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 t="s">
        <v>273</v>
      </c>
    </row>
    <row r="18" spans="1:35" ht="14.4">
      <c r="A18" s="3" t="s">
        <v>253</v>
      </c>
      <c r="B18" s="4" t="s">
        <v>18</v>
      </c>
      <c r="C18" s="4"/>
      <c r="D18" s="4"/>
      <c r="E18" s="5" t="s">
        <v>277</v>
      </c>
      <c r="F18" s="5" t="s">
        <v>278</v>
      </c>
      <c r="G18" s="4"/>
      <c r="H18" s="4"/>
      <c r="I18" s="5" t="s">
        <v>279</v>
      </c>
      <c r="J18" s="4"/>
      <c r="K18" s="5" t="s">
        <v>280</v>
      </c>
      <c r="L18" s="4"/>
      <c r="M18" s="4"/>
      <c r="N18" s="4"/>
      <c r="O18" s="4"/>
      <c r="P18" s="4"/>
      <c r="Q18" s="4"/>
      <c r="R18" s="4"/>
      <c r="S18" s="4"/>
      <c r="T18" s="5" t="s">
        <v>281</v>
      </c>
      <c r="U18" s="4"/>
      <c r="V18" s="4" t="s">
        <v>282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279</v>
      </c>
    </row>
    <row r="19" spans="1:35" ht="14.4">
      <c r="A19" s="3"/>
      <c r="B19" s="4"/>
      <c r="C19" s="4"/>
      <c r="D19" s="4"/>
      <c r="E19" s="4"/>
      <c r="F19" s="4"/>
      <c r="G19" s="4"/>
      <c r="H19" s="4"/>
      <c r="I19" s="5" t="s">
        <v>283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5" t="s">
        <v>284</v>
      </c>
      <c r="U19" s="4"/>
      <c r="V19" s="4" t="s">
        <v>285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 t="s">
        <v>283</v>
      </c>
    </row>
    <row r="20" spans="1:35" ht="14.4">
      <c r="B20" s="4"/>
      <c r="C20" s="4"/>
      <c r="D20" s="4"/>
      <c r="E20" s="4"/>
      <c r="F20" s="4"/>
      <c r="G20" s="4"/>
      <c r="H20" s="4"/>
      <c r="I20" s="5" t="s">
        <v>286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5" t="s">
        <v>287</v>
      </c>
      <c r="U20" s="4"/>
      <c r="V20" s="4" t="s">
        <v>288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 t="s">
        <v>286</v>
      </c>
    </row>
    <row r="21" spans="1:35" ht="15.75" customHeight="1">
      <c r="B21" s="4"/>
      <c r="C21" s="4"/>
      <c r="D21" s="4"/>
      <c r="E21" s="4"/>
      <c r="F21" s="4"/>
      <c r="G21" s="4"/>
      <c r="H21" s="4"/>
      <c r="I21" s="5" t="s">
        <v>289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5" t="s">
        <v>290</v>
      </c>
      <c r="U21" s="4"/>
      <c r="V21" s="4" t="s">
        <v>291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 t="s">
        <v>289</v>
      </c>
    </row>
    <row r="22" spans="1:35" ht="15.75" customHeight="1">
      <c r="B22" s="4"/>
      <c r="C22" s="4"/>
      <c r="D22" s="4"/>
      <c r="E22" s="4"/>
      <c r="F22" s="4"/>
      <c r="G22" s="4"/>
      <c r="H22" s="4"/>
      <c r="I22" s="5" t="s">
        <v>292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 t="s">
        <v>292</v>
      </c>
    </row>
    <row r="23" spans="1:35" ht="15.75" customHeight="1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ht="15.75" customHeight="1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ht="15.75" customHeight="1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ht="15.75" customHeight="1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ht="15.75" customHeight="1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ht="15.75" customHeight="1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ht="15.75" customHeight="1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ht="15.75" customHeight="1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ht="15.7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ht="15.7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2:35" ht="15.7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2:35" ht="15.75" customHeight="1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2:35" ht="15.75" customHeight="1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2:35" ht="15.75" customHeight="1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2:35" ht="15.75" customHeight="1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2:35" ht="15.75" customHeight="1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 ht="15.75" customHeight="1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2:35" ht="15.75" customHeight="1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2:35" ht="15.75" customHeight="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2:35" ht="15.75" customHeight="1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2:35" ht="15.75" customHeight="1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2:35" ht="15.75" customHeight="1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ht="15.75" customHeight="1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2:35" ht="15.75" customHeight="1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2:35" ht="15.75" customHeight="1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2:35" ht="15.75" customHeight="1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2:35" ht="15.75" customHeight="1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2:35" ht="15.75" customHeight="1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ht="15.75" customHeight="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2:35" ht="15.75" customHeight="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2:35" ht="15.75" customHeight="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2:35" ht="15.75" customHeight="1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2:35" ht="15.75" customHeight="1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2:35" ht="15.75" customHeight="1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ht="15.75" customHeight="1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spans="2:35" ht="15.75" customHeight="1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spans="2:35" ht="15.75" customHeight="1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spans="2:35" ht="15.75" customHeight="1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spans="2:35" ht="15.75" customHeight="1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spans="2:35" ht="15.75" customHeight="1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ht="15.75" customHeight="1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spans="2:35" ht="15.75" customHeight="1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spans="2:35" ht="15.75" customHeight="1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spans="2:35" ht="15.7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spans="2:35" ht="15.7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spans="2:35" ht="15.7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ht="15.75" customHeight="1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spans="2:35" ht="15.75" customHeight="1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spans="2:35" ht="15.75" customHeight="1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spans="2:35" ht="15.75" customHeight="1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spans="2:35" ht="15.75" customHeight="1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spans="2:35" ht="15.75" customHeight="1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ht="15.75" customHeight="1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spans="2:35" ht="15.75" customHeight="1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spans="2:35" ht="15.75" customHeight="1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spans="2:35" ht="15.75" customHeight="1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spans="2:35" ht="15.75" customHeight="1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spans="2:35" ht="15.75" customHeight="1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ht="15.75" customHeight="1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spans="2:35" ht="15.75" customHeight="1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spans="2:35" ht="15.75" customHeight="1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spans="2:35" ht="15.75" customHeight="1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spans="2:35" ht="15.75" customHeight="1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spans="2:35" ht="15.75" customHeight="1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spans="2:35" ht="15.75" customHeight="1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spans="2:35" ht="15.75" customHeight="1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spans="2:35" ht="15.75" customHeight="1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spans="2:35" ht="15.75" customHeight="1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spans="2:35" ht="15.75" customHeight="1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spans="2:35" ht="15.75" customHeight="1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spans="2:35" ht="15.75" customHeight="1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spans="2:35" ht="15.75" customHeight="1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spans="2:35" ht="15.75" customHeight="1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spans="2:35" ht="15.75" customHeight="1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spans="2:35" ht="15.75" customHeight="1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spans="2:35" ht="15.75" customHeight="1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spans="2:35" ht="15.75" customHeight="1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spans="2:35" ht="15.75" customHeight="1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spans="2:35" ht="15.7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spans="2:35" ht="15.7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spans="2:35" ht="15.7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spans="2:35" ht="15.75" customHeight="1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spans="2:35" ht="15.75" customHeight="1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spans="2:35" ht="15.75" customHeight="1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spans="2:35" ht="15.75" customHeight="1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spans="2:35" ht="15.75" customHeight="1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spans="2:35" ht="15.75" customHeight="1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spans="2:35" ht="15.75" customHeight="1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spans="2:35" ht="15.75" customHeight="1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spans="2:35" ht="15.75" customHeight="1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spans="2:35" ht="15.75" customHeight="1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spans="2:35" ht="15.75" customHeight="1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spans="2:35" ht="15.75" customHeight="1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spans="2:35" ht="15.75" customHeight="1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spans="2:35" ht="15.75" customHeight="1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spans="2:35" ht="15.75" customHeight="1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spans="2:35" ht="15.75" customHeight="1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spans="2:35" ht="15.75" customHeight="1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spans="2:35" ht="15.75" customHeight="1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spans="2:35" ht="15.75" customHeight="1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spans="2:35" ht="15.75" customHeight="1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spans="2:35" ht="15.75" customHeight="1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spans="2:35" ht="15.75" customHeight="1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spans="2:35" ht="15.75" customHeight="1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spans="2:35" ht="15.75" customHeight="1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spans="2:35" ht="15.75" customHeight="1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spans="2:35" ht="15.75" customHeight="1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spans="2:35" ht="15.75" customHeight="1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spans="2:35" ht="15.75" customHeight="1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spans="2:35" ht="15.75" customHeight="1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spans="2:35" ht="15.75" customHeight="1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spans="2:35" ht="15.75" customHeight="1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spans="2:35" ht="15.75" customHeight="1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spans="2:35" ht="15.75" customHeight="1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spans="2:35" ht="15.75" customHeight="1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spans="2:35" ht="15.75" customHeight="1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spans="2:35" ht="15.75" customHeight="1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spans="2:35" ht="15.75" customHeight="1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spans="2:35" ht="15.75" customHeight="1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spans="2:35" ht="15.75" customHeight="1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spans="2:35" ht="15.75" customHeight="1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spans="2:35" ht="15.75" customHeight="1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spans="2:35" ht="15.75" customHeight="1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spans="2:35" ht="15.75" customHeight="1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spans="2:35" ht="15.75" customHeight="1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spans="2:35" ht="15.75" customHeight="1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spans="2:35" ht="15.75" customHeight="1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spans="2:35" ht="15.75" customHeight="1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spans="2:35" ht="15.75" customHeight="1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spans="2:35" ht="15.75" customHeight="1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spans="2:35" ht="15.75" customHeight="1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spans="2:35" ht="15.75" customHeight="1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spans="2:35" ht="15.75" customHeight="1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spans="2:35" ht="15.75" customHeight="1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spans="2:35" ht="15.75" customHeight="1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spans="2:35" ht="15.75" customHeight="1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spans="2:35" ht="15.75" customHeight="1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spans="2:35" ht="15.75" customHeight="1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spans="2:35" ht="15.75" customHeight="1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spans="2:35" ht="15.75" customHeight="1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spans="2:35" ht="15.75" customHeight="1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spans="2:35" ht="15.75" customHeight="1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spans="2:35" ht="15.75" customHeight="1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spans="2:35" ht="15.75" customHeight="1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spans="2:35" ht="15.75" customHeight="1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spans="2:35" ht="15.75" customHeight="1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spans="2:35" ht="15.75" customHeight="1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spans="2:35" ht="15.75" customHeight="1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spans="2:35" ht="15.75" customHeight="1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spans="2:35" ht="15.75" customHeight="1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spans="2:35" ht="15.75" customHeight="1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spans="2:35" ht="15.75" customHeight="1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spans="2:35" ht="15.75" customHeight="1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spans="2:35" ht="15.75" customHeight="1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spans="2:35" ht="15.75" customHeight="1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spans="2:35" ht="15.75" customHeight="1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spans="2:35" ht="15.75" customHeight="1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spans="2:35" ht="15.75" customHeight="1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spans="2:35" ht="15.75" customHeight="1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spans="2:35" ht="15.75" customHeight="1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spans="2:35" ht="15.75" customHeight="1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spans="2:35" ht="15.75" customHeight="1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spans="2:35" ht="15.75" customHeight="1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spans="2:35" ht="15.75" customHeight="1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spans="2:35" ht="15.75" customHeight="1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spans="2:35" ht="15.75" customHeight="1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spans="2:35" ht="15.75" customHeight="1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spans="2:35" ht="15.75" customHeight="1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spans="2:35" ht="15.75" customHeight="1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spans="2:35" ht="15.75" customHeight="1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spans="2:35" ht="15.75" customHeight="1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spans="2:35" ht="15.75" customHeight="1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spans="2:35" ht="15.75" customHeight="1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spans="2:35" ht="15.75" customHeight="1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spans="2:35" ht="15.75" customHeight="1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spans="2:35" ht="15.75" customHeight="1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spans="2:35" ht="15.75" customHeight="1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spans="2:35" ht="15.75" customHeight="1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spans="2:35" ht="15.75" customHeight="1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spans="2:35" ht="15.75" customHeight="1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spans="2:35" ht="15.75" customHeight="1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spans="2:35" ht="15.75" customHeight="1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spans="2:35" ht="15.75" customHeight="1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spans="2:35" ht="15.75" customHeight="1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spans="2:35" ht="15.75" customHeight="1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spans="2:35" ht="15.75" customHeight="1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spans="2:35" ht="15.75" customHeight="1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spans="2:35" ht="15.75" customHeight="1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spans="2:35" ht="15.75" customHeight="1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spans="2:35" ht="15.75" customHeight="1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spans="2:35" ht="15.75" customHeight="1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spans="2:35" ht="15.75" customHeight="1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spans="2:35" ht="15.75" customHeight="1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spans="2:35" ht="15.75" customHeight="1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spans="2:35" ht="15.75" customHeight="1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spans="2:35" ht="15.75" customHeight="1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spans="2:35" ht="15.75" customHeight="1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spans="2:35" ht="15.75" customHeight="1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spans="2:35" ht="15.75" customHeight="1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spans="2:35" ht="15.75" customHeight="1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spans="2:35" ht="15.75" customHeight="1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spans="2:35" ht="15.75" customHeight="1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spans="2:35" ht="15.75" customHeight="1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spans="2:35" ht="15.75" customHeight="1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spans="2:35" ht="15.75" customHeight="1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spans="2:35" ht="15.75" customHeight="1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spans="2:35" ht="15.75" customHeight="1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spans="2:35" ht="15.75" customHeight="1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spans="2:35" ht="15.75" customHeight="1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spans="2:35" ht="15.75" customHeight="1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spans="2:35" ht="15.75" customHeight="1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spans="2:35" ht="15.75" customHeight="1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spans="2:35" ht="15.75" customHeight="1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spans="2:35" ht="15.75" customHeight="1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spans="2:35" ht="15.75" customHeight="1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spans="2:35" ht="15.75" customHeight="1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spans="2:35" ht="15.75" customHeight="1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spans="2:35" ht="15.75" customHeight="1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spans="2:35" ht="15.75" customHeight="1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spans="2:35" ht="15.75" customHeight="1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spans="2:35" ht="15.75" customHeight="1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spans="2:35" ht="15.75" customHeight="1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spans="2:35" ht="15.75" customHeight="1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spans="2:35" ht="15.75" customHeight="1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spans="2:35" ht="15.75" customHeight="1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spans="2:35" ht="15.75" customHeight="1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spans="2:35" ht="15.75" customHeight="1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spans="2:35" ht="15.75" customHeight="1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spans="2:35" ht="15.75" customHeight="1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spans="2:35" ht="15.75" customHeight="1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spans="2:35" ht="15.75" customHeight="1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spans="2:35" ht="15.75" customHeight="1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spans="2:35" ht="15.75" customHeight="1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spans="2:35" ht="15.75" customHeight="1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spans="2:35" ht="15.75" customHeight="1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spans="2:35" ht="15.75" customHeight="1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spans="2:35" ht="15.75" customHeight="1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spans="2:35" ht="15.75" customHeight="1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spans="2:35" ht="15.75" customHeight="1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spans="2:35" ht="15.75" customHeight="1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  <row r="263" spans="2:35" ht="15.75" customHeight="1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</row>
    <row r="264" spans="2:35" ht="15.75" customHeight="1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</row>
    <row r="265" spans="2:35" ht="15.75" customHeight="1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</row>
    <row r="266" spans="2:35" ht="15.75" customHeight="1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</row>
    <row r="267" spans="2:35" ht="15.75" customHeight="1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</row>
    <row r="268" spans="2:35" ht="15.75" customHeight="1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</row>
    <row r="269" spans="2:35" ht="15.75" customHeight="1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</row>
    <row r="270" spans="2:35" ht="15.75" customHeight="1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</row>
    <row r="271" spans="2:35" ht="15.75" customHeight="1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</row>
    <row r="272" spans="2:35" ht="15.75" customHeight="1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</row>
    <row r="273" spans="2:35" ht="15.75" customHeight="1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</row>
    <row r="274" spans="2:35" ht="15.75" customHeight="1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</row>
    <row r="275" spans="2:35" ht="15.75" customHeight="1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</row>
    <row r="276" spans="2:35" ht="15.75" customHeight="1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</row>
    <row r="277" spans="2:35" ht="15.75" customHeight="1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</row>
    <row r="278" spans="2:35" ht="15.75" customHeight="1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</row>
    <row r="279" spans="2:35" ht="15.75" customHeight="1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</row>
    <row r="280" spans="2:35" ht="15.75" customHeight="1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</row>
    <row r="281" spans="2:35" ht="15.75" customHeight="1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</row>
    <row r="282" spans="2:35" ht="15.75" customHeight="1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</row>
    <row r="283" spans="2:35" ht="15.75" customHeight="1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</row>
    <row r="284" spans="2:35" ht="15.75" customHeight="1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</row>
    <row r="285" spans="2:35" ht="15.75" customHeight="1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</row>
    <row r="286" spans="2:35" ht="15.75" customHeight="1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</row>
    <row r="287" spans="2:35" ht="15.75" customHeight="1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</row>
    <row r="288" spans="2:35" ht="15.75" customHeight="1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</row>
    <row r="289" spans="2:35" ht="15.75" customHeight="1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</row>
    <row r="290" spans="2:35" ht="15.75" customHeight="1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</row>
    <row r="291" spans="2:35" ht="15.75" customHeight="1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</row>
    <row r="292" spans="2:35" ht="15.75" customHeight="1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</row>
    <row r="293" spans="2:35" ht="15.75" customHeight="1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</row>
    <row r="294" spans="2:35" ht="15.75" customHeight="1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</row>
    <row r="295" spans="2:35" ht="15.75" customHeight="1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</row>
    <row r="296" spans="2:35" ht="15.75" customHeight="1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</row>
    <row r="297" spans="2:35" ht="15.75" customHeight="1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</row>
    <row r="298" spans="2:35" ht="15.75" customHeight="1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</row>
    <row r="299" spans="2:35" ht="15.75" customHeight="1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</row>
    <row r="300" spans="2:35" ht="15.75" customHeight="1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</row>
    <row r="301" spans="2:35" ht="15.75" customHeight="1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</row>
    <row r="302" spans="2:35" ht="15.75" customHeight="1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</row>
    <row r="303" spans="2:35" ht="15.75" customHeight="1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</row>
    <row r="304" spans="2:35" ht="15.75" customHeight="1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</row>
    <row r="305" spans="2:35" ht="15.75" customHeight="1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</row>
    <row r="306" spans="2:35" ht="15.75" customHeight="1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</row>
    <row r="307" spans="2:35" ht="15.75" customHeight="1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</row>
    <row r="308" spans="2:35" ht="15.75" customHeight="1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</row>
    <row r="309" spans="2:35" ht="15.75" customHeight="1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</row>
    <row r="310" spans="2:35" ht="15.75" customHeight="1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</row>
    <row r="311" spans="2:35" ht="15.75" customHeight="1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</row>
    <row r="312" spans="2:35" ht="15.75" customHeight="1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</row>
    <row r="313" spans="2:35" ht="15.75" customHeight="1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</row>
    <row r="314" spans="2:35" ht="15.75" customHeight="1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</row>
    <row r="315" spans="2:35" ht="15.75" customHeight="1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</row>
    <row r="316" spans="2:35" ht="15.75" customHeight="1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</row>
    <row r="317" spans="2:35" ht="15.75" customHeight="1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</row>
    <row r="318" spans="2:35" ht="15.75" customHeight="1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</row>
    <row r="319" spans="2:35" ht="15.75" customHeight="1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</row>
    <row r="320" spans="2:35" ht="15.75" customHeight="1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</row>
    <row r="321" spans="2:35" ht="15.75" customHeight="1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</row>
    <row r="322" spans="2:35" ht="15.75" customHeight="1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</row>
    <row r="323" spans="2:35" ht="15.75" customHeight="1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</row>
    <row r="324" spans="2:35" ht="15.75" customHeight="1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</row>
    <row r="325" spans="2:35" ht="15.75" customHeight="1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</row>
    <row r="326" spans="2:35" ht="15.75" customHeight="1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</row>
    <row r="327" spans="2:35" ht="15.75" customHeight="1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</row>
    <row r="328" spans="2:35" ht="15.75" customHeight="1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</row>
    <row r="329" spans="2:35" ht="15.75" customHeight="1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</row>
    <row r="330" spans="2:35" ht="15.75" customHeight="1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</row>
    <row r="331" spans="2:35" ht="15.75" customHeight="1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</row>
    <row r="332" spans="2:35" ht="15.75" customHeight="1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</row>
    <row r="333" spans="2:35" ht="15.75" customHeight="1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</row>
    <row r="334" spans="2:35" ht="15.75" customHeight="1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</row>
    <row r="335" spans="2:35" ht="15.75" customHeight="1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</row>
    <row r="336" spans="2:35" ht="15.75" customHeight="1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</row>
    <row r="337" spans="2:35" ht="15.75" customHeight="1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</row>
    <row r="338" spans="2:35" ht="15.75" customHeight="1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</row>
    <row r="339" spans="2:35" ht="15.75" customHeight="1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</row>
    <row r="340" spans="2:35" ht="15.75" customHeight="1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</row>
    <row r="341" spans="2:35" ht="15.75" customHeight="1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</row>
    <row r="342" spans="2:35" ht="15.75" customHeight="1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</row>
    <row r="343" spans="2:35" ht="15.75" customHeight="1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</row>
    <row r="344" spans="2:35" ht="15.75" customHeight="1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</row>
    <row r="345" spans="2:35" ht="15.75" customHeight="1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</row>
    <row r="346" spans="2:35" ht="15.75" customHeight="1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</row>
    <row r="347" spans="2:35" ht="15.75" customHeight="1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</row>
    <row r="348" spans="2:35" ht="15.75" customHeight="1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</row>
    <row r="349" spans="2:35" ht="15.75" customHeight="1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</row>
    <row r="350" spans="2:35" ht="15.75" customHeight="1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</row>
    <row r="351" spans="2:35" ht="15.75" customHeight="1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</row>
    <row r="352" spans="2:35" ht="15.75" customHeight="1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</row>
    <row r="353" spans="2:35" ht="15.75" customHeight="1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</row>
    <row r="354" spans="2:35" ht="15.75" customHeight="1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</row>
    <row r="355" spans="2:35" ht="15.75" customHeight="1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</row>
    <row r="356" spans="2:35" ht="15.75" customHeight="1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</row>
    <row r="357" spans="2:35" ht="15.75" customHeight="1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</row>
    <row r="358" spans="2:35" ht="15.75" customHeight="1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</row>
    <row r="359" spans="2:35" ht="15.75" customHeight="1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</row>
    <row r="360" spans="2:35" ht="15.75" customHeight="1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</row>
    <row r="361" spans="2:35" ht="15.75" customHeight="1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</row>
    <row r="362" spans="2:35" ht="15.75" customHeight="1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</row>
    <row r="363" spans="2:35" ht="15.75" customHeight="1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</row>
    <row r="364" spans="2:35" ht="15.75" customHeight="1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</row>
    <row r="365" spans="2:35" ht="15.75" customHeight="1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</row>
    <row r="366" spans="2:35" ht="15.75" customHeight="1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</row>
    <row r="367" spans="2:35" ht="15.75" customHeight="1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</row>
    <row r="368" spans="2:35" ht="15.75" customHeight="1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</row>
    <row r="369" spans="2:35" ht="15.75" customHeight="1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</row>
    <row r="370" spans="2:35" ht="15.75" customHeight="1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</row>
    <row r="371" spans="2:35" ht="15.75" customHeight="1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</row>
    <row r="372" spans="2:35" ht="15.75" customHeight="1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</row>
    <row r="373" spans="2:35" ht="15.75" customHeight="1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</row>
    <row r="374" spans="2:35" ht="15.75" customHeight="1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</row>
    <row r="375" spans="2:35" ht="15.75" customHeight="1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</row>
    <row r="376" spans="2:35" ht="15.75" customHeight="1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</row>
    <row r="377" spans="2:35" ht="15.75" customHeight="1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</row>
    <row r="378" spans="2:35" ht="15.75" customHeight="1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</row>
    <row r="379" spans="2:35" ht="15.75" customHeight="1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</row>
    <row r="380" spans="2:35" ht="15.75" customHeight="1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</row>
    <row r="381" spans="2:35" ht="15.75" customHeight="1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</row>
    <row r="382" spans="2:35" ht="15.75" customHeight="1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</row>
    <row r="383" spans="2:35" ht="15.75" customHeight="1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</row>
    <row r="384" spans="2:35" ht="15.75" customHeight="1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</row>
    <row r="385" spans="2:35" ht="15.75" customHeight="1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</row>
    <row r="386" spans="2:35" ht="15.75" customHeight="1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</row>
    <row r="387" spans="2:35" ht="15.75" customHeight="1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</row>
    <row r="388" spans="2:35" ht="15.75" customHeight="1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</row>
    <row r="389" spans="2:35" ht="15.75" customHeight="1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</row>
    <row r="390" spans="2:35" ht="15.75" customHeight="1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</row>
    <row r="391" spans="2:35" ht="15.75" customHeight="1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</row>
    <row r="392" spans="2:35" ht="15.75" customHeight="1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</row>
    <row r="393" spans="2:35" ht="15.75" customHeight="1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</row>
    <row r="394" spans="2:35" ht="15.75" customHeight="1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</row>
    <row r="395" spans="2:35" ht="15.75" customHeight="1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</row>
    <row r="396" spans="2:35" ht="15.75" customHeight="1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</row>
    <row r="397" spans="2:35" ht="15.75" customHeight="1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</row>
    <row r="398" spans="2:35" ht="15.75" customHeight="1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</row>
    <row r="399" spans="2:35" ht="15.75" customHeight="1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</row>
    <row r="400" spans="2:35" ht="15.75" customHeight="1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</row>
    <row r="401" spans="2:35" ht="15.75" customHeight="1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</row>
    <row r="402" spans="2:35" ht="15.75" customHeight="1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</row>
    <row r="403" spans="2:35" ht="15.75" customHeight="1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</row>
    <row r="404" spans="2:35" ht="15.75" customHeight="1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</row>
    <row r="405" spans="2:35" ht="15.75" customHeight="1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</row>
    <row r="406" spans="2:35" ht="15.75" customHeight="1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</row>
    <row r="407" spans="2:35" ht="15.75" customHeight="1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</row>
    <row r="408" spans="2:35" ht="15.75" customHeight="1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</row>
    <row r="409" spans="2:35" ht="15.75" customHeight="1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</row>
    <row r="410" spans="2:35" ht="15.75" customHeight="1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</row>
    <row r="411" spans="2:35" ht="15.75" customHeight="1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</row>
    <row r="412" spans="2:35" ht="15.75" customHeight="1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</row>
    <row r="413" spans="2:35" ht="15.75" customHeight="1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</row>
    <row r="414" spans="2:35" ht="15.75" customHeight="1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</row>
    <row r="415" spans="2:35" ht="15.75" customHeight="1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</row>
    <row r="416" spans="2:35" ht="15.75" customHeight="1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</row>
    <row r="417" spans="2:35" ht="15.75" customHeight="1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</row>
    <row r="418" spans="2:35" ht="15.75" customHeight="1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</row>
    <row r="419" spans="2:35" ht="15.75" customHeight="1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</row>
    <row r="420" spans="2:35" ht="15.75" customHeight="1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</row>
    <row r="421" spans="2:35" ht="15.75" customHeight="1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</row>
    <row r="422" spans="2:35" ht="15.75" customHeight="1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</row>
    <row r="423" spans="2:35" ht="15.75" customHeight="1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</row>
    <row r="424" spans="2:35" ht="15.75" customHeight="1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</row>
    <row r="425" spans="2:35" ht="15.75" customHeight="1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</row>
    <row r="426" spans="2:35" ht="15.75" customHeight="1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</row>
    <row r="427" spans="2:35" ht="15.75" customHeight="1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</row>
    <row r="428" spans="2:35" ht="15.75" customHeight="1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</row>
    <row r="429" spans="2:35" ht="15.75" customHeight="1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</row>
    <row r="430" spans="2:35" ht="15.75" customHeight="1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</row>
    <row r="431" spans="2:35" ht="15.75" customHeight="1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</row>
    <row r="432" spans="2:35" ht="15.75" customHeight="1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</row>
    <row r="433" spans="2:35" ht="15.75" customHeight="1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</row>
    <row r="434" spans="2:35" ht="15.75" customHeight="1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</row>
    <row r="435" spans="2:35" ht="15.75" customHeight="1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</row>
    <row r="436" spans="2:35" ht="15.75" customHeight="1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</row>
    <row r="437" spans="2:35" ht="15.75" customHeight="1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</row>
    <row r="438" spans="2:35" ht="15.75" customHeight="1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</row>
    <row r="439" spans="2:35" ht="15.75" customHeight="1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</row>
    <row r="440" spans="2:35" ht="15.75" customHeight="1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</row>
    <row r="441" spans="2:35" ht="15.75" customHeight="1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</row>
    <row r="442" spans="2:35" ht="15.75" customHeight="1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</row>
    <row r="443" spans="2:35" ht="15.75" customHeight="1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</row>
    <row r="444" spans="2:35" ht="15.75" customHeight="1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</row>
    <row r="445" spans="2:35" ht="15.75" customHeight="1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</row>
    <row r="446" spans="2:35" ht="15.75" customHeight="1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</row>
    <row r="447" spans="2:35" ht="15.75" customHeight="1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</row>
    <row r="448" spans="2:35" ht="15.75" customHeight="1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</row>
    <row r="449" spans="2:35" ht="15.75" customHeight="1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</row>
    <row r="450" spans="2:35" ht="15.75" customHeight="1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</row>
    <row r="451" spans="2:35" ht="15.75" customHeight="1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</row>
    <row r="452" spans="2:35" ht="15.75" customHeight="1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</row>
    <row r="453" spans="2:35" ht="15.75" customHeight="1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</row>
    <row r="454" spans="2:35" ht="15.75" customHeight="1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</row>
    <row r="455" spans="2:35" ht="15.75" customHeight="1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</row>
    <row r="456" spans="2:35" ht="15.75" customHeight="1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</row>
    <row r="457" spans="2:35" ht="15.75" customHeight="1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</row>
    <row r="458" spans="2:35" ht="15.75" customHeight="1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</row>
    <row r="459" spans="2:35" ht="15.75" customHeight="1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</row>
    <row r="460" spans="2:35" ht="15.75" customHeight="1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</row>
    <row r="461" spans="2:35" ht="15.75" customHeight="1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</row>
    <row r="462" spans="2:35" ht="15.75" customHeight="1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</row>
    <row r="463" spans="2:35" ht="15.75" customHeight="1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</row>
    <row r="464" spans="2:35" ht="15.75" customHeight="1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</row>
    <row r="465" spans="2:35" ht="15.75" customHeight="1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</row>
    <row r="466" spans="2:35" ht="15.75" customHeight="1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</row>
    <row r="467" spans="2:35" ht="15.75" customHeight="1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</row>
    <row r="468" spans="2:35" ht="15.75" customHeight="1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</row>
    <row r="469" spans="2:35" ht="15.75" customHeight="1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</row>
    <row r="470" spans="2:35" ht="15.75" customHeight="1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</row>
    <row r="471" spans="2:35" ht="15.75" customHeight="1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</row>
    <row r="472" spans="2:35" ht="15.75" customHeight="1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</row>
    <row r="473" spans="2:35" ht="15.75" customHeight="1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</row>
    <row r="474" spans="2:35" ht="15.75" customHeight="1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</row>
    <row r="475" spans="2:35" ht="15.75" customHeight="1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</row>
    <row r="476" spans="2:35" ht="15.75" customHeight="1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</row>
    <row r="477" spans="2:35" ht="15.75" customHeight="1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</row>
    <row r="478" spans="2:35" ht="15.75" customHeight="1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</row>
    <row r="479" spans="2:35" ht="15.75" customHeight="1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</row>
    <row r="480" spans="2:35" ht="15.75" customHeight="1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</row>
    <row r="481" spans="2:35" ht="15.75" customHeight="1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</row>
    <row r="482" spans="2:35" ht="15.75" customHeight="1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</row>
    <row r="483" spans="2:35" ht="15.75" customHeight="1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</row>
    <row r="484" spans="2:35" ht="15.75" customHeight="1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</row>
    <row r="485" spans="2:35" ht="15.75" customHeight="1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</row>
    <row r="486" spans="2:35" ht="15.75" customHeight="1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</row>
    <row r="487" spans="2:35" ht="15.75" customHeight="1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</row>
    <row r="488" spans="2:35" ht="15.75" customHeight="1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</row>
    <row r="489" spans="2:35" ht="15.75" customHeight="1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</row>
    <row r="490" spans="2:35" ht="15.75" customHeight="1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</row>
    <row r="491" spans="2:35" ht="15.75" customHeight="1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</row>
    <row r="492" spans="2:35" ht="15.75" customHeight="1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</row>
    <row r="493" spans="2:35" ht="15.75" customHeight="1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</row>
    <row r="494" spans="2:35" ht="15.75" customHeight="1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</row>
    <row r="495" spans="2:35" ht="15.75" customHeight="1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</row>
    <row r="496" spans="2:35" ht="15.75" customHeight="1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</row>
    <row r="497" spans="2:35" ht="15.75" customHeight="1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</row>
    <row r="498" spans="2:35" ht="15.75" customHeight="1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</row>
    <row r="499" spans="2:35" ht="15.75" customHeight="1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</row>
    <row r="500" spans="2:35" ht="15.75" customHeight="1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</row>
    <row r="501" spans="2:35" ht="15.75" customHeight="1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</row>
    <row r="502" spans="2:35" ht="15.75" customHeight="1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</row>
    <row r="503" spans="2:35" ht="15.75" customHeight="1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</row>
    <row r="504" spans="2:35" ht="15.75" customHeight="1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</row>
    <row r="505" spans="2:35" ht="15.75" customHeight="1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</row>
    <row r="506" spans="2:35" ht="15.75" customHeight="1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</row>
    <row r="507" spans="2:35" ht="15.75" customHeight="1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</row>
    <row r="508" spans="2:35" ht="15.75" customHeight="1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</row>
    <row r="509" spans="2:35" ht="15.75" customHeight="1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</row>
    <row r="510" spans="2:35" ht="15.75" customHeight="1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</row>
    <row r="511" spans="2:35" ht="15.75" customHeight="1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</row>
    <row r="512" spans="2:35" ht="15.75" customHeight="1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</row>
    <row r="513" spans="2:35" ht="15.75" customHeight="1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</row>
    <row r="514" spans="2:35" ht="15.75" customHeight="1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</row>
    <row r="515" spans="2:35" ht="15.75" customHeight="1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</row>
    <row r="516" spans="2:35" ht="15.75" customHeight="1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</row>
    <row r="517" spans="2:35" ht="15.75" customHeight="1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</row>
    <row r="518" spans="2:35" ht="15.75" customHeight="1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</row>
    <row r="519" spans="2:35" ht="15.75" customHeight="1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</row>
    <row r="520" spans="2:35" ht="15.75" customHeight="1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</row>
    <row r="521" spans="2:35" ht="15.75" customHeight="1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</row>
    <row r="522" spans="2:35" ht="15.75" customHeight="1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</row>
    <row r="523" spans="2:35" ht="15.75" customHeight="1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</row>
    <row r="524" spans="2:35" ht="15.75" customHeight="1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</row>
    <row r="525" spans="2:35" ht="15.75" customHeight="1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</row>
    <row r="526" spans="2:35" ht="15.75" customHeight="1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</row>
    <row r="527" spans="2:35" ht="15.75" customHeight="1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</row>
    <row r="528" spans="2:35" ht="15.75" customHeight="1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</row>
    <row r="529" spans="2:35" ht="15.75" customHeight="1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</row>
    <row r="530" spans="2:35" ht="15.75" customHeight="1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</row>
    <row r="531" spans="2:35" ht="15.75" customHeight="1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</row>
    <row r="532" spans="2:35" ht="15.75" customHeight="1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</row>
    <row r="533" spans="2:35" ht="15.75" customHeight="1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</row>
    <row r="534" spans="2:35" ht="15.75" customHeight="1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</row>
    <row r="535" spans="2:35" ht="15.75" customHeight="1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</row>
    <row r="536" spans="2:35" ht="15.75" customHeight="1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</row>
    <row r="537" spans="2:35" ht="15.75" customHeight="1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</row>
    <row r="538" spans="2:35" ht="15.75" customHeight="1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</row>
    <row r="539" spans="2:35" ht="15.75" customHeight="1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</row>
    <row r="540" spans="2:35" ht="15.75" customHeight="1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</row>
    <row r="541" spans="2:35" ht="15.75" customHeight="1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</row>
    <row r="542" spans="2:35" ht="15.75" customHeight="1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</row>
    <row r="543" spans="2:35" ht="15.75" customHeight="1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</row>
    <row r="544" spans="2:35" ht="15.75" customHeight="1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</row>
    <row r="545" spans="2:35" ht="15.75" customHeight="1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</row>
    <row r="546" spans="2:35" ht="15.75" customHeight="1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</row>
    <row r="547" spans="2:35" ht="15.75" customHeight="1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</row>
    <row r="548" spans="2:35" ht="15.75" customHeight="1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</row>
    <row r="549" spans="2:35" ht="15.75" customHeight="1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</row>
    <row r="550" spans="2:35" ht="15.75" customHeight="1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</row>
    <row r="551" spans="2:35" ht="15.75" customHeight="1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</row>
    <row r="552" spans="2:35" ht="15.75" customHeight="1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</row>
    <row r="553" spans="2:35" ht="15.75" customHeight="1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</row>
    <row r="554" spans="2:35" ht="15.75" customHeight="1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</row>
    <row r="555" spans="2:35" ht="15.75" customHeight="1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</row>
    <row r="556" spans="2:35" ht="15.75" customHeight="1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</row>
    <row r="557" spans="2:35" ht="15.75" customHeight="1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</row>
    <row r="558" spans="2:35" ht="15.75" customHeight="1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</row>
    <row r="559" spans="2:35" ht="15.75" customHeight="1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</row>
    <row r="560" spans="2:35" ht="15.75" customHeight="1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</row>
    <row r="561" spans="2:35" ht="15.75" customHeight="1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</row>
    <row r="562" spans="2:35" ht="15.75" customHeight="1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</row>
    <row r="563" spans="2:35" ht="15.75" customHeight="1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</row>
    <row r="564" spans="2:35" ht="15.75" customHeight="1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</row>
    <row r="565" spans="2:35" ht="15.75" customHeight="1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</row>
    <row r="566" spans="2:35" ht="15.75" customHeight="1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</row>
    <row r="567" spans="2:35" ht="15.75" customHeight="1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</row>
    <row r="568" spans="2:35" ht="15.75" customHeight="1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</row>
    <row r="569" spans="2:35" ht="15.75" customHeight="1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</row>
    <row r="570" spans="2:35" ht="15.75" customHeight="1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</row>
    <row r="571" spans="2:35" ht="15.75" customHeight="1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</row>
    <row r="572" spans="2:35" ht="15.75" customHeight="1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</row>
    <row r="573" spans="2:35" ht="15.75" customHeight="1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</row>
    <row r="574" spans="2:35" ht="15.75" customHeight="1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</row>
    <row r="575" spans="2:35" ht="15.75" customHeight="1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</row>
    <row r="576" spans="2:35" ht="15.75" customHeight="1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</row>
    <row r="577" spans="2:35" ht="15.75" customHeight="1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</row>
    <row r="578" spans="2:35" ht="15.75" customHeight="1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</row>
    <row r="579" spans="2:35" ht="15.75" customHeight="1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</row>
    <row r="580" spans="2:35" ht="15.75" customHeight="1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</row>
    <row r="581" spans="2:35" ht="15.75" customHeight="1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</row>
    <row r="582" spans="2:35" ht="15.75" customHeight="1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</row>
    <row r="583" spans="2:35" ht="15.75" customHeight="1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</row>
    <row r="584" spans="2:35" ht="15.75" customHeight="1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</row>
    <row r="585" spans="2:35" ht="15.75" customHeight="1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</row>
    <row r="586" spans="2:35" ht="15.75" customHeight="1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</row>
    <row r="587" spans="2:35" ht="15.75" customHeight="1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</row>
    <row r="588" spans="2:35" ht="15.75" customHeight="1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</row>
    <row r="589" spans="2:35" ht="15.75" customHeight="1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</row>
    <row r="590" spans="2:35" ht="15.75" customHeight="1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</row>
    <row r="591" spans="2:35" ht="15.75" customHeight="1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</row>
    <row r="592" spans="2:35" ht="15.75" customHeight="1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</row>
    <row r="593" spans="2:35" ht="15.75" customHeight="1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</row>
    <row r="594" spans="2:35" ht="15.75" customHeight="1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</row>
    <row r="595" spans="2:35" ht="15.75" customHeight="1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</row>
    <row r="596" spans="2:35" ht="15.75" customHeight="1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</row>
    <row r="597" spans="2:35" ht="15.75" customHeight="1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</row>
    <row r="598" spans="2:35" ht="15.75" customHeight="1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</row>
    <row r="599" spans="2:35" ht="15.75" customHeight="1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</row>
    <row r="600" spans="2:35" ht="15.75" customHeight="1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</row>
    <row r="601" spans="2:35" ht="15.75" customHeight="1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</row>
    <row r="602" spans="2:35" ht="15.75" customHeight="1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</row>
    <row r="603" spans="2:35" ht="15.75" customHeight="1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</row>
    <row r="604" spans="2:35" ht="15.75" customHeight="1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</row>
    <row r="605" spans="2:35" ht="15.75" customHeight="1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</row>
    <row r="606" spans="2:35" ht="15.75" customHeight="1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</row>
    <row r="607" spans="2:35" ht="15.75" customHeight="1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</row>
    <row r="608" spans="2:35" ht="15.75" customHeight="1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</row>
    <row r="609" spans="2:35" ht="15.75" customHeight="1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</row>
    <row r="610" spans="2:35" ht="15.75" customHeight="1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</row>
    <row r="611" spans="2:35" ht="15.75" customHeight="1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</row>
    <row r="612" spans="2:35" ht="15.75" customHeight="1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</row>
    <row r="613" spans="2:35" ht="15.75" customHeight="1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</row>
    <row r="614" spans="2:35" ht="15.75" customHeight="1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</row>
    <row r="615" spans="2:35" ht="15.75" customHeight="1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</row>
    <row r="616" spans="2:35" ht="15.75" customHeight="1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</row>
    <row r="617" spans="2:35" ht="15.75" customHeight="1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</row>
    <row r="618" spans="2:35" ht="15.75" customHeight="1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</row>
    <row r="619" spans="2:35" ht="15.75" customHeight="1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</row>
    <row r="620" spans="2:35" ht="15.75" customHeight="1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</row>
    <row r="621" spans="2:35" ht="15.75" customHeight="1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</row>
    <row r="622" spans="2:35" ht="15.75" customHeight="1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</row>
    <row r="623" spans="2:35" ht="15.75" customHeight="1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</row>
    <row r="624" spans="2:35" ht="15.75" customHeight="1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</row>
    <row r="625" spans="2:35" ht="15.75" customHeight="1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</row>
    <row r="626" spans="2:35" ht="15.75" customHeight="1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</row>
    <row r="627" spans="2:35" ht="15.75" customHeight="1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</row>
    <row r="628" spans="2:35" ht="15.75" customHeight="1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</row>
    <row r="629" spans="2:35" ht="15.75" customHeight="1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</row>
    <row r="630" spans="2:35" ht="15.75" customHeight="1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</row>
    <row r="631" spans="2:35" ht="15.75" customHeight="1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</row>
    <row r="632" spans="2:35" ht="15.75" customHeight="1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</row>
    <row r="633" spans="2:35" ht="15.75" customHeight="1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</row>
    <row r="634" spans="2:35" ht="15.75" customHeight="1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</row>
    <row r="635" spans="2:35" ht="15.75" customHeight="1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</row>
    <row r="636" spans="2:35" ht="15.75" customHeight="1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</row>
    <row r="637" spans="2:35" ht="15.75" customHeight="1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</row>
    <row r="638" spans="2:35" ht="15.75" customHeight="1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</row>
    <row r="639" spans="2:35" ht="15.75" customHeight="1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</row>
    <row r="640" spans="2:35" ht="15.75" customHeight="1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</row>
    <row r="641" spans="2:35" ht="15.75" customHeight="1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</row>
    <row r="642" spans="2:35" ht="15.75" customHeight="1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</row>
    <row r="643" spans="2:35" ht="15.75" customHeight="1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</row>
    <row r="644" spans="2:35" ht="15.75" customHeight="1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</row>
    <row r="645" spans="2:35" ht="15.75" customHeight="1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</row>
    <row r="646" spans="2:35" ht="15.75" customHeight="1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</row>
    <row r="647" spans="2:35" ht="15.75" customHeight="1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</row>
    <row r="648" spans="2:35" ht="15.75" customHeight="1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</row>
    <row r="649" spans="2:35" ht="15.75" customHeight="1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</row>
    <row r="650" spans="2:35" ht="15.75" customHeight="1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</row>
    <row r="651" spans="2:35" ht="15.75" customHeight="1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</row>
    <row r="652" spans="2:35" ht="15.75" customHeight="1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</row>
    <row r="653" spans="2:35" ht="15.75" customHeight="1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</row>
    <row r="654" spans="2:35" ht="15.75" customHeight="1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</row>
    <row r="655" spans="2:35" ht="15.75" customHeight="1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</row>
    <row r="656" spans="2:35" ht="15.75" customHeight="1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</row>
    <row r="657" spans="2:35" ht="15.75" customHeight="1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</row>
    <row r="658" spans="2:35" ht="15.75" customHeight="1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</row>
    <row r="659" spans="2:35" ht="15.75" customHeight="1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</row>
    <row r="660" spans="2:35" ht="15.75" customHeight="1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</row>
    <row r="661" spans="2:35" ht="15.75" customHeight="1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</row>
    <row r="662" spans="2:35" ht="15.75" customHeight="1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</row>
    <row r="663" spans="2:35" ht="15.75" customHeight="1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</row>
    <row r="664" spans="2:35" ht="15.75" customHeight="1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</row>
    <row r="665" spans="2:35" ht="15.75" customHeight="1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</row>
    <row r="666" spans="2:35" ht="15.75" customHeight="1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</row>
    <row r="667" spans="2:35" ht="15.75" customHeight="1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</row>
    <row r="668" spans="2:35" ht="15.75" customHeight="1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</row>
    <row r="669" spans="2:35" ht="15.75" customHeight="1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</row>
    <row r="670" spans="2:35" ht="15.75" customHeight="1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</row>
    <row r="671" spans="2:35" ht="15.75" customHeight="1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</row>
    <row r="672" spans="2:35" ht="15.75" customHeight="1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</row>
    <row r="673" spans="2:35" ht="15.75" customHeight="1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</row>
    <row r="674" spans="2:35" ht="15.75" customHeight="1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</row>
    <row r="675" spans="2:35" ht="15.75" customHeight="1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</row>
    <row r="676" spans="2:35" ht="15.75" customHeight="1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</row>
    <row r="677" spans="2:35" ht="15.75" customHeight="1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</row>
    <row r="678" spans="2:35" ht="15.75" customHeight="1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</row>
    <row r="679" spans="2:35" ht="15.75" customHeight="1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</row>
    <row r="680" spans="2:35" ht="15.75" customHeight="1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</row>
    <row r="681" spans="2:35" ht="15.75" customHeight="1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</row>
    <row r="682" spans="2:35" ht="15.75" customHeight="1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</row>
    <row r="683" spans="2:35" ht="15.75" customHeight="1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</row>
    <row r="684" spans="2:35" ht="15.75" customHeight="1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</row>
    <row r="685" spans="2:35" ht="15.75" customHeight="1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</row>
    <row r="686" spans="2:35" ht="15.75" customHeight="1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</row>
    <row r="687" spans="2:35" ht="15.75" customHeight="1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</row>
    <row r="688" spans="2:35" ht="15.75" customHeight="1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</row>
    <row r="689" spans="2:35" ht="15.75" customHeight="1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</row>
    <row r="690" spans="2:35" ht="15.75" customHeight="1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</row>
    <row r="691" spans="2:35" ht="15.75" customHeight="1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</row>
    <row r="692" spans="2:35" ht="15.75" customHeight="1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</row>
    <row r="693" spans="2:35" ht="15.75" customHeight="1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</row>
    <row r="694" spans="2:35" ht="15.75" customHeight="1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</row>
    <row r="695" spans="2:35" ht="15.75" customHeight="1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</row>
    <row r="696" spans="2:35" ht="15.75" customHeight="1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</row>
    <row r="697" spans="2:35" ht="15.75" customHeight="1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</row>
    <row r="698" spans="2:35" ht="15.75" customHeight="1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</row>
    <row r="699" spans="2:35" ht="15.75" customHeight="1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</row>
    <row r="700" spans="2:35" ht="15.75" customHeight="1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</row>
    <row r="701" spans="2:35" ht="15.75" customHeight="1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</row>
    <row r="702" spans="2:35" ht="15.75" customHeight="1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</row>
    <row r="703" spans="2:35" ht="15.75" customHeight="1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</row>
    <row r="704" spans="2:35" ht="15.75" customHeight="1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</row>
    <row r="705" spans="2:35" ht="15.75" customHeight="1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</row>
    <row r="706" spans="2:35" ht="15.75" customHeight="1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</row>
    <row r="707" spans="2:35" ht="15.75" customHeight="1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</row>
    <row r="708" spans="2:35" ht="15.75" customHeight="1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</row>
    <row r="709" spans="2:35" ht="15.75" customHeight="1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</row>
    <row r="710" spans="2:35" ht="15.75" customHeight="1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</row>
    <row r="711" spans="2:35" ht="15.75" customHeight="1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</row>
    <row r="712" spans="2:35" ht="15.75" customHeight="1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</row>
    <row r="713" spans="2:35" ht="15.75" customHeight="1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</row>
    <row r="714" spans="2:35" ht="15.75" customHeight="1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</row>
    <row r="715" spans="2:35" ht="15.75" customHeight="1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</row>
    <row r="716" spans="2:35" ht="15.75" customHeight="1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</row>
    <row r="717" spans="2:35" ht="15.75" customHeight="1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</row>
    <row r="718" spans="2:35" ht="15.75" customHeight="1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</row>
    <row r="719" spans="2:35" ht="15.75" customHeight="1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</row>
    <row r="720" spans="2:35" ht="15.75" customHeight="1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</row>
    <row r="721" spans="2:35" ht="15.75" customHeight="1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</row>
    <row r="722" spans="2:35" ht="15.75" customHeight="1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</row>
    <row r="723" spans="2:35" ht="15.75" customHeight="1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</row>
    <row r="724" spans="2:35" ht="15.75" customHeight="1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</row>
    <row r="725" spans="2:35" ht="15.75" customHeight="1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</row>
    <row r="726" spans="2:35" ht="15.75" customHeight="1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</row>
    <row r="727" spans="2:35" ht="15.75" customHeight="1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</row>
    <row r="728" spans="2:35" ht="15.75" customHeight="1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</row>
    <row r="729" spans="2:35" ht="15.75" customHeight="1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</row>
    <row r="730" spans="2:35" ht="15.75" customHeight="1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</row>
    <row r="731" spans="2:35" ht="15.75" customHeight="1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</row>
    <row r="732" spans="2:35" ht="15.75" customHeight="1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</row>
    <row r="733" spans="2:35" ht="15.75" customHeight="1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</row>
    <row r="734" spans="2:35" ht="15.75" customHeight="1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</row>
    <row r="735" spans="2:35" ht="15.75" customHeight="1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</row>
    <row r="736" spans="2:35" ht="15.75" customHeight="1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</row>
    <row r="737" spans="2:35" ht="15.75" customHeight="1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</row>
    <row r="738" spans="2:35" ht="15.75" customHeight="1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</row>
    <row r="739" spans="2:35" ht="15.75" customHeight="1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</row>
    <row r="740" spans="2:35" ht="15.75" customHeight="1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</row>
    <row r="741" spans="2:35" ht="15.75" customHeight="1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</row>
    <row r="742" spans="2:35" ht="15.75" customHeight="1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</row>
    <row r="743" spans="2:35" ht="15.75" customHeight="1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</row>
    <row r="744" spans="2:35" ht="15.75" customHeight="1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</row>
    <row r="745" spans="2:35" ht="15.75" customHeight="1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</row>
    <row r="746" spans="2:35" ht="15.75" customHeight="1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</row>
    <row r="747" spans="2:35" ht="15.75" customHeight="1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</row>
    <row r="748" spans="2:35" ht="15.75" customHeight="1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</row>
    <row r="749" spans="2:35" ht="15.75" customHeight="1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</row>
    <row r="750" spans="2:35" ht="15.75" customHeight="1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</row>
    <row r="751" spans="2:35" ht="15.75" customHeight="1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</row>
    <row r="752" spans="2:35" ht="15.75" customHeight="1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</row>
    <row r="753" spans="2:35" ht="15.75" customHeight="1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</row>
    <row r="754" spans="2:35" ht="15.75" customHeight="1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</row>
    <row r="755" spans="2:35" ht="15.75" customHeight="1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</row>
    <row r="756" spans="2:35" ht="15.75" customHeight="1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</row>
    <row r="757" spans="2:35" ht="15.75" customHeight="1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</row>
    <row r="758" spans="2:35" ht="15.75" customHeight="1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</row>
    <row r="759" spans="2:35" ht="15.75" customHeight="1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</row>
    <row r="760" spans="2:35" ht="15.75" customHeight="1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</row>
    <row r="761" spans="2:35" ht="15.75" customHeight="1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</row>
    <row r="762" spans="2:35" ht="15.75" customHeight="1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</row>
    <row r="763" spans="2:35" ht="15.75" customHeight="1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</row>
    <row r="764" spans="2:35" ht="15.75" customHeight="1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</row>
    <row r="765" spans="2:35" ht="15.75" customHeight="1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</row>
    <row r="766" spans="2:35" ht="15.75" customHeight="1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</row>
    <row r="767" spans="2:35" ht="15.75" customHeight="1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</row>
    <row r="768" spans="2:35" ht="15.75" customHeight="1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</row>
    <row r="769" spans="2:35" ht="15.75" customHeight="1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</row>
    <row r="770" spans="2:35" ht="15.75" customHeight="1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</row>
    <row r="771" spans="2:35" ht="15.75" customHeight="1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</row>
    <row r="772" spans="2:35" ht="15.75" customHeight="1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</row>
    <row r="773" spans="2:35" ht="15.75" customHeight="1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</row>
    <row r="774" spans="2:35" ht="15.75" customHeight="1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</row>
    <row r="775" spans="2:35" ht="15.75" customHeight="1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</row>
    <row r="776" spans="2:35" ht="15.75" customHeight="1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</row>
    <row r="777" spans="2:35" ht="15.75" customHeight="1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</row>
    <row r="778" spans="2:35" ht="15.75" customHeight="1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</row>
    <row r="779" spans="2:35" ht="15.75" customHeight="1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</row>
    <row r="780" spans="2:35" ht="15.75" customHeight="1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</row>
    <row r="781" spans="2:35" ht="15.75" customHeight="1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</row>
    <row r="782" spans="2:35" ht="15.75" customHeight="1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</row>
    <row r="783" spans="2:35" ht="15.75" customHeight="1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</row>
    <row r="784" spans="2:35" ht="15.75" customHeight="1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</row>
    <row r="785" spans="2:35" ht="15.75" customHeight="1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</row>
    <row r="786" spans="2:35" ht="15.75" customHeight="1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</row>
    <row r="787" spans="2:35" ht="15.75" customHeight="1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</row>
    <row r="788" spans="2:35" ht="15.75" customHeight="1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</row>
    <row r="789" spans="2:35" ht="15.75" customHeight="1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</row>
    <row r="790" spans="2:35" ht="15.75" customHeight="1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</row>
    <row r="791" spans="2:35" ht="15.75" customHeight="1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</row>
    <row r="792" spans="2:35" ht="15.75" customHeight="1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</row>
    <row r="793" spans="2:35" ht="15.75" customHeight="1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</row>
    <row r="794" spans="2:35" ht="15.75" customHeight="1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</row>
    <row r="795" spans="2:35" ht="15.75" customHeight="1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</row>
    <row r="796" spans="2:35" ht="15.75" customHeight="1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</row>
    <row r="797" spans="2:35" ht="15.75" customHeight="1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</row>
    <row r="798" spans="2:35" ht="15.75" customHeight="1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</row>
    <row r="799" spans="2:35" ht="15.75" customHeight="1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</row>
    <row r="800" spans="2:35" ht="15.75" customHeight="1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</row>
    <row r="801" spans="2:35" ht="15.75" customHeight="1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</row>
    <row r="802" spans="2:35" ht="15.75" customHeight="1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</row>
    <row r="803" spans="2:35" ht="15.75" customHeight="1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</row>
    <row r="804" spans="2:35" ht="15.75" customHeight="1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</row>
    <row r="805" spans="2:35" ht="15.75" customHeight="1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</row>
    <row r="806" spans="2:35" ht="15.75" customHeight="1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</row>
    <row r="807" spans="2:35" ht="15.75" customHeight="1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</row>
    <row r="808" spans="2:35" ht="15.75" customHeight="1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</row>
    <row r="809" spans="2:35" ht="15.75" customHeight="1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</row>
    <row r="810" spans="2:35" ht="15.75" customHeight="1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</row>
    <row r="811" spans="2:35" ht="15.75" customHeight="1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</row>
    <row r="812" spans="2:35" ht="15.75" customHeight="1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</row>
    <row r="813" spans="2:35" ht="15.75" customHeight="1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</row>
    <row r="814" spans="2:35" ht="15.75" customHeight="1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</row>
    <row r="815" spans="2:35" ht="15.75" customHeight="1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</row>
    <row r="816" spans="2:35" ht="15.75" customHeight="1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</row>
    <row r="817" spans="2:35" ht="15.75" customHeight="1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</row>
    <row r="818" spans="2:35" ht="15.75" customHeight="1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</row>
    <row r="819" spans="2:35" ht="15.75" customHeight="1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</row>
    <row r="820" spans="2:35" ht="15.75" customHeight="1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</row>
    <row r="821" spans="2:35" ht="15.75" customHeight="1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</row>
    <row r="822" spans="2:35" ht="15.75" customHeight="1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</row>
    <row r="823" spans="2:35" ht="15.75" customHeight="1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</row>
    <row r="824" spans="2:35" ht="15.75" customHeight="1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</row>
    <row r="825" spans="2:35" ht="15.75" customHeight="1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</row>
    <row r="826" spans="2:35" ht="15.75" customHeight="1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</row>
    <row r="827" spans="2:35" ht="15.75" customHeight="1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</row>
    <row r="828" spans="2:35" ht="15.75" customHeight="1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</row>
    <row r="829" spans="2:35" ht="15.75" customHeight="1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</row>
    <row r="830" spans="2:35" ht="15.75" customHeight="1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</row>
    <row r="831" spans="2:35" ht="15.75" customHeight="1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</row>
    <row r="832" spans="2:35" ht="15.75" customHeight="1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</row>
    <row r="833" spans="2:35" ht="15.75" customHeight="1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</row>
    <row r="834" spans="2:35" ht="15.75" customHeight="1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</row>
    <row r="835" spans="2:35" ht="15.75" customHeight="1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</row>
    <row r="836" spans="2:35" ht="15.75" customHeight="1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</row>
    <row r="837" spans="2:35" ht="15.75" customHeight="1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</row>
    <row r="838" spans="2:35" ht="15.75" customHeight="1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</row>
    <row r="839" spans="2:35" ht="15.75" customHeight="1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</row>
    <row r="840" spans="2:35" ht="15.75" customHeight="1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</row>
    <row r="841" spans="2:35" ht="15.75" customHeight="1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</row>
    <row r="842" spans="2:35" ht="15.75" customHeight="1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</row>
    <row r="843" spans="2:35" ht="15.75" customHeight="1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</row>
    <row r="844" spans="2:35" ht="15.75" customHeight="1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</row>
    <row r="845" spans="2:35" ht="15.75" customHeight="1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</row>
    <row r="846" spans="2:35" ht="15.75" customHeight="1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</row>
    <row r="847" spans="2:35" ht="15.75" customHeight="1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</row>
    <row r="848" spans="2:35" ht="15.75" customHeight="1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</row>
    <row r="849" spans="2:35" ht="15.75" customHeight="1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</row>
    <row r="850" spans="2:35" ht="15.75" customHeight="1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</row>
    <row r="851" spans="2:35" ht="15.75" customHeight="1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</row>
    <row r="852" spans="2:35" ht="15.75" customHeight="1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</row>
    <row r="853" spans="2:35" ht="15.75" customHeight="1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</row>
    <row r="854" spans="2:35" ht="15.75" customHeight="1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</row>
    <row r="855" spans="2:35" ht="15.75" customHeight="1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</row>
    <row r="856" spans="2:35" ht="15.75" customHeight="1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</row>
    <row r="857" spans="2:35" ht="15.75" customHeight="1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</row>
    <row r="858" spans="2:35" ht="15.75" customHeight="1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</row>
    <row r="859" spans="2:35" ht="15.75" customHeight="1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</row>
    <row r="860" spans="2:35" ht="15.75" customHeight="1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</row>
    <row r="861" spans="2:35" ht="15.75" customHeight="1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</row>
    <row r="862" spans="2:35" ht="15.75" customHeight="1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</row>
    <row r="863" spans="2:35" ht="15.75" customHeight="1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</row>
    <row r="864" spans="2:35" ht="15.75" customHeight="1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</row>
    <row r="865" spans="2:35" ht="15.75" customHeight="1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</row>
    <row r="866" spans="2:35" ht="15.75" customHeight="1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</row>
    <row r="867" spans="2:35" ht="15.75" customHeight="1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</row>
    <row r="868" spans="2:35" ht="15.75" customHeight="1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</row>
    <row r="869" spans="2:35" ht="15.75" customHeight="1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</row>
    <row r="870" spans="2:35" ht="15.75" customHeight="1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</row>
    <row r="871" spans="2:35" ht="15.75" customHeight="1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</row>
    <row r="872" spans="2:35" ht="15.75" customHeight="1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</row>
    <row r="873" spans="2:35" ht="15.75" customHeight="1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</row>
    <row r="874" spans="2:35" ht="15.75" customHeight="1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</row>
    <row r="875" spans="2:35" ht="15.75" customHeight="1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</row>
    <row r="876" spans="2:35" ht="15.75" customHeight="1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</row>
    <row r="877" spans="2:35" ht="15.75" customHeight="1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</row>
    <row r="878" spans="2:35" ht="15.75" customHeight="1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</row>
    <row r="879" spans="2:35" ht="15.75" customHeight="1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</row>
    <row r="880" spans="2:35" ht="15.75" customHeight="1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</row>
    <row r="881" spans="2:35" ht="15.75" customHeight="1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</row>
    <row r="882" spans="2:35" ht="15.75" customHeight="1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</row>
    <row r="883" spans="2:35" ht="15.75" customHeight="1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</row>
    <row r="884" spans="2:35" ht="15.75" customHeight="1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</row>
    <row r="885" spans="2:35" ht="15.75" customHeight="1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</row>
    <row r="886" spans="2:35" ht="15.75" customHeight="1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</row>
    <row r="887" spans="2:35" ht="15.75" customHeight="1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</row>
    <row r="888" spans="2:35" ht="15.75" customHeight="1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</row>
    <row r="889" spans="2:35" ht="15.75" customHeight="1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</row>
    <row r="890" spans="2:35" ht="15.75" customHeight="1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</row>
    <row r="891" spans="2:35" ht="15.75" customHeight="1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</row>
    <row r="892" spans="2:35" ht="15.75" customHeight="1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</row>
    <row r="893" spans="2:35" ht="15.75" customHeight="1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</row>
    <row r="894" spans="2:35" ht="15.75" customHeight="1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</row>
    <row r="895" spans="2:35" ht="15.75" customHeight="1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</row>
    <row r="896" spans="2:35" ht="15.75" customHeight="1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</row>
    <row r="897" spans="2:35" ht="15.75" customHeight="1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</row>
    <row r="898" spans="2:35" ht="15.75" customHeight="1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</row>
    <row r="899" spans="2:35" ht="15.75" customHeight="1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</row>
    <row r="900" spans="2:35" ht="15.75" customHeight="1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</row>
    <row r="901" spans="2:35" ht="15.75" customHeight="1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</row>
    <row r="902" spans="2:35" ht="15.75" customHeight="1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</row>
    <row r="903" spans="2:35" ht="15.75" customHeight="1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</row>
    <row r="904" spans="2:35" ht="15.75" customHeight="1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</row>
    <row r="905" spans="2:35" ht="15.75" customHeight="1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</row>
    <row r="906" spans="2:35" ht="15.75" customHeight="1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</row>
    <row r="907" spans="2:35" ht="15.75" customHeight="1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</row>
    <row r="908" spans="2:35" ht="15.75" customHeight="1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</row>
    <row r="909" spans="2:35" ht="15.75" customHeight="1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</row>
    <row r="910" spans="2:35" ht="15.75" customHeight="1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</row>
    <row r="911" spans="2:35" ht="15.75" customHeight="1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</row>
    <row r="912" spans="2:35" ht="15.75" customHeight="1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</row>
    <row r="913" spans="2:35" ht="15.75" customHeight="1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</row>
    <row r="914" spans="2:35" ht="15.75" customHeight="1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</row>
    <row r="915" spans="2:35" ht="15.75" customHeight="1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</row>
    <row r="916" spans="2:35" ht="15.75" customHeight="1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</row>
    <row r="917" spans="2:35" ht="15.75" customHeight="1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</row>
    <row r="918" spans="2:35" ht="15.75" customHeight="1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</row>
    <row r="919" spans="2:35" ht="15.75" customHeight="1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</row>
    <row r="920" spans="2:35" ht="15.75" customHeight="1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</row>
    <row r="921" spans="2:35" ht="15.75" customHeight="1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</row>
    <row r="922" spans="2:35" ht="15.75" customHeight="1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</row>
    <row r="923" spans="2:35" ht="15.75" customHeight="1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</row>
    <row r="924" spans="2:35" ht="15.75" customHeight="1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</row>
    <row r="925" spans="2:35" ht="15.75" customHeight="1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</row>
    <row r="926" spans="2:35" ht="15.75" customHeight="1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</row>
    <row r="927" spans="2:35" ht="15.75" customHeight="1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</row>
    <row r="928" spans="2:35" ht="15.75" customHeight="1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</row>
    <row r="929" spans="2:35" ht="15.75" customHeight="1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</row>
    <row r="930" spans="2:35" ht="15.75" customHeight="1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</row>
    <row r="931" spans="2:35" ht="15.75" customHeight="1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</row>
    <row r="932" spans="2:35" ht="15.75" customHeight="1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</row>
    <row r="933" spans="2:35" ht="15.75" customHeight="1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</row>
    <row r="934" spans="2:35" ht="15.75" customHeight="1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</row>
    <row r="935" spans="2:35" ht="15.75" customHeight="1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</row>
    <row r="936" spans="2:35" ht="15.75" customHeight="1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</row>
    <row r="937" spans="2:35" ht="15.75" customHeight="1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</row>
    <row r="938" spans="2:35" ht="15.75" customHeight="1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</row>
    <row r="939" spans="2:35" ht="15.75" customHeight="1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</row>
    <row r="940" spans="2:35" ht="15.75" customHeight="1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</row>
    <row r="941" spans="2:35" ht="15.75" customHeight="1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</row>
    <row r="942" spans="2:35" ht="15.75" customHeight="1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</row>
    <row r="943" spans="2:35" ht="15.75" customHeight="1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</row>
    <row r="944" spans="2:35" ht="15.75" customHeight="1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</row>
    <row r="945" spans="2:35" ht="15.75" customHeight="1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</row>
    <row r="946" spans="2:35" ht="15.75" customHeight="1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</row>
    <row r="947" spans="2:35" ht="15.75" customHeight="1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</row>
    <row r="948" spans="2:35" ht="15.75" customHeight="1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</row>
    <row r="949" spans="2:35" ht="15.75" customHeight="1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</row>
    <row r="950" spans="2:35" ht="15.75" customHeight="1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</row>
    <row r="951" spans="2:35" ht="15.75" customHeight="1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</row>
    <row r="952" spans="2:35" ht="15.75" customHeight="1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</row>
    <row r="953" spans="2:35" ht="15.75" customHeight="1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</row>
    <row r="954" spans="2:35" ht="15.75" customHeight="1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</row>
    <row r="955" spans="2:35" ht="15.75" customHeight="1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</row>
    <row r="956" spans="2:35" ht="15.75" customHeight="1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</row>
    <row r="957" spans="2:35" ht="15.75" customHeight="1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</row>
    <row r="958" spans="2:35" ht="15.75" customHeight="1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</row>
    <row r="959" spans="2:35" ht="15.75" customHeight="1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</row>
    <row r="960" spans="2:35" ht="15.75" customHeight="1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</row>
    <row r="961" spans="2:35" ht="15.75" customHeight="1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</row>
    <row r="962" spans="2:35" ht="15.75" customHeight="1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</row>
    <row r="963" spans="2:35" ht="15.75" customHeight="1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</row>
    <row r="964" spans="2:35" ht="15.75" customHeight="1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</row>
    <row r="965" spans="2:35" ht="15.75" customHeight="1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</row>
    <row r="966" spans="2:35" ht="15.75" customHeight="1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</row>
    <row r="967" spans="2:35" ht="15.75" customHeight="1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</row>
    <row r="968" spans="2:35" ht="15.75" customHeight="1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</row>
    <row r="969" spans="2:35" ht="15.75" customHeight="1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</row>
    <row r="970" spans="2:35" ht="15.75" customHeight="1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</row>
    <row r="971" spans="2:35" ht="15.75" customHeight="1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</row>
    <row r="972" spans="2:35" ht="15.75" customHeight="1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</row>
    <row r="973" spans="2:35" ht="15.75" customHeight="1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</row>
    <row r="974" spans="2:35" ht="15.75" customHeight="1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</row>
    <row r="975" spans="2:35" ht="15.75" customHeight="1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</row>
    <row r="976" spans="2:35" ht="15.75" customHeight="1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</row>
    <row r="977" spans="2:35" ht="15.75" customHeight="1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</row>
    <row r="978" spans="2:35" ht="15.75" customHeight="1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</row>
    <row r="979" spans="2:35" ht="15.75" customHeight="1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</row>
    <row r="980" spans="2:35" ht="15.75" customHeight="1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</row>
    <row r="981" spans="2:35" ht="15.75" customHeight="1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</row>
    <row r="982" spans="2:35" ht="15.75" customHeight="1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</row>
    <row r="983" spans="2:35" ht="15.75" customHeight="1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</row>
    <row r="984" spans="2:35" ht="15.75" customHeight="1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</row>
    <row r="985" spans="2:35" ht="15.75" customHeight="1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</row>
    <row r="986" spans="2:35" ht="15.75" customHeight="1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</row>
    <row r="987" spans="2:35" ht="15.75" customHeight="1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</row>
    <row r="988" spans="2:35" ht="15.75" customHeight="1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</row>
    <row r="989" spans="2:35" ht="15.75" customHeight="1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</row>
    <row r="990" spans="2:35" ht="15.75" customHeight="1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</row>
    <row r="991" spans="2:35" ht="15.75" customHeight="1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</row>
    <row r="992" spans="2:35" ht="15.75" customHeight="1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</row>
    <row r="993" spans="2:35" ht="15.75" customHeight="1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</row>
    <row r="994" spans="2:35" ht="15.75" customHeight="1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</row>
    <row r="995" spans="2:35" ht="15.75" customHeight="1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</row>
    <row r="996" spans="2:35" ht="15.75" customHeight="1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</row>
    <row r="997" spans="2:35" ht="15.75" customHeight="1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</row>
    <row r="998" spans="2:35" ht="15.75" customHeight="1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</row>
    <row r="999" spans="2:35" ht="15.75" customHeight="1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</row>
    <row r="1000" spans="2:35" ht="15.75" customHeight="1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</row>
  </sheetData>
  <dataValidations count="1">
    <dataValidation type="list" allowBlank="1" showErrorMessage="1" sqref="X21" xr:uid="{00000000-0002-0000-0000-000000000000}">
      <formula1>#REF!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4.44140625" defaultRowHeight="15" customHeight="1"/>
  <cols>
    <col min="1" max="1" width="13.33203125" customWidth="1"/>
    <col min="2" max="2" width="8.88671875" customWidth="1"/>
    <col min="3" max="3" width="14.109375" customWidth="1"/>
    <col min="4" max="4" width="9.109375" customWidth="1"/>
    <col min="5" max="5" width="10.88671875" customWidth="1"/>
    <col min="6" max="6" width="9.109375" customWidth="1"/>
    <col min="7" max="26" width="12.88671875" customWidth="1"/>
  </cols>
  <sheetData>
    <row r="1" spans="1:26" ht="14.4">
      <c r="A1" s="2" t="s">
        <v>463</v>
      </c>
      <c r="B1" s="2" t="s">
        <v>464</v>
      </c>
      <c r="C1" s="4"/>
      <c r="D1" s="2"/>
      <c r="E1" s="2" t="s">
        <v>465</v>
      </c>
      <c r="F1" s="2" t="s">
        <v>464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4">
      <c r="A2" s="4" t="s">
        <v>130</v>
      </c>
      <c r="B2" s="4" t="s">
        <v>130</v>
      </c>
      <c r="C2" s="4"/>
      <c r="D2" s="5"/>
      <c r="E2" s="4" t="s">
        <v>3</v>
      </c>
      <c r="F2" s="5" t="s">
        <v>28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4">
      <c r="A3" s="4" t="s">
        <v>219</v>
      </c>
      <c r="B3" s="4" t="s">
        <v>130</v>
      </c>
      <c r="C3" s="4"/>
      <c r="D3" s="5"/>
      <c r="E3" s="4" t="s">
        <v>2</v>
      </c>
      <c r="F3" s="5" t="s">
        <v>130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4">
      <c r="A4" s="4" t="s">
        <v>130</v>
      </c>
      <c r="B4" s="4" t="s">
        <v>130</v>
      </c>
      <c r="C4" s="4"/>
      <c r="D4" s="5"/>
      <c r="E4" s="4" t="s">
        <v>4</v>
      </c>
      <c r="F4" s="5" t="s">
        <v>188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4">
      <c r="A5" s="4" t="s">
        <v>204</v>
      </c>
      <c r="B5" s="4" t="s">
        <v>28</v>
      </c>
      <c r="C5" s="4"/>
      <c r="D5" s="5"/>
      <c r="E5" s="4" t="s">
        <v>15</v>
      </c>
      <c r="F5" s="5" t="s">
        <v>179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4">
      <c r="A6" s="4" t="s">
        <v>50</v>
      </c>
      <c r="B6" s="4" t="s">
        <v>28</v>
      </c>
      <c r="C6" s="4"/>
      <c r="D6" s="5"/>
      <c r="E6" s="4" t="s">
        <v>13</v>
      </c>
      <c r="F6" s="5" t="s">
        <v>159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4">
      <c r="A7" s="4" t="s">
        <v>126</v>
      </c>
      <c r="B7" s="4" t="s">
        <v>268</v>
      </c>
      <c r="C7" s="4"/>
      <c r="D7" s="5"/>
      <c r="E7" s="4" t="s">
        <v>6</v>
      </c>
      <c r="F7" s="5" t="s">
        <v>95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4">
      <c r="A8" s="4" t="s">
        <v>131</v>
      </c>
      <c r="B8" s="4" t="s">
        <v>28</v>
      </c>
      <c r="C8" s="4"/>
      <c r="D8" s="5"/>
      <c r="E8" s="4" t="s">
        <v>7</v>
      </c>
      <c r="F8" s="5" t="s">
        <v>273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4">
      <c r="A9" s="4" t="s">
        <v>72</v>
      </c>
      <c r="B9" s="4" t="s">
        <v>28</v>
      </c>
      <c r="C9" s="4"/>
      <c r="D9" s="5"/>
      <c r="E9" s="4" t="s">
        <v>8</v>
      </c>
      <c r="F9" s="5" t="s">
        <v>77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4">
      <c r="A10" s="4" t="s">
        <v>204</v>
      </c>
      <c r="B10" s="4" t="s">
        <v>28</v>
      </c>
      <c r="C10" s="4"/>
      <c r="D10" s="5"/>
      <c r="E10" s="4" t="s">
        <v>9</v>
      </c>
      <c r="F10" s="5" t="s">
        <v>155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4">
      <c r="A11" s="4" t="s">
        <v>221</v>
      </c>
      <c r="B11" s="4" t="s">
        <v>188</v>
      </c>
      <c r="C11" s="4"/>
      <c r="D11" s="5"/>
      <c r="E11" s="4" t="s">
        <v>10</v>
      </c>
      <c r="F11" s="5" t="s">
        <v>118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4">
      <c r="A12" s="4" t="s">
        <v>264</v>
      </c>
      <c r="B12" s="4" t="s">
        <v>188</v>
      </c>
      <c r="C12" s="4"/>
      <c r="D12" s="5"/>
      <c r="E12" s="4" t="s">
        <v>12</v>
      </c>
      <c r="F12" s="5" t="s">
        <v>176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4">
      <c r="A13" s="4" t="s">
        <v>133</v>
      </c>
      <c r="B13" s="4" t="s">
        <v>74</v>
      </c>
      <c r="C13" s="4"/>
      <c r="D13" s="5"/>
      <c r="E13" s="4" t="s">
        <v>11</v>
      </c>
      <c r="F13" s="5" t="s">
        <v>80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4">
      <c r="A14" s="4" t="s">
        <v>74</v>
      </c>
      <c r="B14" s="4" t="s">
        <v>74</v>
      </c>
      <c r="C14" s="4"/>
      <c r="D14" s="5"/>
      <c r="E14" s="4" t="s">
        <v>14</v>
      </c>
      <c r="F14" s="5" t="s">
        <v>178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4">
      <c r="A15" s="4" t="s">
        <v>74</v>
      </c>
      <c r="B15" s="4" t="s">
        <v>74</v>
      </c>
      <c r="C15" s="4"/>
      <c r="D15" s="5"/>
      <c r="E15" s="4" t="s">
        <v>5</v>
      </c>
      <c r="F15" s="5" t="s">
        <v>74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4">
      <c r="A16" s="4" t="s">
        <v>265</v>
      </c>
      <c r="B16" s="4" t="s">
        <v>95</v>
      </c>
      <c r="C16" s="4"/>
      <c r="D16" s="5"/>
      <c r="E16" s="4" t="s">
        <v>16</v>
      </c>
      <c r="F16" s="5" t="s">
        <v>105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4">
      <c r="A17" s="4" t="s">
        <v>154</v>
      </c>
      <c r="B17" s="4" t="s">
        <v>273</v>
      </c>
      <c r="C17" s="4"/>
      <c r="D17" s="5"/>
      <c r="E17" s="4" t="s">
        <v>17</v>
      </c>
      <c r="F17" s="5" t="s">
        <v>227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4">
      <c r="A18" s="4" t="s">
        <v>223</v>
      </c>
      <c r="B18" s="4" t="s">
        <v>273</v>
      </c>
      <c r="C18" s="4"/>
      <c r="D18" s="5"/>
      <c r="E18" s="4" t="s">
        <v>18</v>
      </c>
      <c r="F18" s="5" t="s">
        <v>268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4">
      <c r="A19" s="4" t="s">
        <v>273</v>
      </c>
      <c r="B19" s="4" t="s">
        <v>273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4">
      <c r="A20" s="4" t="s">
        <v>115</v>
      </c>
      <c r="B20" s="4" t="s">
        <v>273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 t="s">
        <v>135</v>
      </c>
      <c r="B21" s="4" t="s">
        <v>273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 t="s">
        <v>289</v>
      </c>
      <c r="B22" s="4" t="s">
        <v>273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 t="s">
        <v>54</v>
      </c>
      <c r="B23" s="4" t="s">
        <v>273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 t="s">
        <v>190</v>
      </c>
      <c r="B24" s="4" t="s">
        <v>273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 t="s">
        <v>98</v>
      </c>
      <c r="B25" s="4" t="s">
        <v>155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 t="s">
        <v>124</v>
      </c>
      <c r="B26" s="4" t="s">
        <v>105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 t="s">
        <v>175</v>
      </c>
      <c r="B27" s="4" t="s">
        <v>118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 t="s">
        <v>35</v>
      </c>
      <c r="B28" s="4" t="s">
        <v>118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 t="s">
        <v>80</v>
      </c>
      <c r="B29" s="4" t="s">
        <v>80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 t="s">
        <v>32</v>
      </c>
      <c r="B30" s="4" t="s">
        <v>273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 t="s">
        <v>159</v>
      </c>
      <c r="B31" s="4" t="s">
        <v>159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 t="s">
        <v>159</v>
      </c>
      <c r="B32" s="4" t="s">
        <v>159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 t="s">
        <v>140</v>
      </c>
      <c r="B33" s="4" t="s">
        <v>159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 t="s">
        <v>77</v>
      </c>
      <c r="B34" s="4" t="s">
        <v>77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 t="s">
        <v>178</v>
      </c>
      <c r="B35" s="4" t="s">
        <v>178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 t="s">
        <v>141</v>
      </c>
      <c r="B36" s="4" t="s">
        <v>178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 t="s">
        <v>103</v>
      </c>
      <c r="B37" s="4" t="s">
        <v>178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 t="s">
        <v>226</v>
      </c>
      <c r="B38" s="4" t="s">
        <v>178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 t="s">
        <v>179</v>
      </c>
      <c r="B39" s="4" t="s">
        <v>179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 t="s">
        <v>84</v>
      </c>
      <c r="B40" s="4" t="s">
        <v>179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 t="s">
        <v>161</v>
      </c>
      <c r="B41" s="4" t="s">
        <v>179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 t="s">
        <v>179</v>
      </c>
      <c r="B42" s="4" t="s">
        <v>179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 t="s">
        <v>213</v>
      </c>
      <c r="B43" s="4" t="s">
        <v>179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 t="s">
        <v>142</v>
      </c>
      <c r="B44" s="4" t="s">
        <v>179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 t="s">
        <v>42</v>
      </c>
      <c r="B45" s="4" t="s">
        <v>227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 t="s">
        <v>106</v>
      </c>
      <c r="B46" s="4" t="s">
        <v>227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 t="s">
        <v>125</v>
      </c>
      <c r="B47" s="4" t="s">
        <v>227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 t="s">
        <v>227</v>
      </c>
      <c r="B48" s="4" t="s">
        <v>227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 t="s">
        <v>107</v>
      </c>
      <c r="B49" s="4" t="s">
        <v>268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 t="s">
        <v>268</v>
      </c>
      <c r="B50" s="4" t="s">
        <v>268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 t="s">
        <v>193</v>
      </c>
      <c r="B51" s="4" t="s">
        <v>176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 t="s">
        <v>254</v>
      </c>
      <c r="B52" s="4" t="s">
        <v>130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 t="s">
        <v>155</v>
      </c>
      <c r="B53" s="4" t="s">
        <v>155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 t="s">
        <v>101</v>
      </c>
      <c r="B54" s="4" t="s">
        <v>176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 t="s">
        <v>151</v>
      </c>
      <c r="B55" s="4" t="s">
        <v>188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 t="s">
        <v>187</v>
      </c>
      <c r="B56" s="4" t="s">
        <v>28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 t="s">
        <v>131</v>
      </c>
      <c r="B57" s="4" t="s">
        <v>28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 t="s">
        <v>257</v>
      </c>
      <c r="B58" s="4" t="s">
        <v>95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 t="s">
        <v>114</v>
      </c>
      <c r="B59" s="4" t="s">
        <v>95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 t="s">
        <v>79</v>
      </c>
      <c r="B60" s="4" t="s">
        <v>118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 t="s">
        <v>153</v>
      </c>
      <c r="B61" s="4" t="s">
        <v>95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 t="s">
        <v>74</v>
      </c>
      <c r="B62" s="4" t="s">
        <v>74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 t="s">
        <v>274</v>
      </c>
      <c r="B63" s="4" t="s">
        <v>155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 t="s">
        <v>260</v>
      </c>
      <c r="B64" s="4" t="s">
        <v>268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 t="s">
        <v>169</v>
      </c>
      <c r="B65" s="4" t="s">
        <v>28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 t="s">
        <v>118</v>
      </c>
      <c r="B66" s="4" t="s">
        <v>118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 t="s">
        <v>143</v>
      </c>
      <c r="B67" s="4" t="s">
        <v>227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 t="s">
        <v>37</v>
      </c>
      <c r="B68" s="4" t="s">
        <v>176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 t="s">
        <v>179</v>
      </c>
      <c r="B69" s="4" t="s">
        <v>179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 t="s">
        <v>155</v>
      </c>
      <c r="B70" s="4" t="s">
        <v>155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 t="s">
        <v>91</v>
      </c>
      <c r="B71" s="4" t="s">
        <v>130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 t="s">
        <v>28</v>
      </c>
      <c r="B72" s="4" t="s">
        <v>28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 t="s">
        <v>162</v>
      </c>
      <c r="B73" s="4" t="s">
        <v>227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 t="s">
        <v>179</v>
      </c>
      <c r="B74" s="4" t="s">
        <v>179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 t="s">
        <v>77</v>
      </c>
      <c r="B75" s="4" t="s">
        <v>77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 t="s">
        <v>105</v>
      </c>
      <c r="B76" s="4" t="s">
        <v>105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 t="s">
        <v>130</v>
      </c>
      <c r="B77" s="4" t="s">
        <v>130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 t="s">
        <v>286</v>
      </c>
      <c r="B78" s="4" t="s">
        <v>273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 t="s">
        <v>131</v>
      </c>
      <c r="B79" s="4" t="s">
        <v>28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 t="s">
        <v>178</v>
      </c>
      <c r="B80" s="4" t="s">
        <v>178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 t="s">
        <v>258</v>
      </c>
      <c r="B81" s="4" t="s">
        <v>273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 t="s">
        <v>74</v>
      </c>
      <c r="B82" s="4" t="s">
        <v>74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 t="s">
        <v>206</v>
      </c>
      <c r="B83" s="4" t="s">
        <v>95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 t="s">
        <v>155</v>
      </c>
      <c r="B84" s="4" t="s">
        <v>155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 t="s">
        <v>268</v>
      </c>
      <c r="B85" s="4" t="s">
        <v>268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 t="s">
        <v>62</v>
      </c>
      <c r="B86" s="4" t="s">
        <v>179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 t="s">
        <v>270</v>
      </c>
      <c r="B87" s="4" t="s">
        <v>130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 t="s">
        <v>151</v>
      </c>
      <c r="B88" s="4" t="s">
        <v>188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 t="s">
        <v>74</v>
      </c>
      <c r="B89" s="4" t="s">
        <v>74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 t="s">
        <v>150</v>
      </c>
      <c r="B90" s="4" t="s">
        <v>28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 t="s">
        <v>188</v>
      </c>
      <c r="B91" s="4" t="s">
        <v>188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 t="s">
        <v>35</v>
      </c>
      <c r="B92" s="4" t="s">
        <v>118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 t="s">
        <v>149</v>
      </c>
      <c r="B93" s="4" t="s">
        <v>130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 t="s">
        <v>123</v>
      </c>
      <c r="B94" s="4" t="s">
        <v>179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 t="s">
        <v>273</v>
      </c>
      <c r="B95" s="4" t="s">
        <v>273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 t="s">
        <v>130</v>
      </c>
      <c r="B96" s="4" t="s">
        <v>130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 t="s">
        <v>74</v>
      </c>
      <c r="B97" s="4" t="s">
        <v>74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 t="s">
        <v>155</v>
      </c>
      <c r="B98" s="4" t="s">
        <v>155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 t="s">
        <v>73</v>
      </c>
      <c r="B99" s="4" t="s">
        <v>188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 t="s">
        <v>268</v>
      </c>
      <c r="B100" s="4" t="s">
        <v>268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 t="s">
        <v>159</v>
      </c>
      <c r="B101" s="4" t="s">
        <v>159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 t="s">
        <v>112</v>
      </c>
      <c r="B102" s="4" t="s">
        <v>188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 t="s">
        <v>151</v>
      </c>
      <c r="B103" s="4" t="s">
        <v>188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 t="s">
        <v>112</v>
      </c>
      <c r="B104" s="4" t="s">
        <v>188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 t="s">
        <v>112</v>
      </c>
      <c r="B105" s="4" t="s">
        <v>188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 t="s">
        <v>98</v>
      </c>
      <c r="B106" s="4" t="s">
        <v>155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 t="s">
        <v>188</v>
      </c>
      <c r="B107" s="4" t="s">
        <v>188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 t="s">
        <v>207</v>
      </c>
      <c r="B108" s="4" t="s">
        <v>273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 t="s">
        <v>207</v>
      </c>
      <c r="B109" s="4" t="s">
        <v>273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 t="s">
        <v>74</v>
      </c>
      <c r="B110" s="4" t="s">
        <v>74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 t="s">
        <v>248</v>
      </c>
      <c r="B111" s="4" t="s">
        <v>273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 t="s">
        <v>74</v>
      </c>
      <c r="B112" s="4" t="s">
        <v>74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 t="s">
        <v>178</v>
      </c>
      <c r="B113" s="4" t="s">
        <v>178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 t="s">
        <v>124</v>
      </c>
      <c r="B114" s="4" t="s">
        <v>105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 t="s">
        <v>179</v>
      </c>
      <c r="B115" s="4" t="s">
        <v>179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 t="s">
        <v>268</v>
      </c>
      <c r="B116" s="4" t="s">
        <v>268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 t="s">
        <v>194</v>
      </c>
      <c r="B117" s="4" t="s">
        <v>159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 t="s">
        <v>260</v>
      </c>
      <c r="B118" s="4" t="s">
        <v>268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 t="s">
        <v>179</v>
      </c>
      <c r="B119" s="4" t="s">
        <v>179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 t="s">
        <v>179</v>
      </c>
      <c r="B120" s="4" t="s">
        <v>179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 t="s">
        <v>77</v>
      </c>
      <c r="B121" s="4" t="s">
        <v>77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 t="s">
        <v>268</v>
      </c>
      <c r="B122" s="4" t="s">
        <v>268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 t="s">
        <v>149</v>
      </c>
      <c r="B123" s="4" t="s">
        <v>130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 t="s">
        <v>112</v>
      </c>
      <c r="B124" s="4" t="s">
        <v>188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 t="s">
        <v>130</v>
      </c>
      <c r="B125" s="4" t="s">
        <v>130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 t="s">
        <v>105</v>
      </c>
      <c r="B126" s="4" t="s">
        <v>105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 t="s">
        <v>102</v>
      </c>
      <c r="B127" s="4" t="s">
        <v>159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 t="s">
        <v>159</v>
      </c>
      <c r="B128" s="4" t="s">
        <v>159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 t="s">
        <v>227</v>
      </c>
      <c r="B129" s="4" t="s">
        <v>227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 t="s">
        <v>159</v>
      </c>
      <c r="B130" s="4" t="s">
        <v>159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 t="s">
        <v>188</v>
      </c>
      <c r="B131" s="4" t="s">
        <v>188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 t="s">
        <v>80</v>
      </c>
      <c r="B132" s="4" t="s">
        <v>80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 t="s">
        <v>268</v>
      </c>
      <c r="B133" s="4" t="s">
        <v>268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 t="s">
        <v>77</v>
      </c>
      <c r="B134" s="4" t="s">
        <v>77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 t="s">
        <v>112</v>
      </c>
      <c r="B135" s="4" t="s">
        <v>188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 t="s">
        <v>151</v>
      </c>
      <c r="B136" s="4" t="s">
        <v>188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 t="s">
        <v>178</v>
      </c>
      <c r="B137" s="4" t="s">
        <v>178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 t="s">
        <v>158</v>
      </c>
      <c r="B138" s="4" t="s">
        <v>176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 t="s">
        <v>179</v>
      </c>
      <c r="B139" s="4" t="s">
        <v>179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 t="s">
        <v>35</v>
      </c>
      <c r="B140" s="4" t="s">
        <v>118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 t="s">
        <v>74</v>
      </c>
      <c r="B141" s="4" t="s">
        <v>74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 t="s">
        <v>95</v>
      </c>
      <c r="B142" s="4" t="s">
        <v>95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 t="s">
        <v>74</v>
      </c>
      <c r="B143" s="4" t="s">
        <v>74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 t="s">
        <v>267</v>
      </c>
      <c r="B144" s="4" t="s">
        <v>155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 t="s">
        <v>193</v>
      </c>
      <c r="B145" s="4" t="s">
        <v>176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 t="s">
        <v>270</v>
      </c>
      <c r="B146" s="4" t="s">
        <v>130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 t="s">
        <v>130</v>
      </c>
      <c r="B147" s="4" t="s">
        <v>130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 t="s">
        <v>204</v>
      </c>
      <c r="B148" s="4" t="s">
        <v>28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 t="s">
        <v>204</v>
      </c>
      <c r="B149" s="4" t="s">
        <v>28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 t="s">
        <v>262</v>
      </c>
      <c r="B150" s="4" t="s">
        <v>130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 t="s">
        <v>193</v>
      </c>
      <c r="B151" s="4" t="s">
        <v>176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 t="s">
        <v>126</v>
      </c>
      <c r="B152" s="4" t="s">
        <v>268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 t="s">
        <v>179</v>
      </c>
      <c r="B153" s="4" t="s">
        <v>179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 t="s">
        <v>72</v>
      </c>
      <c r="B154" s="4" t="s">
        <v>28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 t="s">
        <v>73</v>
      </c>
      <c r="B155" s="4" t="s">
        <v>188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 t="s">
        <v>236</v>
      </c>
      <c r="B156" s="4" t="s">
        <v>273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 t="s">
        <v>151</v>
      </c>
      <c r="B157" s="4" t="s">
        <v>188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 t="s">
        <v>239</v>
      </c>
      <c r="B158" s="4" t="s">
        <v>227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 t="s">
        <v>157</v>
      </c>
      <c r="B159" s="4" t="s">
        <v>80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 t="s">
        <v>159</v>
      </c>
      <c r="B160" s="4" t="s">
        <v>159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 t="s">
        <v>141</v>
      </c>
      <c r="B161" s="4" t="s">
        <v>178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 t="s">
        <v>74</v>
      </c>
      <c r="B162" s="4" t="s">
        <v>74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 t="s">
        <v>226</v>
      </c>
      <c r="B163" s="4" t="s">
        <v>178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 t="s">
        <v>74</v>
      </c>
      <c r="B164" s="4" t="s">
        <v>74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 t="s">
        <v>118</v>
      </c>
      <c r="B165" s="4" t="s">
        <v>118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 t="s">
        <v>194</v>
      </c>
      <c r="B166" s="4" t="s">
        <v>159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 t="s">
        <v>84</v>
      </c>
      <c r="B167" s="4" t="s">
        <v>179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 t="s">
        <v>194</v>
      </c>
      <c r="B168" s="4" t="s">
        <v>159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 t="s">
        <v>73</v>
      </c>
      <c r="B169" s="4" t="s">
        <v>188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 t="s">
        <v>176</v>
      </c>
      <c r="B170" s="4" t="s">
        <v>176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 t="s">
        <v>116</v>
      </c>
      <c r="B171" s="4" t="s">
        <v>77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 t="s">
        <v>170</v>
      </c>
      <c r="B172" s="4" t="s">
        <v>188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 t="s">
        <v>177</v>
      </c>
      <c r="B173" s="4" t="s">
        <v>159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 t="s">
        <v>94</v>
      </c>
      <c r="B174" s="4" t="s">
        <v>74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 t="s">
        <v>228</v>
      </c>
      <c r="B175" s="4" t="s">
        <v>268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 t="s">
        <v>104</v>
      </c>
      <c r="B176" s="4" t="s">
        <v>179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 t="s">
        <v>240</v>
      </c>
      <c r="B177" s="4" t="s">
        <v>268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 t="s">
        <v>87</v>
      </c>
      <c r="B178" s="4" t="s">
        <v>268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 t="s">
        <v>56</v>
      </c>
      <c r="B179" s="4" t="s">
        <v>155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 t="s">
        <v>198</v>
      </c>
      <c r="B180" s="4" t="s">
        <v>268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 t="s">
        <v>292</v>
      </c>
      <c r="B181" s="4" t="s">
        <v>273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 t="s">
        <v>136</v>
      </c>
      <c r="B182" s="4" t="s">
        <v>155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 t="s">
        <v>251</v>
      </c>
      <c r="B183" s="4" t="s">
        <v>268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 t="s">
        <v>78</v>
      </c>
      <c r="B184" s="4" t="s">
        <v>155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 t="s">
        <v>215</v>
      </c>
      <c r="B185" s="4" t="s">
        <v>268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 t="s">
        <v>245</v>
      </c>
      <c r="B186" s="4" t="s">
        <v>28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 t="s">
        <v>75</v>
      </c>
      <c r="B187" s="4" t="s">
        <v>95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 t="s">
        <v>222</v>
      </c>
      <c r="B188" s="4" t="s">
        <v>95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 t="s">
        <v>171</v>
      </c>
      <c r="B189" s="4" t="s">
        <v>74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 t="s">
        <v>71</v>
      </c>
      <c r="B190" s="4" t="s">
        <v>130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 t="s">
        <v>27</v>
      </c>
      <c r="B191" s="4" t="s">
        <v>130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 t="s">
        <v>49</v>
      </c>
      <c r="B192" s="4" t="s">
        <v>130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 t="s">
        <v>49</v>
      </c>
      <c r="B193" s="4" t="s">
        <v>130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 t="s">
        <v>100</v>
      </c>
      <c r="B194" s="4" t="s">
        <v>80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 t="s">
        <v>203</v>
      </c>
      <c r="B195" s="4" t="s">
        <v>130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 t="s">
        <v>93</v>
      </c>
      <c r="B196" s="4" t="s">
        <v>188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 t="s">
        <v>52</v>
      </c>
      <c r="B197" s="4" t="s">
        <v>74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 t="s">
        <v>92</v>
      </c>
      <c r="B198" s="4" t="s">
        <v>28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 t="s">
        <v>205</v>
      </c>
      <c r="B199" s="4" t="s">
        <v>188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 t="s">
        <v>163</v>
      </c>
      <c r="B200" s="4" t="s">
        <v>268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 t="s">
        <v>234</v>
      </c>
      <c r="B201" s="4" t="s">
        <v>188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 t="s">
        <v>196</v>
      </c>
      <c r="B202" s="4" t="s">
        <v>179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 t="s">
        <v>96</v>
      </c>
      <c r="B203" s="4" t="s">
        <v>273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 t="s">
        <v>43</v>
      </c>
      <c r="B204" s="4" t="s">
        <v>268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 t="s">
        <v>247</v>
      </c>
      <c r="B205" s="4" t="s">
        <v>95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 t="s">
        <v>263</v>
      </c>
      <c r="B206" s="4" t="s">
        <v>28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 t="s">
        <v>189</v>
      </c>
      <c r="B207" s="4" t="s">
        <v>95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 t="s">
        <v>235</v>
      </c>
      <c r="B208" s="4" t="s">
        <v>95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 t="s">
        <v>173</v>
      </c>
      <c r="B209" s="4" t="s">
        <v>273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 t="s">
        <v>134</v>
      </c>
      <c r="B210" s="4" t="s">
        <v>95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 t="s">
        <v>152</v>
      </c>
      <c r="B211" s="4" t="s">
        <v>74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 t="s">
        <v>249</v>
      </c>
      <c r="B212" s="4" t="s">
        <v>155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 t="s">
        <v>238</v>
      </c>
      <c r="B213" s="4" t="s">
        <v>159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 t="s">
        <v>250</v>
      </c>
      <c r="B214" s="4" t="s">
        <v>159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 t="s">
        <v>53</v>
      </c>
      <c r="B215" s="4" t="s">
        <v>95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 t="s">
        <v>284</v>
      </c>
      <c r="B216" s="4" t="s">
        <v>268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 t="s">
        <v>83</v>
      </c>
      <c r="B217" s="4" t="s">
        <v>178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 t="s">
        <v>137</v>
      </c>
      <c r="B218" s="4" t="s">
        <v>118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 t="s">
        <v>160</v>
      </c>
      <c r="B219" s="4" t="s">
        <v>178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 t="s">
        <v>244</v>
      </c>
      <c r="B220" s="4" t="s">
        <v>130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 t="s">
        <v>156</v>
      </c>
      <c r="B221" s="4" t="s">
        <v>118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 t="s">
        <v>220</v>
      </c>
      <c r="B222" s="4" t="s">
        <v>28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 t="s">
        <v>57</v>
      </c>
      <c r="B223" s="4" t="s">
        <v>118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 t="s">
        <v>168</v>
      </c>
      <c r="B224" s="4" t="s">
        <v>130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 t="s">
        <v>132</v>
      </c>
      <c r="B225" s="4" t="s">
        <v>188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 t="s">
        <v>61</v>
      </c>
      <c r="B226" s="4" t="s">
        <v>178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 t="s">
        <v>174</v>
      </c>
      <c r="B227" s="4" t="s">
        <v>155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 t="s">
        <v>65</v>
      </c>
      <c r="B228" s="4" t="s">
        <v>268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 t="s">
        <v>275</v>
      </c>
      <c r="B229" s="4" t="s">
        <v>268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 t="s">
        <v>110</v>
      </c>
      <c r="B230" s="4" t="s">
        <v>130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 t="s">
        <v>121</v>
      </c>
      <c r="B231" s="4" t="s">
        <v>159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 t="s">
        <v>209</v>
      </c>
      <c r="B232" s="4" t="s">
        <v>118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 t="s">
        <v>287</v>
      </c>
      <c r="B233" s="4" t="s">
        <v>268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 t="s">
        <v>272</v>
      </c>
      <c r="B234" s="4" t="s">
        <v>188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 t="s">
        <v>38</v>
      </c>
      <c r="B235" s="4" t="s">
        <v>159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 t="s">
        <v>197</v>
      </c>
      <c r="B236" s="4" t="s">
        <v>227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 t="s">
        <v>271</v>
      </c>
      <c r="B237" s="4" t="s">
        <v>28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 t="s">
        <v>51</v>
      </c>
      <c r="B238" s="4" t="s">
        <v>188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 t="s">
        <v>144</v>
      </c>
      <c r="B239" s="4" t="s">
        <v>268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 t="s">
        <v>172</v>
      </c>
      <c r="B240" s="4" t="s">
        <v>95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 t="s">
        <v>63</v>
      </c>
      <c r="B241" s="4" t="s">
        <v>105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 t="s">
        <v>208</v>
      </c>
      <c r="B242" s="4" t="s">
        <v>155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 t="s">
        <v>280</v>
      </c>
      <c r="B243" s="4" t="s">
        <v>155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 t="s">
        <v>81</v>
      </c>
      <c r="B244" s="4" t="s">
        <v>176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 t="s">
        <v>214</v>
      </c>
      <c r="B245" s="4" t="s">
        <v>227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 t="s">
        <v>211</v>
      </c>
      <c r="B246" s="4" t="s">
        <v>159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 t="s">
        <v>191</v>
      </c>
      <c r="B247" s="4" t="s">
        <v>155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 t="s">
        <v>39</v>
      </c>
      <c r="B248" s="4" t="s">
        <v>178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 t="s">
        <v>36</v>
      </c>
      <c r="B249" s="4" t="s">
        <v>80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 t="s">
        <v>232</v>
      </c>
      <c r="B250" s="4" t="s">
        <v>130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 t="s">
        <v>256</v>
      </c>
      <c r="B251" s="4" t="s">
        <v>188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 t="s">
        <v>210</v>
      </c>
      <c r="B252" s="4" t="s">
        <v>176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 t="s">
        <v>119</v>
      </c>
      <c r="B253" s="4" t="s">
        <v>80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 t="s">
        <v>111</v>
      </c>
      <c r="B254" s="4" t="s">
        <v>28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 t="s">
        <v>31</v>
      </c>
      <c r="B255" s="4" t="s">
        <v>95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 t="s">
        <v>259</v>
      </c>
      <c r="B256" s="4" t="s">
        <v>155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 t="s">
        <v>283</v>
      </c>
      <c r="B257" s="4" t="s">
        <v>273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 t="s">
        <v>279</v>
      </c>
      <c r="B258" s="4" t="s">
        <v>273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 t="s">
        <v>58</v>
      </c>
      <c r="B259" s="4" t="s">
        <v>80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 t="s">
        <v>41</v>
      </c>
      <c r="B260" s="4" t="s">
        <v>105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 t="s">
        <v>186</v>
      </c>
      <c r="B261" s="4" t="s">
        <v>130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 t="s">
        <v>186</v>
      </c>
      <c r="B262" s="4" t="s">
        <v>130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 t="s">
        <v>186</v>
      </c>
      <c r="B263" s="4" t="s">
        <v>130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 t="s">
        <v>186</v>
      </c>
      <c r="B264" s="4" t="s">
        <v>130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 t="s">
        <v>186</v>
      </c>
      <c r="B265" s="4" t="s">
        <v>130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 t="s">
        <v>290</v>
      </c>
      <c r="B266" s="4" t="s">
        <v>268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 t="s">
        <v>64</v>
      </c>
      <c r="B267" s="4" t="s">
        <v>227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 t="s">
        <v>192</v>
      </c>
      <c r="B268" s="4" t="s">
        <v>118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 t="s">
        <v>281</v>
      </c>
      <c r="B269" s="4" t="s">
        <v>268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 t="s">
        <v>76</v>
      </c>
      <c r="B270" s="4" t="s">
        <v>273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 t="s">
        <v>120</v>
      </c>
      <c r="B271" s="4" t="s">
        <v>176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 t="s">
        <v>86</v>
      </c>
      <c r="B272" s="4" t="s">
        <v>227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 t="s">
        <v>85</v>
      </c>
      <c r="B273" s="4" t="s">
        <v>105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 t="s">
        <v>40</v>
      </c>
      <c r="B274" s="4" t="s">
        <v>179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 t="s">
        <v>180</v>
      </c>
      <c r="B275" s="4" t="s">
        <v>227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 t="s">
        <v>117</v>
      </c>
      <c r="B276" s="4" t="s">
        <v>155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 t="s">
        <v>33</v>
      </c>
      <c r="B277" s="4" t="s">
        <v>77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 t="s">
        <v>60</v>
      </c>
      <c r="B278" s="4" t="s">
        <v>159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 t="s">
        <v>266</v>
      </c>
      <c r="B279" s="4" t="s">
        <v>273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 t="s">
        <v>113</v>
      </c>
      <c r="B280" s="4" t="s">
        <v>74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 t="s">
        <v>82</v>
      </c>
      <c r="B281" s="4" t="s">
        <v>159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 t="s">
        <v>99</v>
      </c>
      <c r="B282" s="4" t="s">
        <v>118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 t="s">
        <v>97</v>
      </c>
      <c r="B283" s="4" t="s">
        <v>77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 t="s">
        <v>237</v>
      </c>
      <c r="B284" s="4" t="s">
        <v>155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 t="s">
        <v>233</v>
      </c>
      <c r="B285" s="4" t="s">
        <v>28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 t="s">
        <v>255</v>
      </c>
      <c r="B286" s="4" t="s">
        <v>28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 t="s">
        <v>138</v>
      </c>
      <c r="B287" s="4" t="s">
        <v>80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 t="s">
        <v>55</v>
      </c>
      <c r="B288" s="4" t="s">
        <v>77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 t="s">
        <v>30</v>
      </c>
      <c r="B289" s="4" t="s">
        <v>74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 t="s">
        <v>225</v>
      </c>
      <c r="B290" s="4" t="s">
        <v>159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 t="s">
        <v>29</v>
      </c>
      <c r="B291" s="4" t="s">
        <v>188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 t="s">
        <v>277</v>
      </c>
      <c r="B292" s="4" t="s">
        <v>28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 t="s">
        <v>181</v>
      </c>
      <c r="B293" s="4" t="s">
        <v>268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 t="s">
        <v>246</v>
      </c>
      <c r="B294" s="4" t="s">
        <v>188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 t="s">
        <v>212</v>
      </c>
      <c r="B295" s="4" t="s">
        <v>178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 t="s">
        <v>195</v>
      </c>
      <c r="B296" s="4" t="s">
        <v>178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 t="s">
        <v>122</v>
      </c>
      <c r="B297" s="4" t="s">
        <v>178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 t="s">
        <v>59</v>
      </c>
      <c r="B298" s="4" t="s">
        <v>176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 t="s">
        <v>34</v>
      </c>
      <c r="B299" s="4" t="s">
        <v>155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 t="s">
        <v>139</v>
      </c>
      <c r="B300" s="4" t="s">
        <v>176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 t="s">
        <v>224</v>
      </c>
      <c r="B301" s="4" t="s">
        <v>155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 t="s">
        <v>278</v>
      </c>
      <c r="B302" s="4" t="s">
        <v>188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000"/>
  <sheetViews>
    <sheetView workbookViewId="0"/>
  </sheetViews>
  <sheetFormatPr defaultColWidth="14.44140625" defaultRowHeight="15" customHeight="1"/>
  <cols>
    <col min="1" max="1" width="14.88671875" customWidth="1"/>
    <col min="2" max="2" width="12.33203125" customWidth="1"/>
    <col min="3" max="5" width="9.109375" customWidth="1"/>
    <col min="6" max="25" width="12.88671875" customWidth="1"/>
  </cols>
  <sheetData>
    <row r="1" spans="1:25" ht="14.4">
      <c r="A1" s="2" t="s">
        <v>466</v>
      </c>
      <c r="B1" s="2" t="s">
        <v>467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4.4">
      <c r="A2" s="4" t="s">
        <v>66</v>
      </c>
      <c r="B2" s="69" t="s">
        <v>66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4.4">
      <c r="A3" s="4" t="s">
        <v>88</v>
      </c>
      <c r="B3" s="69" t="s">
        <v>88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4.4">
      <c r="A4" s="4" t="s">
        <v>285</v>
      </c>
      <c r="B4" s="69" t="s">
        <v>285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4.4">
      <c r="A5" s="4" t="s">
        <v>291</v>
      </c>
      <c r="B5" s="69" t="s">
        <v>291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4.4">
      <c r="A6" s="4" t="s">
        <v>164</v>
      </c>
      <c r="B6" s="69" t="s">
        <v>164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4.4">
      <c r="A7" s="4" t="s">
        <v>108</v>
      </c>
      <c r="B7" s="69" t="s">
        <v>343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4.4">
      <c r="A8" s="4" t="s">
        <v>44</v>
      </c>
      <c r="B8" s="69" t="s">
        <v>44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4.4">
      <c r="A9" s="4" t="s">
        <v>127</v>
      </c>
      <c r="B9" s="69" t="s">
        <v>344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4.4">
      <c r="A10" s="4" t="s">
        <v>288</v>
      </c>
      <c r="B10" s="69" t="s">
        <v>288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4.4">
      <c r="A11" s="4" t="s">
        <v>216</v>
      </c>
      <c r="B11" s="69" t="s">
        <v>216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4.4">
      <c r="A12" s="4" t="s">
        <v>241</v>
      </c>
      <c r="B12" s="69">
        <v>1109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4.4">
      <c r="A13" s="4" t="s">
        <v>252</v>
      </c>
      <c r="B13" s="69" t="s">
        <v>252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4.4">
      <c r="A14" s="4" t="s">
        <v>229</v>
      </c>
      <c r="B14" s="69">
        <v>909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4.4">
      <c r="A15" s="4" t="s">
        <v>261</v>
      </c>
      <c r="B15" s="69" t="s">
        <v>261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4.4">
      <c r="A16" s="4" t="s">
        <v>269</v>
      </c>
      <c r="B16" s="69" t="s">
        <v>269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4.4">
      <c r="A17" s="4" t="s">
        <v>276</v>
      </c>
      <c r="B17" s="69" t="s">
        <v>276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4.4">
      <c r="A18" s="4" t="s">
        <v>282</v>
      </c>
      <c r="B18" s="69" t="s">
        <v>282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4.4">
      <c r="A19" s="4" t="s">
        <v>182</v>
      </c>
      <c r="B19" s="69" t="s">
        <v>346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4.4">
      <c r="A20" s="4" t="s">
        <v>145</v>
      </c>
      <c r="B20" s="69" t="s">
        <v>345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>
      <c r="A21" s="4" t="s">
        <v>468</v>
      </c>
      <c r="B21" s="69" t="s">
        <v>468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>
      <c r="A22" s="4" t="s">
        <v>199</v>
      </c>
      <c r="B22" s="69" t="s">
        <v>347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>
      <c r="C32" s="4"/>
      <c r="D32" s="4"/>
      <c r="E32" s="4"/>
      <c r="F32" s="4"/>
      <c r="G32" s="4"/>
      <c r="H32" s="4" t="s">
        <v>66</v>
      </c>
      <c r="I32" s="69" t="s">
        <v>66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.75" customHeight="1">
      <c r="C33" s="4"/>
      <c r="D33" s="4"/>
      <c r="E33" s="4"/>
      <c r="F33" s="4"/>
      <c r="G33" s="4"/>
      <c r="H33" s="4" t="s">
        <v>88</v>
      </c>
      <c r="I33" s="69" t="s">
        <v>88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.75" customHeight="1">
      <c r="C34" s="4"/>
      <c r="D34" s="4"/>
      <c r="E34" s="4"/>
      <c r="F34" s="4"/>
      <c r="G34" s="4"/>
      <c r="H34" s="4" t="s">
        <v>285</v>
      </c>
      <c r="I34" s="69" t="s">
        <v>285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.75" customHeight="1">
      <c r="C35" s="4"/>
      <c r="D35" s="4"/>
      <c r="E35" s="4"/>
      <c r="F35" s="4"/>
      <c r="G35" s="4"/>
      <c r="H35" s="4" t="s">
        <v>291</v>
      </c>
      <c r="I35" s="69" t="s">
        <v>291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.75" customHeight="1">
      <c r="C36" s="4"/>
      <c r="D36" s="4"/>
      <c r="E36" s="4"/>
      <c r="F36" s="4"/>
      <c r="G36" s="4"/>
      <c r="H36" s="4" t="s">
        <v>164</v>
      </c>
      <c r="I36" s="69" t="s">
        <v>164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.75" customHeight="1">
      <c r="C37" s="4"/>
      <c r="D37" s="4"/>
      <c r="E37" s="4"/>
      <c r="F37" s="4"/>
      <c r="G37" s="4"/>
      <c r="H37" s="4" t="s">
        <v>108</v>
      </c>
      <c r="I37" s="69" t="s">
        <v>108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.75" customHeight="1">
      <c r="C38" s="4"/>
      <c r="D38" s="4"/>
      <c r="E38" s="4"/>
      <c r="F38" s="4"/>
      <c r="G38" s="4"/>
      <c r="H38" s="4" t="s">
        <v>44</v>
      </c>
      <c r="I38" s="69" t="s">
        <v>44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.75" customHeight="1">
      <c r="C39" s="4"/>
      <c r="D39" s="4"/>
      <c r="E39" s="4"/>
      <c r="F39" s="4"/>
      <c r="G39" s="4"/>
      <c r="H39" s="4" t="s">
        <v>127</v>
      </c>
      <c r="I39" s="69" t="s">
        <v>127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.75" customHeight="1">
      <c r="C40" s="4"/>
      <c r="D40" s="4"/>
      <c r="E40" s="4"/>
      <c r="F40" s="4"/>
      <c r="G40" s="4"/>
      <c r="H40" s="4" t="s">
        <v>288</v>
      </c>
      <c r="I40" s="69" t="s">
        <v>288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.75" customHeight="1">
      <c r="C41" s="4"/>
      <c r="D41" s="4"/>
      <c r="E41" s="4"/>
      <c r="F41" s="4"/>
      <c r="G41" s="4"/>
      <c r="H41" s="4" t="s">
        <v>469</v>
      </c>
      <c r="I41" s="69" t="s">
        <v>469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.75" customHeight="1">
      <c r="C42" s="4"/>
      <c r="D42" s="4"/>
      <c r="E42" s="4"/>
      <c r="F42" s="4"/>
      <c r="G42" s="4"/>
      <c r="H42" s="4" t="s">
        <v>241</v>
      </c>
      <c r="I42" s="69" t="s">
        <v>241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5.75" customHeight="1">
      <c r="C43" s="4"/>
      <c r="D43" s="4"/>
      <c r="E43" s="4"/>
      <c r="F43" s="4"/>
      <c r="G43" s="4"/>
      <c r="H43" s="4" t="s">
        <v>252</v>
      </c>
      <c r="I43" s="69" t="s">
        <v>252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.75" customHeight="1">
      <c r="A44" s="4"/>
      <c r="B44" s="4"/>
      <c r="C44" s="4"/>
      <c r="D44" s="4"/>
      <c r="E44" s="4"/>
      <c r="F44" s="4"/>
      <c r="G44" s="4"/>
      <c r="H44" s="4" t="s">
        <v>229</v>
      </c>
      <c r="I44" s="69" t="s">
        <v>229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.75" customHeight="1">
      <c r="A45" s="4"/>
      <c r="B45" s="4"/>
      <c r="C45" s="4"/>
      <c r="D45" s="4"/>
      <c r="E45" s="4"/>
      <c r="F45" s="4"/>
      <c r="G45" s="4"/>
      <c r="H45" s="4" t="s">
        <v>261</v>
      </c>
      <c r="I45" s="69" t="s">
        <v>261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5.75" customHeight="1">
      <c r="A46" s="4"/>
      <c r="B46" s="4"/>
      <c r="C46" s="4"/>
      <c r="D46" s="4"/>
      <c r="E46" s="4"/>
      <c r="F46" s="4"/>
      <c r="G46" s="4"/>
      <c r="H46" s="4" t="s">
        <v>269</v>
      </c>
      <c r="I46" s="69" t="s">
        <v>269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5.75" customHeight="1">
      <c r="A47" s="4"/>
      <c r="B47" s="4"/>
      <c r="C47" s="4"/>
      <c r="D47" s="4"/>
      <c r="E47" s="4"/>
      <c r="F47" s="4"/>
      <c r="G47" s="4"/>
      <c r="H47" s="4" t="s">
        <v>276</v>
      </c>
      <c r="I47" s="69" t="s">
        <v>276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5.75" customHeight="1">
      <c r="A48" s="4"/>
      <c r="B48" s="4"/>
      <c r="C48" s="4"/>
      <c r="D48" s="4"/>
      <c r="E48" s="4"/>
      <c r="F48" s="4"/>
      <c r="G48" s="4"/>
      <c r="H48" s="4" t="s">
        <v>282</v>
      </c>
      <c r="I48" s="69" t="s">
        <v>282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5.75" customHeight="1">
      <c r="A49" s="4"/>
      <c r="B49" s="4"/>
      <c r="C49" s="4"/>
      <c r="D49" s="4"/>
      <c r="E49" s="4"/>
      <c r="F49" s="4"/>
      <c r="G49" s="4"/>
      <c r="H49" s="4" t="s">
        <v>182</v>
      </c>
      <c r="I49" s="69" t="s">
        <v>182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.75" customHeight="1">
      <c r="A50" s="4"/>
      <c r="B50" s="4"/>
      <c r="C50" s="4"/>
      <c r="D50" s="4"/>
      <c r="E50" s="4"/>
      <c r="F50" s="4"/>
      <c r="G50" s="4"/>
      <c r="H50" s="4" t="s">
        <v>145</v>
      </c>
      <c r="I50" s="69" t="s">
        <v>145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5.75" customHeight="1">
      <c r="A51" s="4"/>
      <c r="B51" s="4"/>
      <c r="C51" s="4"/>
      <c r="D51" s="4"/>
      <c r="E51" s="4"/>
      <c r="F51" s="4"/>
      <c r="G51" s="4"/>
      <c r="H51" s="4" t="s">
        <v>468</v>
      </c>
      <c r="I51" s="69" t="s">
        <v>468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5.75" customHeight="1">
      <c r="A52" s="4"/>
      <c r="B52" s="4"/>
      <c r="C52" s="4"/>
      <c r="D52" s="4"/>
      <c r="E52" s="4"/>
      <c r="F52" s="4"/>
      <c r="G52" s="4"/>
      <c r="H52" s="4" t="s">
        <v>199</v>
      </c>
      <c r="I52" s="69" t="s">
        <v>199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workbookViewId="0">
      <selection activeCell="G15" sqref="G15"/>
    </sheetView>
  </sheetViews>
  <sheetFormatPr defaultColWidth="14.44140625" defaultRowHeight="15" customHeight="1"/>
  <cols>
    <col min="1" max="1" width="0.88671875" customWidth="1"/>
    <col min="2" max="2" width="18.109375" customWidth="1"/>
    <col min="3" max="3" width="18.33203125" customWidth="1"/>
    <col min="4" max="4" width="19.33203125" customWidth="1"/>
    <col min="5" max="5" width="22.5546875" customWidth="1"/>
    <col min="6" max="8" width="19.33203125" customWidth="1"/>
    <col min="9" max="12" width="16.88671875" customWidth="1"/>
    <col min="13" max="13" width="20.109375" customWidth="1"/>
    <col min="14" max="14" width="16.6640625" customWidth="1"/>
    <col min="15" max="26" width="12.88671875" customWidth="1"/>
  </cols>
  <sheetData>
    <row r="1" spans="1:26" ht="5.2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5" customHeight="1">
      <c r="A2" s="4"/>
      <c r="B2" s="76" t="s">
        <v>293</v>
      </c>
      <c r="C2" s="77"/>
      <c r="D2" s="77"/>
      <c r="E2" s="77"/>
      <c r="F2" s="77"/>
      <c r="G2" s="77"/>
      <c r="H2" s="77"/>
      <c r="I2" s="77"/>
      <c r="J2" s="77"/>
      <c r="K2" s="77"/>
      <c r="L2" s="78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>
      <c r="A3" s="4"/>
      <c r="B3" s="79"/>
      <c r="C3" s="80"/>
      <c r="D3" s="80"/>
      <c r="E3" s="80"/>
      <c r="F3" s="80"/>
      <c r="G3" s="80"/>
      <c r="H3" s="80"/>
      <c r="I3" s="80"/>
      <c r="J3" s="80"/>
      <c r="K3" s="80"/>
      <c r="L3" s="8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4">
      <c r="A4" s="4"/>
      <c r="B4" s="82" t="s">
        <v>294</v>
      </c>
      <c r="C4" s="7" t="s">
        <v>295</v>
      </c>
      <c r="D4" s="8" t="s">
        <v>296</v>
      </c>
      <c r="E4" s="8" t="s">
        <v>297</v>
      </c>
      <c r="F4" s="8" t="s">
        <v>298</v>
      </c>
      <c r="G4" s="8" t="s">
        <v>299</v>
      </c>
      <c r="H4" s="8"/>
      <c r="I4" s="8" t="s">
        <v>300</v>
      </c>
      <c r="J4" s="8" t="s">
        <v>301</v>
      </c>
      <c r="K4" s="8" t="s">
        <v>302</v>
      </c>
      <c r="L4" s="9" t="s">
        <v>303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4">
      <c r="A5" s="4"/>
      <c r="B5" s="83"/>
      <c r="C5" s="10" t="s">
        <v>88</v>
      </c>
      <c r="D5" s="10" t="s">
        <v>164</v>
      </c>
      <c r="E5" s="10"/>
      <c r="F5" s="10"/>
      <c r="G5" s="10"/>
      <c r="H5" s="10"/>
      <c r="I5" s="10"/>
      <c r="J5" s="10"/>
      <c r="K5" s="10"/>
      <c r="L5" s="10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4">
      <c r="A6" s="4"/>
      <c r="B6" s="84" t="s">
        <v>304</v>
      </c>
      <c r="C6" s="11" t="s">
        <v>304</v>
      </c>
      <c r="D6" s="12" t="s">
        <v>304</v>
      </c>
      <c r="E6" s="12" t="s">
        <v>304</v>
      </c>
      <c r="F6" s="12" t="s">
        <v>304</v>
      </c>
      <c r="G6" s="12" t="s">
        <v>304</v>
      </c>
      <c r="H6" s="12" t="s">
        <v>304</v>
      </c>
      <c r="I6" s="12" t="s">
        <v>304</v>
      </c>
      <c r="J6" s="12" t="s">
        <v>304</v>
      </c>
      <c r="K6" s="12" t="s">
        <v>304</v>
      </c>
      <c r="L6" s="13" t="s">
        <v>304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4">
      <c r="A7" s="4"/>
      <c r="B7" s="83"/>
      <c r="C7" s="14">
        <v>2017</v>
      </c>
      <c r="D7" s="14">
        <v>2010</v>
      </c>
      <c r="E7" s="14"/>
      <c r="F7" s="14"/>
      <c r="G7" s="14"/>
      <c r="H7" s="14"/>
      <c r="I7" s="14"/>
      <c r="J7" s="14"/>
      <c r="K7" s="14"/>
      <c r="L7" s="1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4">
      <c r="A8" s="4"/>
      <c r="B8" s="85" t="s">
        <v>305</v>
      </c>
      <c r="C8" s="15" t="s">
        <v>306</v>
      </c>
      <c r="D8" s="16" t="s">
        <v>306</v>
      </c>
      <c r="E8" s="16" t="s">
        <v>306</v>
      </c>
      <c r="F8" s="16" t="s">
        <v>306</v>
      </c>
      <c r="G8" s="16" t="s">
        <v>306</v>
      </c>
      <c r="H8" s="16" t="s">
        <v>306</v>
      </c>
      <c r="I8" s="16" t="s">
        <v>306</v>
      </c>
      <c r="J8" s="16" t="s">
        <v>306</v>
      </c>
      <c r="K8" s="16" t="s">
        <v>306</v>
      </c>
      <c r="L8" s="17" t="s">
        <v>306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4">
      <c r="A9" s="4"/>
      <c r="B9" s="73"/>
      <c r="C9" s="18" t="s">
        <v>109</v>
      </c>
      <c r="D9" s="18" t="s">
        <v>45</v>
      </c>
      <c r="E9" s="18"/>
      <c r="F9" s="18"/>
      <c r="G9" s="18"/>
      <c r="H9" s="18"/>
      <c r="I9" s="18"/>
      <c r="J9" s="18"/>
      <c r="K9" s="18"/>
      <c r="L9" s="1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4">
      <c r="A10" s="4"/>
      <c r="B10" s="70" t="s">
        <v>307</v>
      </c>
      <c r="C10" s="19" t="s">
        <v>22</v>
      </c>
      <c r="D10" s="20" t="s">
        <v>1</v>
      </c>
      <c r="E10" s="20" t="s">
        <v>308</v>
      </c>
      <c r="F10" s="21" t="s">
        <v>309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4">
      <c r="A11" s="4"/>
      <c r="B11" s="71"/>
      <c r="C11" s="22" t="s">
        <v>68</v>
      </c>
      <c r="D11" s="23" t="s">
        <v>8</v>
      </c>
      <c r="E11" s="23" t="s">
        <v>173</v>
      </c>
      <c r="F11" s="24">
        <v>90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3.25" customHeight="1">
      <c r="A12" s="4"/>
      <c r="B12" s="86" t="s">
        <v>310</v>
      </c>
      <c r="C12" s="20" t="s">
        <v>311</v>
      </c>
      <c r="D12" s="20" t="s">
        <v>312</v>
      </c>
      <c r="E12" s="20" t="s">
        <v>313</v>
      </c>
      <c r="F12" s="21" t="s">
        <v>314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3.25" customHeight="1">
      <c r="A13" s="4"/>
      <c r="B13" s="71"/>
      <c r="C13" s="25" t="s">
        <v>69</v>
      </c>
      <c r="D13" s="25" t="s">
        <v>47</v>
      </c>
      <c r="E13" s="25" t="s">
        <v>47</v>
      </c>
      <c r="F13" s="25" t="s">
        <v>47</v>
      </c>
      <c r="G13" s="4"/>
      <c r="H13" s="4"/>
      <c r="I13" s="4"/>
      <c r="J13" s="4"/>
      <c r="K13" s="4"/>
      <c r="L13" s="2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4">
      <c r="A14" s="4"/>
      <c r="B14" s="70" t="s">
        <v>315</v>
      </c>
      <c r="C14" s="20" t="s">
        <v>316</v>
      </c>
      <c r="D14" s="20" t="s">
        <v>317</v>
      </c>
      <c r="E14" s="21" t="s">
        <v>318</v>
      </c>
      <c r="F14" s="4"/>
      <c r="G14" s="4"/>
      <c r="H14" s="4"/>
      <c r="I14" s="2"/>
      <c r="J14" s="2"/>
      <c r="K14" s="2"/>
      <c r="L14" s="2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4">
      <c r="A15" s="4"/>
      <c r="B15" s="71"/>
      <c r="C15" s="26">
        <v>0.15</v>
      </c>
      <c r="D15" s="26">
        <v>0.8</v>
      </c>
      <c r="E15" s="27">
        <v>25</v>
      </c>
      <c r="F15" s="4"/>
      <c r="G15" s="4"/>
      <c r="H15" s="4"/>
      <c r="I15" s="2"/>
      <c r="J15" s="2"/>
      <c r="K15" s="2"/>
      <c r="L15" s="2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4">
      <c r="A16" s="4"/>
      <c r="B16" s="28"/>
      <c r="C16" s="2"/>
      <c r="D16" s="2"/>
      <c r="E16" s="2"/>
      <c r="F16" s="2"/>
      <c r="G16" s="2"/>
      <c r="H16" s="2"/>
      <c r="I16" s="2"/>
      <c r="J16" s="2"/>
      <c r="K16" s="2"/>
      <c r="L16" s="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5" customHeight="1">
      <c r="A17" s="4"/>
      <c r="B17" s="87" t="s">
        <v>319</v>
      </c>
      <c r="C17" s="77"/>
      <c r="D17" s="77"/>
      <c r="E17" s="77"/>
      <c r="F17" s="77"/>
      <c r="G17" s="77"/>
      <c r="H17" s="77"/>
      <c r="I17" s="77"/>
      <c r="J17" s="78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4"/>
      <c r="B18" s="79"/>
      <c r="C18" s="80"/>
      <c r="D18" s="80"/>
      <c r="E18" s="80"/>
      <c r="F18" s="80"/>
      <c r="G18" s="80"/>
      <c r="H18" s="80"/>
      <c r="I18" s="80"/>
      <c r="J18" s="81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4">
      <c r="A19" s="4"/>
      <c r="B19" s="72" t="s">
        <v>320</v>
      </c>
      <c r="C19" s="29" t="s">
        <v>321</v>
      </c>
      <c r="D19" s="29" t="s">
        <v>322</v>
      </c>
      <c r="E19" s="29" t="s">
        <v>323</v>
      </c>
      <c r="F19" s="29"/>
      <c r="G19" s="29" t="s">
        <v>324</v>
      </c>
      <c r="H19" s="29" t="s">
        <v>325</v>
      </c>
      <c r="I19" s="29" t="s">
        <v>326</v>
      </c>
      <c r="J19" s="30" t="s">
        <v>327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4">
      <c r="A20" s="4"/>
      <c r="B20" s="73"/>
      <c r="C20" s="31">
        <f>'Calculator Raw'!J12</f>
        <v>57906.923076923078</v>
      </c>
      <c r="D20" s="31">
        <f>'Calculator Raw'!K12</f>
        <v>18980</v>
      </c>
      <c r="E20" s="31">
        <f ca="1">'Calculator Raw'!L12</f>
        <v>0</v>
      </c>
      <c r="F20" s="31"/>
      <c r="G20" s="31">
        <f ca="1">'Calculator Raw'!N12</f>
        <v>76886.923076923078</v>
      </c>
      <c r="H20" s="31">
        <f ca="1">'Calculator Raw'!T12</f>
        <v>63000</v>
      </c>
      <c r="I20" s="31">
        <f ca="1">'Calculator Raw'!B20</f>
        <v>37036.038461538461</v>
      </c>
      <c r="J20" s="32">
        <f ca="1">'Calculator Raw'!U12</f>
        <v>191722.96153846153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72" t="s">
        <v>328</v>
      </c>
      <c r="C21" s="29" t="s">
        <v>329</v>
      </c>
      <c r="D21" s="29" t="s">
        <v>330</v>
      </c>
      <c r="E21" s="30" t="s">
        <v>331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73"/>
      <c r="C22" s="33">
        <f ca="1">SUM('Calculator Raw'!O2:O11)</f>
        <v>4</v>
      </c>
      <c r="D22" s="33">
        <f ca="1">SUM('Calculator Raw'!P2:P11)</f>
        <v>2</v>
      </c>
      <c r="E22" s="34">
        <f ca="1">'Calculator Raw'!Q16</f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35" t="s">
        <v>332</v>
      </c>
      <c r="C23" s="36">
        <f>E15*'Calculator Raw'!F12*D15</f>
        <v>206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36" customHeight="1">
      <c r="A24" s="4"/>
      <c r="B24" s="74" t="s">
        <v>333</v>
      </c>
      <c r="C24" s="75"/>
      <c r="D24" s="37" t="s">
        <v>334</v>
      </c>
      <c r="E24" s="38">
        <f ca="1">(J20+J20*C15)/(1000*C23)</f>
        <v>1.0702980862584017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hidden="1" customHeight="1">
      <c r="A25" s="4"/>
      <c r="B25" s="39"/>
      <c r="C25" s="40"/>
      <c r="D25" s="41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hidden="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hidden="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hidden="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hidden="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hidden="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hidden="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hidden="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hidden="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hidden="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hidden="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hidden="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hidden="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38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1">
    <mergeCell ref="B14:B15"/>
    <mergeCell ref="B19:B20"/>
    <mergeCell ref="B21:B22"/>
    <mergeCell ref="B24:C24"/>
    <mergeCell ref="B2:L3"/>
    <mergeCell ref="B4:B5"/>
    <mergeCell ref="B6:B7"/>
    <mergeCell ref="B8:B9"/>
    <mergeCell ref="B10:B11"/>
    <mergeCell ref="B12:B13"/>
    <mergeCell ref="B17:J18"/>
  </mergeCells>
  <dataValidations count="8">
    <dataValidation type="list" allowBlank="1" showErrorMessage="1" sqref="C7:L7" xr:uid="{00000000-0002-0000-0100-000000000000}">
      <formula1>"2005,2006,2007,2008,2009,2010,2011,2012,2013,2014,2015,2016,2017,2018,2019"</formula1>
    </dataValidation>
    <dataValidation type="list" allowBlank="1" showErrorMessage="1" sqref="C13:F13" xr:uid="{00000000-0002-0000-0100-000001000000}">
      <formula1>"Yes,No"</formula1>
    </dataValidation>
    <dataValidation type="list" allowBlank="1" showErrorMessage="1" sqref="C9:L9" xr:uid="{00000000-0002-0000-0100-000002000000}">
      <formula1>"Owned,EMI (3 yrs),EMI (4 yrs),EMI (5 yrs),EMI (8 yrs),Market (20000),Market (30000),Market (40000),Market (50000),Market (60000),Market (70000),Market (80000)"</formula1>
    </dataValidation>
    <dataValidation type="list" allowBlank="1" showErrorMessage="1" sqref="E11" xr:uid="{00000000-0002-0000-0100-000003000000}">
      <formula1>dependent_dd</formula1>
    </dataValidation>
    <dataValidation type="list" allowBlank="1" showErrorMessage="1" sqref="C5 E5:L5 D5" xr:uid="{00000000-0002-0000-0100-000004000000}">
      <formula1>Vehicle</formula1>
    </dataValidation>
    <dataValidation type="list" allowBlank="1" showErrorMessage="1" sqref="D11" xr:uid="{00000000-0002-0000-0100-000005000000}">
      <formula1>Cluster</formula1>
    </dataValidation>
    <dataValidation type="list" allowBlank="1" showErrorMessage="1" sqref="C11" xr:uid="{00000000-0002-0000-0100-000006000000}">
      <formula1>"Intra-city,Long distance"</formula1>
    </dataValidation>
    <dataValidation type="list" allowBlank="1" showErrorMessage="1" sqref="C15" xr:uid="{00000000-0002-0000-0100-000007000000}">
      <formula1>profit_margin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G4" sqref="G4"/>
    </sheetView>
  </sheetViews>
  <sheetFormatPr defaultColWidth="14.44140625" defaultRowHeight="15" customHeight="1"/>
  <cols>
    <col min="1" max="1" width="18.33203125" customWidth="1"/>
    <col min="2" max="2" width="17.44140625" customWidth="1"/>
    <col min="3" max="3" width="16.88671875" customWidth="1"/>
    <col min="4" max="4" width="22.88671875" customWidth="1"/>
    <col min="5" max="5" width="15.33203125" customWidth="1"/>
    <col min="6" max="9" width="17.6640625" customWidth="1"/>
    <col min="10" max="26" width="12.88671875" customWidth="1"/>
  </cols>
  <sheetData>
    <row r="1" spans="1:26" ht="15" customHeight="1">
      <c r="A1" s="4"/>
      <c r="B1" s="4"/>
      <c r="C1" s="4"/>
      <c r="D1" s="4"/>
      <c r="E1" s="4" t="s">
        <v>335</v>
      </c>
      <c r="F1" s="4">
        <v>3</v>
      </c>
      <c r="G1" s="4">
        <v>4</v>
      </c>
      <c r="H1" s="4">
        <v>5</v>
      </c>
      <c r="I1" s="4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>
      <c r="A2" s="4"/>
      <c r="B2" s="4"/>
      <c r="C2" s="4"/>
      <c r="D2" s="4"/>
      <c r="E2" s="4" t="s">
        <v>336</v>
      </c>
      <c r="F2" s="4">
        <f t="shared" ref="F2:I2" si="0">F1*12</f>
        <v>36</v>
      </c>
      <c r="G2" s="4">
        <f t="shared" si="0"/>
        <v>48</v>
      </c>
      <c r="H2" s="4">
        <f t="shared" si="0"/>
        <v>60</v>
      </c>
      <c r="I2" s="4">
        <f t="shared" si="0"/>
        <v>96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4">
      <c r="A3" s="42" t="s">
        <v>337</v>
      </c>
      <c r="B3" s="42" t="s">
        <v>338</v>
      </c>
      <c r="C3" s="42" t="s">
        <v>339</v>
      </c>
      <c r="D3" s="42" t="s">
        <v>340</v>
      </c>
      <c r="E3" s="42" t="s">
        <v>341</v>
      </c>
      <c r="F3" s="43" t="s">
        <v>342</v>
      </c>
      <c r="G3" s="44" t="s">
        <v>342</v>
      </c>
      <c r="H3" s="44" t="s">
        <v>342</v>
      </c>
      <c r="I3" s="44" t="s">
        <v>342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4">
      <c r="A4" s="45" t="s">
        <v>44</v>
      </c>
      <c r="B4" s="46">
        <v>400000</v>
      </c>
      <c r="C4" s="47">
        <v>0.2</v>
      </c>
      <c r="D4" s="46">
        <f t="shared" ref="D4:D23" si="1">(B4-B4*C4)</f>
        <v>320000</v>
      </c>
      <c r="E4" s="48">
        <v>0.105</v>
      </c>
      <c r="F4" s="49">
        <f t="shared" ref="F4:F23" si="2">ABS(PMT(E4/12, $F$2, D4))</f>
        <v>10400.781921499816</v>
      </c>
      <c r="G4" s="49">
        <f t="shared" ref="G4:G23" si="3">ABS(PMT(E4/12, $G$2, D4))</f>
        <v>8193.0815206092902</v>
      </c>
      <c r="H4" s="49">
        <f t="shared" ref="H4:H23" si="4">ABS(PMT(E4/12, $H$2, D4))</f>
        <v>6878.0481209975869</v>
      </c>
      <c r="I4" s="49">
        <f t="shared" ref="I4:I23" si="5">ABS(PMT(E4/12, $I$2, D4))</f>
        <v>4940.8051853710622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4">
      <c r="A5" s="45" t="s">
        <v>66</v>
      </c>
      <c r="B5" s="46">
        <v>650000</v>
      </c>
      <c r="C5" s="47">
        <v>0.2</v>
      </c>
      <c r="D5" s="46">
        <f t="shared" si="1"/>
        <v>520000</v>
      </c>
      <c r="E5" s="48">
        <v>0.105</v>
      </c>
      <c r="F5" s="49">
        <f t="shared" si="2"/>
        <v>16901.270622437201</v>
      </c>
      <c r="G5" s="49">
        <f t="shared" si="3"/>
        <v>13313.757470990096</v>
      </c>
      <c r="H5" s="49">
        <f t="shared" si="4"/>
        <v>11176.828196621078</v>
      </c>
      <c r="I5" s="49">
        <f t="shared" si="5"/>
        <v>8028.8084262279763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4">
      <c r="A6" s="45" t="s">
        <v>88</v>
      </c>
      <c r="B6" s="46">
        <v>600000</v>
      </c>
      <c r="C6" s="47">
        <v>0.2</v>
      </c>
      <c r="D6" s="46">
        <f t="shared" si="1"/>
        <v>480000</v>
      </c>
      <c r="E6" s="48">
        <v>0.105</v>
      </c>
      <c r="F6" s="49">
        <f t="shared" si="2"/>
        <v>15601.172882249726</v>
      </c>
      <c r="G6" s="49">
        <f t="shared" si="3"/>
        <v>12289.622280913936</v>
      </c>
      <c r="H6" s="49">
        <f t="shared" si="4"/>
        <v>10317.07218149638</v>
      </c>
      <c r="I6" s="49">
        <f t="shared" si="5"/>
        <v>7411.2077780565942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4">
      <c r="A7" s="45" t="s">
        <v>343</v>
      </c>
      <c r="B7" s="46">
        <v>750000</v>
      </c>
      <c r="C7" s="47">
        <v>0.2</v>
      </c>
      <c r="D7" s="46">
        <f t="shared" si="1"/>
        <v>600000</v>
      </c>
      <c r="E7" s="48">
        <v>0.105</v>
      </c>
      <c r="F7" s="49">
        <f t="shared" si="2"/>
        <v>19501.466102812159</v>
      </c>
      <c r="G7" s="49">
        <f t="shared" si="3"/>
        <v>15362.027851142419</v>
      </c>
      <c r="H7" s="49">
        <f t="shared" si="4"/>
        <v>12896.340226870476</v>
      </c>
      <c r="I7" s="49">
        <f t="shared" si="5"/>
        <v>9264.0097225707414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4">
      <c r="A8" s="45" t="s">
        <v>344</v>
      </c>
      <c r="B8" s="46">
        <v>1150000</v>
      </c>
      <c r="C8" s="47">
        <v>0.2</v>
      </c>
      <c r="D8" s="46">
        <f t="shared" si="1"/>
        <v>920000</v>
      </c>
      <c r="E8" s="48">
        <v>0.105</v>
      </c>
      <c r="F8" s="49">
        <f t="shared" si="2"/>
        <v>29902.248024311975</v>
      </c>
      <c r="G8" s="49">
        <f t="shared" si="3"/>
        <v>23555.109371751707</v>
      </c>
      <c r="H8" s="49">
        <f t="shared" si="4"/>
        <v>19774.388347868062</v>
      </c>
      <c r="I8" s="49">
        <f t="shared" si="5"/>
        <v>14204.814907941805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4">
      <c r="A9" s="45" t="s">
        <v>345</v>
      </c>
      <c r="B9" s="46">
        <v>1150000</v>
      </c>
      <c r="C9" s="47">
        <v>0.2</v>
      </c>
      <c r="D9" s="46">
        <f t="shared" si="1"/>
        <v>920000</v>
      </c>
      <c r="E9" s="48">
        <v>0.105</v>
      </c>
      <c r="F9" s="49">
        <f t="shared" si="2"/>
        <v>29902.248024311975</v>
      </c>
      <c r="G9" s="49">
        <f t="shared" si="3"/>
        <v>23555.109371751707</v>
      </c>
      <c r="H9" s="49">
        <f t="shared" si="4"/>
        <v>19774.388347868062</v>
      </c>
      <c r="I9" s="49">
        <f t="shared" si="5"/>
        <v>14204.814907941805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4">
      <c r="A10" s="45" t="s">
        <v>164</v>
      </c>
      <c r="B10" s="46">
        <v>1400000</v>
      </c>
      <c r="C10" s="47">
        <v>0.2</v>
      </c>
      <c r="D10" s="46">
        <f t="shared" si="1"/>
        <v>1120000</v>
      </c>
      <c r="E10" s="48">
        <v>0.105</v>
      </c>
      <c r="F10" s="49">
        <f t="shared" si="2"/>
        <v>36402.736725249364</v>
      </c>
      <c r="G10" s="49">
        <f t="shared" si="3"/>
        <v>28675.785322132517</v>
      </c>
      <c r="H10" s="49">
        <f t="shared" si="4"/>
        <v>24073.168423491556</v>
      </c>
      <c r="I10" s="49">
        <f t="shared" si="5"/>
        <v>17292.818148798717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4">
      <c r="A11" s="45" t="s">
        <v>346</v>
      </c>
      <c r="B11" s="46">
        <v>1250000</v>
      </c>
      <c r="C11" s="47">
        <v>0.2</v>
      </c>
      <c r="D11" s="46">
        <f t="shared" si="1"/>
        <v>1000000</v>
      </c>
      <c r="E11" s="48">
        <v>0.105</v>
      </c>
      <c r="F11" s="49">
        <f t="shared" si="2"/>
        <v>32502.443504686929</v>
      </c>
      <c r="G11" s="49">
        <f t="shared" si="3"/>
        <v>25603.379751904034</v>
      </c>
      <c r="H11" s="49">
        <f t="shared" si="4"/>
        <v>21493.900378117458</v>
      </c>
      <c r="I11" s="49">
        <f t="shared" si="5"/>
        <v>15440.01620428457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4">
      <c r="A12" s="45" t="s">
        <v>347</v>
      </c>
      <c r="B12" s="46">
        <v>1450000</v>
      </c>
      <c r="C12" s="47">
        <v>0.2</v>
      </c>
      <c r="D12" s="46">
        <f t="shared" si="1"/>
        <v>1160000</v>
      </c>
      <c r="E12" s="48">
        <v>0.105</v>
      </c>
      <c r="F12" s="49">
        <f t="shared" si="2"/>
        <v>37702.834465436841</v>
      </c>
      <c r="G12" s="49">
        <f t="shared" si="3"/>
        <v>29699.920512208679</v>
      </c>
      <c r="H12" s="49">
        <f t="shared" si="4"/>
        <v>24932.924438616254</v>
      </c>
      <c r="I12" s="49">
        <f t="shared" si="5"/>
        <v>17910.418796970102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4">
      <c r="A13" s="45" t="s">
        <v>216</v>
      </c>
      <c r="B13" s="46">
        <v>250000</v>
      </c>
      <c r="C13" s="47">
        <v>0.2</v>
      </c>
      <c r="D13" s="46">
        <f t="shared" si="1"/>
        <v>200000</v>
      </c>
      <c r="E13" s="48">
        <v>0.105</v>
      </c>
      <c r="F13" s="49">
        <f t="shared" si="2"/>
        <v>6500.4887009373861</v>
      </c>
      <c r="G13" s="49">
        <f t="shared" si="3"/>
        <v>5120.6759503808071</v>
      </c>
      <c r="H13" s="49">
        <f t="shared" si="4"/>
        <v>4298.7800756234919</v>
      </c>
      <c r="I13" s="49">
        <f t="shared" si="5"/>
        <v>3088.0032408569141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4">
      <c r="A14" s="45">
        <v>909</v>
      </c>
      <c r="B14" s="46">
        <v>1200000</v>
      </c>
      <c r="C14" s="47">
        <v>0.2</v>
      </c>
      <c r="D14" s="46">
        <f t="shared" si="1"/>
        <v>960000</v>
      </c>
      <c r="E14" s="48">
        <v>0.105</v>
      </c>
      <c r="F14" s="49">
        <f t="shared" si="2"/>
        <v>31202.345764499452</v>
      </c>
      <c r="G14" s="49">
        <f t="shared" si="3"/>
        <v>24579.244561827873</v>
      </c>
      <c r="H14" s="49">
        <f t="shared" si="4"/>
        <v>20634.14436299276</v>
      </c>
      <c r="I14" s="49">
        <f t="shared" si="5"/>
        <v>14822.415556113188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4">
      <c r="A15" s="45">
        <v>1109</v>
      </c>
      <c r="B15" s="46">
        <v>1400000</v>
      </c>
      <c r="C15" s="47">
        <v>0.2</v>
      </c>
      <c r="D15" s="46">
        <f t="shared" si="1"/>
        <v>1120000</v>
      </c>
      <c r="E15" s="48">
        <v>0.105</v>
      </c>
      <c r="F15" s="49">
        <f t="shared" si="2"/>
        <v>36402.736725249364</v>
      </c>
      <c r="G15" s="49">
        <f t="shared" si="3"/>
        <v>28675.785322132517</v>
      </c>
      <c r="H15" s="49">
        <f t="shared" si="4"/>
        <v>24073.168423491556</v>
      </c>
      <c r="I15" s="49">
        <f t="shared" si="5"/>
        <v>17292.818148798717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4">
      <c r="A16" s="45" t="s">
        <v>252</v>
      </c>
      <c r="B16" s="46">
        <v>750000</v>
      </c>
      <c r="C16" s="47">
        <v>0.2</v>
      </c>
      <c r="D16" s="46">
        <f t="shared" si="1"/>
        <v>600000</v>
      </c>
      <c r="E16" s="48">
        <v>0.105</v>
      </c>
      <c r="F16" s="49">
        <f t="shared" si="2"/>
        <v>19501.466102812159</v>
      </c>
      <c r="G16" s="49">
        <f t="shared" si="3"/>
        <v>15362.027851142419</v>
      </c>
      <c r="H16" s="49">
        <f t="shared" si="4"/>
        <v>12896.340226870476</v>
      </c>
      <c r="I16" s="49">
        <f t="shared" si="5"/>
        <v>9264.0097225707414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4">
      <c r="A17" s="45" t="s">
        <v>261</v>
      </c>
      <c r="B17" s="46">
        <v>300000</v>
      </c>
      <c r="C17" s="47">
        <v>0.2</v>
      </c>
      <c r="D17" s="46">
        <f t="shared" si="1"/>
        <v>240000</v>
      </c>
      <c r="E17" s="48">
        <v>0.105</v>
      </c>
      <c r="F17" s="49">
        <f t="shared" si="2"/>
        <v>7800.5864411248631</v>
      </c>
      <c r="G17" s="49">
        <f t="shared" si="3"/>
        <v>6144.8111404569681</v>
      </c>
      <c r="H17" s="49">
        <f t="shared" si="4"/>
        <v>5158.53609074819</v>
      </c>
      <c r="I17" s="49">
        <f t="shared" si="5"/>
        <v>3705.6038890282971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4">
      <c r="A18" s="45" t="s">
        <v>269</v>
      </c>
      <c r="B18" s="46">
        <v>450000</v>
      </c>
      <c r="C18" s="47">
        <v>0.2</v>
      </c>
      <c r="D18" s="46">
        <f t="shared" si="1"/>
        <v>360000</v>
      </c>
      <c r="E18" s="48">
        <v>0.105</v>
      </c>
      <c r="F18" s="49">
        <f t="shared" si="2"/>
        <v>11700.879661687295</v>
      </c>
      <c r="G18" s="49">
        <f t="shared" si="3"/>
        <v>9217.2167106854522</v>
      </c>
      <c r="H18" s="49">
        <f t="shared" si="4"/>
        <v>7737.8041361222849</v>
      </c>
      <c r="I18" s="49">
        <f t="shared" si="5"/>
        <v>5558.4058335424452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4">
      <c r="A19" s="45" t="s">
        <v>276</v>
      </c>
      <c r="B19" s="46">
        <v>550000</v>
      </c>
      <c r="C19" s="47">
        <v>0.2</v>
      </c>
      <c r="D19" s="46">
        <f t="shared" si="1"/>
        <v>440000</v>
      </c>
      <c r="E19" s="48">
        <v>0.105</v>
      </c>
      <c r="F19" s="49">
        <f t="shared" si="2"/>
        <v>14301.075142062249</v>
      </c>
      <c r="G19" s="49">
        <f t="shared" si="3"/>
        <v>11265.487090837774</v>
      </c>
      <c r="H19" s="49">
        <f t="shared" si="4"/>
        <v>9457.3161663716819</v>
      </c>
      <c r="I19" s="49">
        <f t="shared" si="5"/>
        <v>6793.6071298852112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4">
      <c r="A20" s="45" t="s">
        <v>282</v>
      </c>
      <c r="B20" s="46">
        <v>700000</v>
      </c>
      <c r="C20" s="47">
        <v>0.2</v>
      </c>
      <c r="D20" s="46">
        <f t="shared" si="1"/>
        <v>560000</v>
      </c>
      <c r="E20" s="48">
        <v>0.105</v>
      </c>
      <c r="F20" s="49">
        <f t="shared" si="2"/>
        <v>18201.368362624682</v>
      </c>
      <c r="G20" s="49">
        <f t="shared" si="3"/>
        <v>14337.892661066258</v>
      </c>
      <c r="H20" s="49">
        <f t="shared" si="4"/>
        <v>12036.584211745778</v>
      </c>
      <c r="I20" s="49">
        <f t="shared" si="5"/>
        <v>8646.4090743993584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5" t="s">
        <v>285</v>
      </c>
      <c r="B21" s="46">
        <v>1200000</v>
      </c>
      <c r="C21" s="47">
        <v>0.2</v>
      </c>
      <c r="D21" s="46">
        <f t="shared" si="1"/>
        <v>960000</v>
      </c>
      <c r="E21" s="48">
        <v>0.105</v>
      </c>
      <c r="F21" s="49">
        <f t="shared" si="2"/>
        <v>31202.345764499452</v>
      </c>
      <c r="G21" s="49">
        <f t="shared" si="3"/>
        <v>24579.244561827873</v>
      </c>
      <c r="H21" s="49">
        <f t="shared" si="4"/>
        <v>20634.14436299276</v>
      </c>
      <c r="I21" s="49">
        <f t="shared" si="5"/>
        <v>14822.415556113188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5" t="s">
        <v>288</v>
      </c>
      <c r="B22" s="46">
        <v>500000</v>
      </c>
      <c r="C22" s="47">
        <v>0.2</v>
      </c>
      <c r="D22" s="46">
        <f t="shared" si="1"/>
        <v>400000</v>
      </c>
      <c r="E22" s="48">
        <v>0.105</v>
      </c>
      <c r="F22" s="49">
        <f t="shared" si="2"/>
        <v>13000.977401874772</v>
      </c>
      <c r="G22" s="49">
        <f t="shared" si="3"/>
        <v>10241.351900761614</v>
      </c>
      <c r="H22" s="49">
        <f t="shared" si="4"/>
        <v>8597.5601512469839</v>
      </c>
      <c r="I22" s="49">
        <f t="shared" si="5"/>
        <v>6176.0064817138282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5" t="s">
        <v>291</v>
      </c>
      <c r="B23" s="46">
        <v>2000000</v>
      </c>
      <c r="C23" s="47">
        <v>0.2</v>
      </c>
      <c r="D23" s="46">
        <f t="shared" si="1"/>
        <v>1600000</v>
      </c>
      <c r="E23" s="48">
        <v>0.105</v>
      </c>
      <c r="F23" s="49">
        <f t="shared" si="2"/>
        <v>52003.909607499088</v>
      </c>
      <c r="G23" s="49">
        <f t="shared" si="3"/>
        <v>40965.407603046457</v>
      </c>
      <c r="H23" s="49">
        <f t="shared" si="4"/>
        <v>34390.240604987936</v>
      </c>
      <c r="I23" s="49">
        <f t="shared" si="5"/>
        <v>24704.025926855313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>
        <v>1</v>
      </c>
      <c r="B24" s="4">
        <v>2</v>
      </c>
      <c r="C24" s="4">
        <v>3</v>
      </c>
      <c r="D24" s="4">
        <v>4</v>
      </c>
      <c r="E24" s="4">
        <v>5</v>
      </c>
      <c r="F24" s="4">
        <v>6</v>
      </c>
      <c r="G24" s="4">
        <v>7</v>
      </c>
      <c r="H24" s="4">
        <v>8</v>
      </c>
      <c r="I24" s="4">
        <v>9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workbookViewId="0">
      <selection activeCell="H17" sqref="H17"/>
    </sheetView>
  </sheetViews>
  <sheetFormatPr defaultColWidth="14.44140625" defaultRowHeight="15" customHeight="1"/>
  <cols>
    <col min="1" max="1" width="26.44140625" customWidth="1"/>
    <col min="2" max="2" width="12.88671875" customWidth="1"/>
    <col min="3" max="3" width="13.33203125" customWidth="1"/>
    <col min="4" max="4" width="16.88671875" customWidth="1"/>
    <col min="5" max="5" width="15.88671875" customWidth="1"/>
    <col min="6" max="6" width="17.6640625" customWidth="1"/>
    <col min="7" max="9" width="17.33203125" customWidth="1"/>
    <col min="10" max="10" width="9.88671875" customWidth="1"/>
    <col min="11" max="11" width="16.88671875" customWidth="1"/>
    <col min="12" max="13" width="12.109375" customWidth="1"/>
    <col min="14" max="14" width="22.33203125" customWidth="1"/>
    <col min="15" max="15" width="8.33203125" customWidth="1"/>
    <col min="16" max="16" width="8.109375" customWidth="1"/>
    <col min="17" max="18" width="13.88671875" customWidth="1"/>
    <col min="19" max="19" width="10.33203125" customWidth="1"/>
    <col min="20" max="20" width="18.33203125" customWidth="1"/>
    <col min="21" max="21" width="22.33203125" customWidth="1"/>
    <col min="22" max="26" width="12.88671875" customWidth="1"/>
  </cols>
  <sheetData>
    <row r="1" spans="1:22" ht="14.4">
      <c r="A1" s="2" t="s">
        <v>19</v>
      </c>
      <c r="B1" s="2" t="s">
        <v>294</v>
      </c>
      <c r="C1" s="2" t="s">
        <v>20</v>
      </c>
      <c r="D1" s="2" t="s">
        <v>348</v>
      </c>
      <c r="E1" s="2" t="s">
        <v>349</v>
      </c>
      <c r="F1" s="2" t="s">
        <v>350</v>
      </c>
      <c r="G1" s="2" t="s">
        <v>306</v>
      </c>
      <c r="H1" s="2" t="s">
        <v>351</v>
      </c>
      <c r="I1" s="2" t="s">
        <v>352</v>
      </c>
      <c r="J1" s="2" t="s">
        <v>353</v>
      </c>
      <c r="K1" s="2" t="s">
        <v>354</v>
      </c>
      <c r="L1" s="50" t="s">
        <v>355</v>
      </c>
      <c r="M1" s="2"/>
      <c r="N1" s="2" t="s">
        <v>324</v>
      </c>
      <c r="O1" s="2" t="s">
        <v>356</v>
      </c>
      <c r="P1" s="2" t="s">
        <v>357</v>
      </c>
      <c r="Q1" s="2" t="s">
        <v>358</v>
      </c>
      <c r="R1" s="2" t="s">
        <v>359</v>
      </c>
      <c r="S1" s="2" t="s">
        <v>360</v>
      </c>
      <c r="T1" s="2" t="s">
        <v>361</v>
      </c>
      <c r="U1" s="2" t="s">
        <v>362</v>
      </c>
      <c r="V1" s="51" t="s">
        <v>363</v>
      </c>
    </row>
    <row r="2" spans="1:22" ht="14.4">
      <c r="A2" s="52" t="str">
        <f>IFERROR(VLOOKUP(Cost_Calculator!C$5, 'Vehicle Mapping'!$A$2:$B$22, 2, FALSE), 0)</f>
        <v>Tata 407</v>
      </c>
      <c r="C2" s="51">
        <f>IFERROR(Cost_Calculator!C$7, 0)</f>
        <v>2017</v>
      </c>
      <c r="E2" s="51">
        <f>IFERROR(VLOOKUP(A2, Assumption_Mileage!$A$2:$R$21, 18, FALSE), 0)</f>
        <v>9.375</v>
      </c>
      <c r="F2" s="51">
        <f>IFERROR(VLOOKUP(A2, Vehicle_Maintenance!$A$2:$B$21, 2, FALSE), 0)</f>
        <v>3.5</v>
      </c>
      <c r="G2" s="51" t="str">
        <f>Cost_Calculator!C$9</f>
        <v>EMI (5 yrs)</v>
      </c>
      <c r="H2" s="53">
        <f>IFERROR(VLOOKUP(VLOOKUP(Cost_Calculator!$D$11, 'Cluster Mapping'!$E$2:$F$18,2, FALSE), Assumption_Distance!$A$2:$C$18, HLOOKUP(Cost_Calculator!$C$11, Assumption_Distance!$B$1:$C$19, 19, FALSE), FALSE), 0)</f>
        <v>2300</v>
      </c>
      <c r="I2" s="51">
        <f t="shared" ref="I2:I11" si="0">IFERROR(H2/E2, 0)</f>
        <v>245.33333333333334</v>
      </c>
      <c r="J2" s="51">
        <f>I2*Cost_Calculator!$F$11</f>
        <v>22080</v>
      </c>
      <c r="K2" s="53">
        <f>IFERROR(H2*SUM(Vehicle_Maintenance!$B$23:$B$24) + VLOOKUP(A2, Vehicle_Maintenance!$A$1:$D$21, 3, FALSE) + VLOOKUP(A2, Vehicle_Maintenance!$A$1:$D$21, 4, FALSE), 0)</f>
        <v>7990</v>
      </c>
      <c r="L2" s="54">
        <f ca="1">IFERROR(_xludf.IFS(LEFT(G2, 6) = "Market", VALUE(MID(G2, 9,5)), G2 = "Owned", 5000,  AND(LEFT(G2, 3) = "EMI",C2+VALUE(MID(G2,6,1)) &lt; 2022), 0, LEFT(G2, 3) = "EMI", VLOOKUP(A2, 'Vehicle EMI Sheet'!$A$4:$I$23, HLOOKUP(VALUE(MID(G2, 6, 1)), 'Vehicle EMI Sheet'!$F$1:$I$24, 24, FALSE), FALSE)), 0)</f>
        <v>0</v>
      </c>
      <c r="N2" s="51">
        <f t="shared" ref="N2:N11" ca="1" si="1">J2+K2+L2</f>
        <v>30070</v>
      </c>
      <c r="O2" s="51">
        <f ca="1">IFERROR(__xludf.DUMMYFUNCTION("IFERROR(ifs(ISBETWEEN(F2, 0, 3, False, False), 1, ISBETWEEN(F2, 3, 8, True, True), 2, F2&gt;8, 3), 0)"),2)</f>
        <v>2</v>
      </c>
      <c r="P2" s="53">
        <f>IFERROR(_xlfn.SINGLE(_xlfn.IFS(A2=0, 0, Cost_Calculator!$C$11 = "Intra-city", 1, Cost_Calculator!$C$11 = "Long distance", 2)), 0)</f>
        <v>2</v>
      </c>
      <c r="Q2" s="51">
        <f ca="1">VLOOKUP(Cost_Calculator!$D$11, Assumption_Salary!$B$2:$H$19, 5, FALSE)*O2</f>
        <v>19400</v>
      </c>
      <c r="R2" s="53">
        <f>VLOOKUP(Cost_Calculator!$D$11, Assumption_Salary!$B$2:$H$19, 6, FALSE)*P2</f>
        <v>24200</v>
      </c>
      <c r="S2" s="51">
        <f t="shared" ref="S2:S11" ca="1" si="2">O2+P2</f>
        <v>4</v>
      </c>
      <c r="T2" s="51">
        <f t="shared" ref="T2:T11" ca="1" si="3">Q2+R2</f>
        <v>43600</v>
      </c>
      <c r="U2" s="51">
        <f t="shared" ref="U2:U11" ca="1" si="4">N2+T2</f>
        <v>73670</v>
      </c>
    </row>
    <row r="3" spans="1:22" ht="14.4">
      <c r="A3" s="52" t="str">
        <f>IFERROR(VLOOKUP(Cost_Calculator!D$5, 'Vehicle Mapping'!$A$2:$B$22, 2, FALSE), 0)</f>
        <v>22 ft</v>
      </c>
      <c r="C3" s="51">
        <f>IFERROR(Cost_Calculator!D$7, 0)</f>
        <v>2010</v>
      </c>
      <c r="E3" s="51">
        <f>IFERROR(VLOOKUP(A3, Assumption_Mileage!$A$2:$R$21, 18, FALSE), 0)</f>
        <v>5.7777777777777777</v>
      </c>
      <c r="F3" s="51">
        <f>IFERROR(VLOOKUP(A3, Vehicle_Maintenance!$A$2:$B$21, 2, FALSE), 0)</f>
        <v>6.8</v>
      </c>
      <c r="G3" s="51" t="str">
        <f>Cost_Calculator!D$9</f>
        <v>Owned</v>
      </c>
      <c r="H3" s="53">
        <f>IFERROR(VLOOKUP(VLOOKUP(Cost_Calculator!$D$11, 'Cluster Mapping'!$E$2:$F$18,2, FALSE), Assumption_Distance!$A$2:$C$18, HLOOKUP(Cost_Calculator!$C$11, Assumption_Distance!$B$1:$C$19, 19, FALSE), FALSE), 0)</f>
        <v>2300</v>
      </c>
      <c r="I3" s="51">
        <f t="shared" si="0"/>
        <v>398.07692307692309</v>
      </c>
      <c r="J3" s="51">
        <f>I3*Cost_Calculator!$F$11</f>
        <v>35826.923076923078</v>
      </c>
      <c r="K3" s="53">
        <f>IFERROR(H3*SUM(Vehicle_Maintenance!$B$23:$B$24) + VLOOKUP(A3, Vehicle_Maintenance!$A$1:$D$21, 3, FALSE) + VLOOKUP(A3, Vehicle_Maintenance!$A$1:$D$21, 4, FALSE), 0)</f>
        <v>10990</v>
      </c>
      <c r="L3" s="54">
        <f ca="1">IFERROR(_xludf.IFS(LEFT(G3, 6) = "Market", VALUE(MID(G3, 9,5)), G3 = "Owned", 5000,  AND(LEFT(G3, 3) = "EMI",C3+VALUE(MID(G3,6,1)) &lt; 2022), 0, LEFT(G3, 3) = "EMI", VLOOKUP(A3, 'Vehicle EMI Sheet'!$A$4:$I$23, HLOOKUP(VALUE(MID(G3, 6, 1)), 'Vehicle EMI Sheet'!$F$1:$I$24, 24, FALSE), FALSE)), 0)</f>
        <v>0</v>
      </c>
      <c r="N3" s="51">
        <f t="shared" ca="1" si="1"/>
        <v>46816.923076923078</v>
      </c>
      <c r="O3" s="51">
        <f ca="1">IFERROR(__xludf.DUMMYFUNCTION("IFERROR(ifs(ISBETWEEN(F3, 0, 3, False, False), 1, ISBETWEEN(F3, 3, 8, True, True), 2, F3&gt;8, 3), 0)"),2)</f>
        <v>2</v>
      </c>
      <c r="P3" s="53">
        <f ca="1">IFERROR(_xludf.IFS(A3=0, 0, Cost_Calculator!$C$11 = "Intra-city", 1, Cost_Calculator!$C$11 = "Long distance", 2), 0)</f>
        <v>0</v>
      </c>
      <c r="Q3" s="51">
        <f ca="1">VLOOKUP(Cost_Calculator!$D$11, Assumption_Salary!$B$2:$H$19, 5, FALSE)*O3</f>
        <v>19400</v>
      </c>
      <c r="R3" s="53">
        <f ca="1">VLOOKUP(Cost_Calculator!$D$11, Assumption_Salary!$B$2:$H$19, 6, FALSE)*P3</f>
        <v>0</v>
      </c>
      <c r="S3" s="51">
        <f t="shared" ca="1" si="2"/>
        <v>2</v>
      </c>
      <c r="T3" s="51">
        <f t="shared" ca="1" si="3"/>
        <v>19400</v>
      </c>
      <c r="U3" s="51">
        <f t="shared" ca="1" si="4"/>
        <v>66216.923076923078</v>
      </c>
    </row>
    <row r="4" spans="1:22" ht="14.4">
      <c r="A4" s="52">
        <f>IFERROR(VLOOKUP(Cost_Calculator!E$5, 'Vehicle Mapping'!$A$2:$B$22, 2, FALSE), 0)</f>
        <v>0</v>
      </c>
      <c r="C4" s="51">
        <f>IFERROR(Cost_Calculator!E$7, 0)</f>
        <v>0</v>
      </c>
      <c r="E4" s="51">
        <f>IFERROR(VLOOKUP(A4, Assumption_Mileage!$A$2:$R$21, 18, FALSE), 0)</f>
        <v>0</v>
      </c>
      <c r="F4" s="51">
        <f>IFERROR(VLOOKUP(A4, Vehicle_Maintenance!$A$2:$B$21, 2, FALSE), 0)</f>
        <v>0</v>
      </c>
      <c r="G4" s="51">
        <f>Cost_Calculator!E$9</f>
        <v>0</v>
      </c>
      <c r="H4" s="53">
        <f>IFERROR(VLOOKUP(VLOOKUP(Cost_Calculator!$D$11, 'Cluster Mapping'!$E$2:$F$18,2, FALSE), Assumption_Distance!$A$2:$C$18, HLOOKUP(Cost_Calculator!$C$11, Assumption_Distance!$B$1:$C$19, 19, FALSE), FALSE), 0)</f>
        <v>2300</v>
      </c>
      <c r="I4" s="51">
        <f t="shared" si="0"/>
        <v>0</v>
      </c>
      <c r="J4" s="51">
        <f>I4*Cost_Calculator!$F$11</f>
        <v>0</v>
      </c>
      <c r="K4" s="53">
        <f>IFERROR(H4*SUM(Vehicle_Maintenance!$B$23:$B$24) + VLOOKUP(A4, Vehicle_Maintenance!$A$1:$D$21, 3, FALSE) + VLOOKUP(A4, Vehicle_Maintenance!$A$1:$D$21, 4, FALSE), 0)</f>
        <v>0</v>
      </c>
      <c r="L4" s="54">
        <f ca="1">IFERROR(_xludf.IFS(LEFT(G4, 6) = "Market", VALUE(MID(G4, 9,5)), G4 = "Owned", 5000,  AND(LEFT(G4, 3) = "EMI",C4+VALUE(MID(G4,6,1)) &lt; 2022), 0, LEFT(G4, 3) = "EMI", VLOOKUP(A4, 'Vehicle EMI Sheet'!$A$4:$I$23, HLOOKUP(VALUE(MID(G4, 6, 1)), 'Vehicle EMI Sheet'!$F$1:$I$24, 24, FALSE), FALSE)), 0)</f>
        <v>0</v>
      </c>
      <c r="N4" s="51">
        <f t="shared" ca="1" si="1"/>
        <v>0</v>
      </c>
      <c r="O4" s="51">
        <f ca="1">IFERROR(__xludf.DUMMYFUNCTION("IFERROR(ifs(ISBETWEEN(F4, 0, 3, False, False), 1, ISBETWEEN(F4, 3, 8, True, True), 2, F4&gt;8, 3), 0)"),0)</f>
        <v>0</v>
      </c>
      <c r="P4" s="53">
        <f ca="1">IFERROR(_xludf.IFS(A4=0, 0, Cost_Calculator!$C$11 = "Intra-city", 1, Cost_Calculator!$C$11 = "Long distance", 2), 0)</f>
        <v>0</v>
      </c>
      <c r="Q4" s="51">
        <f ca="1">VLOOKUP(Cost_Calculator!$D$11, Assumption_Salary!$B$2:$H$19, 5, FALSE)*O4</f>
        <v>0</v>
      </c>
      <c r="R4" s="53">
        <f ca="1">VLOOKUP(Cost_Calculator!$D$11, Assumption_Salary!$B$2:$H$19, 6, FALSE)*P4</f>
        <v>0</v>
      </c>
      <c r="S4" s="51">
        <f t="shared" ca="1" si="2"/>
        <v>0</v>
      </c>
      <c r="T4" s="51">
        <f t="shared" ca="1" si="3"/>
        <v>0</v>
      </c>
      <c r="U4" s="51">
        <f t="shared" ca="1" si="4"/>
        <v>0</v>
      </c>
    </row>
    <row r="5" spans="1:22" ht="14.4">
      <c r="A5" s="52">
        <f>IFERROR(VLOOKUP(Cost_Calculator!F$5, 'Vehicle Mapping'!$A$2:$B$22, 2, FALSE), 0)</f>
        <v>0</v>
      </c>
      <c r="C5" s="51">
        <f>IFERROR(Cost_Calculator!F$7, 0)</f>
        <v>0</v>
      </c>
      <c r="E5" s="51">
        <f>IFERROR(VLOOKUP(A5, Assumption_Mileage!$A$2:$R$21, 18, FALSE), 0)</f>
        <v>0</v>
      </c>
      <c r="F5" s="51">
        <f>IFERROR(VLOOKUP(A5, Vehicle_Maintenance!$A$2:$B$21, 2, FALSE), 0)</f>
        <v>0</v>
      </c>
      <c r="G5" s="51">
        <f>Cost_Calculator!F$9</f>
        <v>0</v>
      </c>
      <c r="H5" s="53">
        <f>IFERROR(VLOOKUP(VLOOKUP(Cost_Calculator!$D$11, 'Cluster Mapping'!$E$2:$F$18,2, FALSE), Assumption_Distance!$A$2:$C$18, HLOOKUP(Cost_Calculator!$C$11, Assumption_Distance!$B$1:$C$19, 19, FALSE), FALSE), 0)</f>
        <v>2300</v>
      </c>
      <c r="I5" s="51">
        <f t="shared" si="0"/>
        <v>0</v>
      </c>
      <c r="J5" s="51">
        <f>I5*Cost_Calculator!$F$11</f>
        <v>0</v>
      </c>
      <c r="K5" s="53">
        <f>IFERROR(H5*SUM(Vehicle_Maintenance!$B$23:$B$24) + VLOOKUP(A5, Vehicle_Maintenance!$A$1:$D$21, 3, FALSE) + VLOOKUP(A5, Vehicle_Maintenance!$A$1:$D$21, 4, FALSE), 0)</f>
        <v>0</v>
      </c>
      <c r="L5" s="54">
        <f ca="1">IFERROR(_xludf.IFS(LEFT(G5, 6) = "Market", VALUE(MID(G5, 9,5)), G5 = "Owned", 5000,  AND(LEFT(G5, 3) = "EMI",C5+VALUE(MID(G5,6,1)) &lt; 2022), 0, LEFT(G5, 3) = "EMI", VLOOKUP(A5, 'Vehicle EMI Sheet'!$A$4:$I$23, HLOOKUP(VALUE(MID(G5, 6, 1)), 'Vehicle EMI Sheet'!$F$1:$I$24, 24, FALSE), FALSE)), 0)</f>
        <v>0</v>
      </c>
      <c r="N5" s="51">
        <f t="shared" ca="1" si="1"/>
        <v>0</v>
      </c>
      <c r="O5" s="51">
        <f ca="1">IFERROR(__xludf.DUMMYFUNCTION("IFERROR(ifs(ISBETWEEN(F5, 0, 3, False, False), 1, ISBETWEEN(F5, 3, 8, True, True), 2, F5&gt;8, 3), 0)"),0)</f>
        <v>0</v>
      </c>
      <c r="P5" s="53">
        <f ca="1">IFERROR(_xludf.IFS(A5=0, 0, Cost_Calculator!$C$11 = "Intra-city", 1, Cost_Calculator!$C$11 = "Long distance", 2), 0)</f>
        <v>0</v>
      </c>
      <c r="Q5" s="51">
        <f ca="1">VLOOKUP(Cost_Calculator!$D$11, Assumption_Salary!$B$2:$H$19, 5, FALSE)*O5</f>
        <v>0</v>
      </c>
      <c r="R5" s="53">
        <f ca="1">VLOOKUP(Cost_Calculator!$D$11, Assumption_Salary!$B$2:$H$19, 6, FALSE)*P5</f>
        <v>0</v>
      </c>
      <c r="S5" s="51">
        <f t="shared" ca="1" si="2"/>
        <v>0</v>
      </c>
      <c r="T5" s="51">
        <f t="shared" ca="1" si="3"/>
        <v>0</v>
      </c>
      <c r="U5" s="51">
        <f t="shared" ca="1" si="4"/>
        <v>0</v>
      </c>
    </row>
    <row r="6" spans="1:22" ht="14.4">
      <c r="A6" s="52">
        <f>IFERROR(VLOOKUP(Cost_Calculator!G$5, 'Vehicle Mapping'!$A$2:$B$22, 2, FALSE), 0)</f>
        <v>0</v>
      </c>
      <c r="C6" s="51">
        <f>IFERROR(Cost_Calculator!G$7, 0)</f>
        <v>0</v>
      </c>
      <c r="E6" s="51">
        <f>IFERROR(VLOOKUP(A6, Assumption_Mileage!$A$2:$R$21, 18, FALSE), 0)</f>
        <v>0</v>
      </c>
      <c r="F6" s="51">
        <f>IFERROR(VLOOKUP(A6, Vehicle_Maintenance!$A$2:$B$21, 2, FALSE), 0)</f>
        <v>0</v>
      </c>
      <c r="G6" s="51">
        <f>Cost_Calculator!G$9</f>
        <v>0</v>
      </c>
      <c r="H6" s="53">
        <f>IFERROR(VLOOKUP(VLOOKUP(Cost_Calculator!$D$11, 'Cluster Mapping'!$E$2:$F$18,2, FALSE), Assumption_Distance!$A$2:$C$18, HLOOKUP(Cost_Calculator!$C$11, Assumption_Distance!$B$1:$C$19, 19, FALSE), FALSE), 0)</f>
        <v>2300</v>
      </c>
      <c r="I6" s="51">
        <f t="shared" si="0"/>
        <v>0</v>
      </c>
      <c r="J6" s="51">
        <f>I6*Cost_Calculator!$F$11</f>
        <v>0</v>
      </c>
      <c r="K6" s="53">
        <f>IFERROR(H6*SUM(Vehicle_Maintenance!$B$23:$B$24) + VLOOKUP(A6, Vehicle_Maintenance!$A$1:$D$21, 3, FALSE) + VLOOKUP(A6, Vehicle_Maintenance!$A$1:$D$21, 4, FALSE), 0)</f>
        <v>0</v>
      </c>
      <c r="L6" s="54">
        <f ca="1">IFERROR(_xludf.IFS(LEFT(G6, 6) = "Market", VALUE(MID(G6, 9,5)), G6 = "Owned", 5000,  AND(LEFT(G6, 3) = "EMI",C6+VALUE(MID(G6,6,1)) &lt; 2022), 0, LEFT(G6, 3) = "EMI", VLOOKUP(A6, 'Vehicle EMI Sheet'!$A$4:$I$23, HLOOKUP(VALUE(MID(G6, 6, 1)), 'Vehicle EMI Sheet'!$F$1:$I$24, 24, FALSE), FALSE)), 0)</f>
        <v>0</v>
      </c>
      <c r="N6" s="51">
        <f t="shared" ca="1" si="1"/>
        <v>0</v>
      </c>
      <c r="O6" s="51">
        <f ca="1">IFERROR(__xludf.DUMMYFUNCTION("IFERROR(ifs(ISBETWEEN(F6, 0, 3, False, False), 1, ISBETWEEN(F6, 3, 8, True, True), 2, F6&gt;8, 3), 0)"),0)</f>
        <v>0</v>
      </c>
      <c r="P6" s="53">
        <f ca="1">IFERROR(_xludf.IFS(A6=0, 0, Cost_Calculator!$C$11 = "Intra-city", 1, Cost_Calculator!$C$11 = "Long distance", 2), 0)</f>
        <v>0</v>
      </c>
      <c r="Q6" s="51">
        <f ca="1">VLOOKUP(Cost_Calculator!$D$11, Assumption_Salary!$B$2:$H$19, 5, FALSE)*O6</f>
        <v>0</v>
      </c>
      <c r="R6" s="53">
        <f ca="1">VLOOKUP(Cost_Calculator!$D$11, Assumption_Salary!$B$2:$H$19, 6, FALSE)*P6</f>
        <v>0</v>
      </c>
      <c r="S6" s="51">
        <f t="shared" ca="1" si="2"/>
        <v>0</v>
      </c>
      <c r="T6" s="51">
        <f t="shared" ca="1" si="3"/>
        <v>0</v>
      </c>
      <c r="U6" s="51">
        <f t="shared" ca="1" si="4"/>
        <v>0</v>
      </c>
    </row>
    <row r="7" spans="1:22" ht="14.4">
      <c r="A7" s="52">
        <f>IFERROR(VLOOKUP(Cost_Calculator!H$5, 'Vehicle Mapping'!$A$2:$B$22, 2, FALSE), 0)</f>
        <v>0</v>
      </c>
      <c r="C7" s="51">
        <f>IFERROR(Cost_Calculator!H$7, 0)</f>
        <v>0</v>
      </c>
      <c r="E7" s="51">
        <f>IFERROR(VLOOKUP(A7, Assumption_Mileage!$A$2:$R$21, 18, FALSE), 0)</f>
        <v>0</v>
      </c>
      <c r="F7" s="51">
        <f>IFERROR(VLOOKUP(A7, Vehicle_Maintenance!$A$2:$B$21, 2, FALSE), 0)</f>
        <v>0</v>
      </c>
      <c r="G7" s="51">
        <f>Cost_Calculator!H$9</f>
        <v>0</v>
      </c>
      <c r="H7" s="53">
        <f>IFERROR(VLOOKUP(VLOOKUP(Cost_Calculator!$D$11, 'Cluster Mapping'!$E$2:$F$18,2, FALSE), Assumption_Distance!$A$2:$C$18, HLOOKUP(Cost_Calculator!$C$11, Assumption_Distance!$B$1:$C$19, 19, FALSE), FALSE), 0)</f>
        <v>2300</v>
      </c>
      <c r="I7" s="51">
        <f t="shared" si="0"/>
        <v>0</v>
      </c>
      <c r="J7" s="51">
        <f>I7*Cost_Calculator!$F$11</f>
        <v>0</v>
      </c>
      <c r="K7" s="53">
        <f>IFERROR(H7*SUM(Vehicle_Maintenance!$B$23:$B$24) + VLOOKUP(A7, Vehicle_Maintenance!$A$1:$D$21, 3, FALSE) + VLOOKUP(A7, Vehicle_Maintenance!$A$1:$D$21, 4, FALSE), 0)</f>
        <v>0</v>
      </c>
      <c r="L7" s="54">
        <f ca="1">IFERROR(_xludf.IFS(LEFT(G7, 6) = "Market", VALUE(MID(G7, 9,5)), G7 = "Owned", 5000,  AND(LEFT(G7, 3) = "EMI",C7+VALUE(MID(G7,6,1)) &lt; 2022), 0, LEFT(G7, 3) = "EMI", VLOOKUP(A7, 'Vehicle EMI Sheet'!$A$4:$I$23, HLOOKUP(VALUE(MID(G7, 6, 1)), 'Vehicle EMI Sheet'!$F$1:$I$24, 24, FALSE), FALSE)), 0)</f>
        <v>0</v>
      </c>
      <c r="N7" s="51">
        <f t="shared" ca="1" si="1"/>
        <v>0</v>
      </c>
      <c r="O7" s="51">
        <f ca="1">IFERROR(__xludf.DUMMYFUNCTION("IFERROR(ifs(ISBETWEEN(F7, 0, 3, False, False), 1, ISBETWEEN(F7, 3, 8, True, True), 2, F7&gt;8, 3), 0)"),0)</f>
        <v>0</v>
      </c>
      <c r="P7" s="53">
        <f ca="1">IFERROR(_xludf.IFS(A7=0, 0, Cost_Calculator!$C$11 = "Intra-city", 1, Cost_Calculator!$C$11 = "Long distance", 2), 0)</f>
        <v>0</v>
      </c>
      <c r="Q7" s="51">
        <f ca="1">VLOOKUP(Cost_Calculator!$D$11, Assumption_Salary!$B$2:$H$19, 5, FALSE)*O7</f>
        <v>0</v>
      </c>
      <c r="R7" s="53">
        <f ca="1">VLOOKUP(Cost_Calculator!$D$11, Assumption_Salary!$B$2:$H$19, 6, FALSE)*P7</f>
        <v>0</v>
      </c>
      <c r="S7" s="51">
        <f t="shared" ca="1" si="2"/>
        <v>0</v>
      </c>
      <c r="T7" s="51">
        <f t="shared" ca="1" si="3"/>
        <v>0</v>
      </c>
      <c r="U7" s="51">
        <f t="shared" ca="1" si="4"/>
        <v>0</v>
      </c>
    </row>
    <row r="8" spans="1:22" ht="14.4">
      <c r="A8" s="52">
        <f>IFERROR(VLOOKUP(Cost_Calculator!I$5, 'Vehicle Mapping'!$A$2:$B$22, 2, FALSE), 0)</f>
        <v>0</v>
      </c>
      <c r="C8" s="51">
        <f>IFERROR(Cost_Calculator!I$7, 0)</f>
        <v>0</v>
      </c>
      <c r="E8" s="51">
        <f>IFERROR(VLOOKUP(A8, Assumption_Mileage!$A$2:$R$21, 18, FALSE), 0)</f>
        <v>0</v>
      </c>
      <c r="F8" s="51">
        <f>IFERROR(VLOOKUP(A8, Vehicle_Maintenance!$A$2:$B$21, 2, FALSE), 0)</f>
        <v>0</v>
      </c>
      <c r="G8" s="51">
        <f>Cost_Calculator!I$9</f>
        <v>0</v>
      </c>
      <c r="H8" s="53">
        <f>IFERROR(VLOOKUP(VLOOKUP(Cost_Calculator!$D$11, 'Cluster Mapping'!$E$2:$F$18,2, FALSE), Assumption_Distance!$A$2:$C$18, HLOOKUP(Cost_Calculator!$C$11, Assumption_Distance!$B$1:$C$19, 19, FALSE), FALSE), 0)</f>
        <v>2300</v>
      </c>
      <c r="I8" s="51">
        <f t="shared" si="0"/>
        <v>0</v>
      </c>
      <c r="J8" s="51">
        <f>I8*Cost_Calculator!$F$11</f>
        <v>0</v>
      </c>
      <c r="K8" s="53">
        <f>IFERROR(H8*SUM(Vehicle_Maintenance!$B$23:$B$24) + VLOOKUP(A8, Vehicle_Maintenance!$A$1:$D$21, 3, FALSE) + VLOOKUP(A8, Vehicle_Maintenance!$A$1:$D$21, 4, FALSE), 0)</f>
        <v>0</v>
      </c>
      <c r="L8" s="54">
        <f ca="1">IFERROR(_xludf.IFS(LEFT(G8, 6) = "Market", VALUE(MID(G8, 9,5)), G8 = "Owned", 5000,  AND(LEFT(G8, 3) = "EMI",C8+VALUE(MID(G8,6,1)) &lt; 2022), 0, LEFT(G8, 3) = "EMI", VLOOKUP(A8, 'Vehicle EMI Sheet'!$A$4:$I$23, HLOOKUP(VALUE(MID(G8, 6, 1)), 'Vehicle EMI Sheet'!$F$1:$I$24, 24, FALSE), FALSE)), 0)</f>
        <v>0</v>
      </c>
      <c r="N8" s="51">
        <f t="shared" ca="1" si="1"/>
        <v>0</v>
      </c>
      <c r="O8" s="51">
        <f ca="1">IFERROR(__xludf.DUMMYFUNCTION("IFERROR(ifs(ISBETWEEN(F8, 0, 3, False, False), 1, ISBETWEEN(F8, 3, 8, True, True), 2, F8&gt;8, 3), 0)"),0)</f>
        <v>0</v>
      </c>
      <c r="P8" s="53">
        <f ca="1">IFERROR(_xludf.IFS(A8=0, 0, Cost_Calculator!$C$11 = "Intra-city", 1, Cost_Calculator!$C$11 = "Long distance", 2), 0)</f>
        <v>0</v>
      </c>
      <c r="Q8" s="51">
        <f ca="1">VLOOKUP(Cost_Calculator!$D$11, Assumption_Salary!$B$2:$H$19, 5, FALSE)*O8</f>
        <v>0</v>
      </c>
      <c r="R8" s="53">
        <f ca="1">VLOOKUP(Cost_Calculator!$D$11, Assumption_Salary!$B$2:$H$19, 6, FALSE)*P8</f>
        <v>0</v>
      </c>
      <c r="S8" s="51">
        <f t="shared" ca="1" si="2"/>
        <v>0</v>
      </c>
      <c r="T8" s="51">
        <f t="shared" ca="1" si="3"/>
        <v>0</v>
      </c>
      <c r="U8" s="51">
        <f t="shared" ca="1" si="4"/>
        <v>0</v>
      </c>
    </row>
    <row r="9" spans="1:22" ht="14.4">
      <c r="A9" s="52">
        <f>IFERROR(VLOOKUP(Cost_Calculator!J$5, 'Vehicle Mapping'!$A$2:$B$22, 2, FALSE), 0)</f>
        <v>0</v>
      </c>
      <c r="C9" s="51">
        <f>IFERROR(Cost_Calculator!J$7, 0)</f>
        <v>0</v>
      </c>
      <c r="E9" s="51">
        <f>IFERROR(VLOOKUP(A9, Assumption_Mileage!$A$2:$R$21, 18, FALSE), 0)</f>
        <v>0</v>
      </c>
      <c r="F9" s="51">
        <f>IFERROR(VLOOKUP(A9, Vehicle_Maintenance!$A$2:$B$21, 2, FALSE), 0)</f>
        <v>0</v>
      </c>
      <c r="G9" s="51">
        <f>Cost_Calculator!J$9</f>
        <v>0</v>
      </c>
      <c r="H9" s="53">
        <f>IFERROR(VLOOKUP(VLOOKUP(Cost_Calculator!$D$11, 'Cluster Mapping'!$E$2:$F$18,2, FALSE), Assumption_Distance!$A$2:$C$18, HLOOKUP(Cost_Calculator!$C$11, Assumption_Distance!$B$1:$C$19, 19, FALSE), FALSE), 0)</f>
        <v>2300</v>
      </c>
      <c r="I9" s="51">
        <f t="shared" si="0"/>
        <v>0</v>
      </c>
      <c r="J9" s="51">
        <f>I9*Cost_Calculator!$F$11</f>
        <v>0</v>
      </c>
      <c r="K9" s="53">
        <f>IFERROR(H9*SUM(Vehicle_Maintenance!$B$23:$B$24) + VLOOKUP(A9, Vehicle_Maintenance!$A$1:$D$21, 3, FALSE) + VLOOKUP(A9, Vehicle_Maintenance!$A$1:$D$21, 4, FALSE), 0)</f>
        <v>0</v>
      </c>
      <c r="L9" s="54">
        <f ca="1">IFERROR(_xludf.IFS(LEFT(G9, 6) = "Market", VALUE(MID(G9, 9,5)), G9 = "Owned", 5000,  AND(LEFT(G9, 3) = "EMI",C9+VALUE(MID(G9,6,1)) &lt; 2022), 0, LEFT(G9, 3) = "EMI", VLOOKUP(A9, 'Vehicle EMI Sheet'!$A$4:$I$23, HLOOKUP(VALUE(MID(G9, 6, 1)), 'Vehicle EMI Sheet'!$F$1:$I$24, 24, FALSE), FALSE)), 0)</f>
        <v>0</v>
      </c>
      <c r="N9" s="51">
        <f t="shared" ca="1" si="1"/>
        <v>0</v>
      </c>
      <c r="O9" s="51">
        <f ca="1">IFERROR(__xludf.DUMMYFUNCTION("IFERROR(ifs(ISBETWEEN(F9, 0, 3, False, False), 1, ISBETWEEN(F9, 3, 8, True, True), 2, F9&gt;8, 3), 0)"),0)</f>
        <v>0</v>
      </c>
      <c r="P9" s="53">
        <f ca="1">IFERROR(_xludf.IFS(A9=0, 0, Cost_Calculator!$C$11 = "Intra-city", 1, Cost_Calculator!$C$11 = "Long distance", 2), 0)</f>
        <v>0</v>
      </c>
      <c r="Q9" s="51">
        <f ca="1">VLOOKUP(Cost_Calculator!$D$11, Assumption_Salary!$B$2:$H$19, 5, FALSE)*O9</f>
        <v>0</v>
      </c>
      <c r="R9" s="53">
        <f ca="1">VLOOKUP(Cost_Calculator!$D$11, Assumption_Salary!$B$2:$H$19, 6, FALSE)*P9</f>
        <v>0</v>
      </c>
      <c r="S9" s="51">
        <f t="shared" ca="1" si="2"/>
        <v>0</v>
      </c>
      <c r="T9" s="51">
        <f t="shared" ca="1" si="3"/>
        <v>0</v>
      </c>
      <c r="U9" s="51">
        <f t="shared" ca="1" si="4"/>
        <v>0</v>
      </c>
    </row>
    <row r="10" spans="1:22" ht="14.4">
      <c r="A10" s="52">
        <f>IFERROR(VLOOKUP(Cost_Calculator!K$5, 'Vehicle Mapping'!$A$2:$B$22, 2, FALSE), 0)</f>
        <v>0</v>
      </c>
      <c r="C10" s="51">
        <f>IFERROR(Cost_Calculator!K$7, 0)</f>
        <v>0</v>
      </c>
      <c r="E10" s="51">
        <f>IFERROR(VLOOKUP(A10, Assumption_Mileage!$A$2:$R$21, 18, FALSE), 0)</f>
        <v>0</v>
      </c>
      <c r="F10" s="51">
        <f>IFERROR(VLOOKUP(A10, Vehicle_Maintenance!$A$2:$B$21, 2, FALSE), 0)</f>
        <v>0</v>
      </c>
      <c r="G10" s="51">
        <f>Cost_Calculator!K$9</f>
        <v>0</v>
      </c>
      <c r="H10" s="53">
        <f>IFERROR(VLOOKUP(VLOOKUP(Cost_Calculator!$D$11, 'Cluster Mapping'!$E$2:$F$18,2, FALSE), Assumption_Distance!$A$2:$C$18, HLOOKUP(Cost_Calculator!$C$11, Assumption_Distance!$B$1:$C$19, 19, FALSE), FALSE), 0)</f>
        <v>2300</v>
      </c>
      <c r="I10" s="51">
        <f t="shared" si="0"/>
        <v>0</v>
      </c>
      <c r="J10" s="51">
        <f>I10*Cost_Calculator!$F$11</f>
        <v>0</v>
      </c>
      <c r="K10" s="53">
        <f>IFERROR(H10*SUM(Vehicle_Maintenance!$B$23:$B$24) + VLOOKUP(A10, Vehicle_Maintenance!$A$1:$D$21, 3, FALSE) + VLOOKUP(A10, Vehicle_Maintenance!$A$1:$D$21, 4, FALSE), 0)</f>
        <v>0</v>
      </c>
      <c r="L10" s="54">
        <f ca="1">IFERROR(_xludf.IFS(LEFT(G10, 6) = "Market", VALUE(MID(G10, 9,5)), G10 = "Owned", 5000,  AND(LEFT(G10, 3) = "EMI",C10+VALUE(MID(G10,6,1)) &lt; 2022), 0, LEFT(G10, 3) = "EMI", VLOOKUP(A10, 'Vehicle EMI Sheet'!$A$4:$I$23, HLOOKUP(VALUE(MID(G10, 6, 1)), 'Vehicle EMI Sheet'!$F$1:$I$24, 24, FALSE), FALSE)), 0)</f>
        <v>0</v>
      </c>
      <c r="N10" s="51">
        <f t="shared" ca="1" si="1"/>
        <v>0</v>
      </c>
      <c r="O10" s="51">
        <f ca="1">IFERROR(__xludf.DUMMYFUNCTION("IFERROR(ifs(ISBETWEEN(F10, 0, 3, False, False), 1, ISBETWEEN(F10, 3, 8, True, True), 2, F10&gt;8, 3), 0)"),0)</f>
        <v>0</v>
      </c>
      <c r="P10" s="53">
        <f ca="1">IFERROR(_xludf.IFS(A10=0, 0, Cost_Calculator!$C$11 = "Intra-city", 1, Cost_Calculator!$C$11 = "Long distance", 2), 0)</f>
        <v>0</v>
      </c>
      <c r="Q10" s="51">
        <f ca="1">VLOOKUP(Cost_Calculator!$D$11, Assumption_Salary!$B$2:$H$19, 5, FALSE)*O10</f>
        <v>0</v>
      </c>
      <c r="R10" s="53">
        <f ca="1">VLOOKUP(Cost_Calculator!$D$11, Assumption_Salary!$B$2:$H$19, 6, FALSE)*P10</f>
        <v>0</v>
      </c>
      <c r="S10" s="51">
        <f t="shared" ca="1" si="2"/>
        <v>0</v>
      </c>
      <c r="T10" s="51">
        <f t="shared" ca="1" si="3"/>
        <v>0</v>
      </c>
      <c r="U10" s="51">
        <f t="shared" ca="1" si="4"/>
        <v>0</v>
      </c>
    </row>
    <row r="11" spans="1:22" ht="14.4">
      <c r="A11" s="52">
        <f>IFERROR(VLOOKUP(Cost_Calculator!L$5, 'Vehicle Mapping'!$A$2:$B$22, 2, FALSE), 0)</f>
        <v>0</v>
      </c>
      <c r="C11" s="51">
        <f>IFERROR(Cost_Calculator!L$7, 0)</f>
        <v>0</v>
      </c>
      <c r="E11" s="51">
        <f>IFERROR(VLOOKUP(A11, Assumption_Mileage!$A$2:$R$21, 18, FALSE), 0)</f>
        <v>0</v>
      </c>
      <c r="F11" s="51">
        <f>IFERROR(VLOOKUP(A11, Vehicle_Maintenance!$A$2:$B$21, 2, FALSE), 0)</f>
        <v>0</v>
      </c>
      <c r="G11" s="51">
        <f>Cost_Calculator!L$9</f>
        <v>0</v>
      </c>
      <c r="H11" s="53">
        <f>IFERROR(VLOOKUP(VLOOKUP(Cost_Calculator!$D$11, 'Cluster Mapping'!$E$2:$F$18,2, FALSE), Assumption_Distance!$A$2:$C$18, HLOOKUP(Cost_Calculator!$C$11, Assumption_Distance!$B$1:$C$19, 19, FALSE), FALSE), 0)</f>
        <v>2300</v>
      </c>
      <c r="I11" s="51">
        <f t="shared" si="0"/>
        <v>0</v>
      </c>
      <c r="J11" s="51">
        <f>I11*Cost_Calculator!$F$11</f>
        <v>0</v>
      </c>
      <c r="K11" s="53">
        <f>IFERROR(H11*SUM(Vehicle_Maintenance!$B$23:$B$24) + VLOOKUP(A11, Vehicle_Maintenance!$A$1:$D$21, 3, FALSE) + VLOOKUP(A11, Vehicle_Maintenance!$A$1:$D$21, 4, FALSE), 0)</f>
        <v>0</v>
      </c>
      <c r="L11" s="54">
        <f ca="1">IFERROR(_xludf.IFS(LEFT(G11, 6) = "Market", VALUE(MID(G11, 9,5)), G11 = "Owned", 5000,  AND(LEFT(G11, 3) = "EMI",C11+VALUE(MID(G11,6,1)) &lt; 2022), 0, LEFT(G11, 3) = "EMI", VLOOKUP(A11, 'Vehicle EMI Sheet'!$A$4:$I$23, HLOOKUP(VALUE(MID(G11, 6, 1)), 'Vehicle EMI Sheet'!$F$1:$I$24, 24, FALSE), FALSE)), 0)</f>
        <v>0</v>
      </c>
      <c r="N11" s="51">
        <f t="shared" ca="1" si="1"/>
        <v>0</v>
      </c>
      <c r="O11" s="51">
        <f ca="1">IFERROR(__xludf.DUMMYFUNCTION("IFERROR(ifs(ISBETWEEN(F11, 0, 3, False, False), 1, ISBETWEEN(F11, 3, 8, True, True), 2, F11&gt;8, 3), 0)"),0)</f>
        <v>0</v>
      </c>
      <c r="P11" s="53">
        <f ca="1">IFERROR(_xludf.IFS(A11=0, 0, Cost_Calculator!$C$11 = "Intra-city", 1, Cost_Calculator!$C$11 = "Long distance", 2), 0)</f>
        <v>0</v>
      </c>
      <c r="Q11" s="51">
        <f ca="1">VLOOKUP(Cost_Calculator!$D$11, Assumption_Salary!$B$2:$H$19, 5, FALSE)*O11</f>
        <v>0</v>
      </c>
      <c r="R11" s="53">
        <f ca="1">VLOOKUP(Cost_Calculator!$D$11, Assumption_Salary!$B$2:$H$19, 6, FALSE)*P11</f>
        <v>0</v>
      </c>
      <c r="S11" s="51">
        <f t="shared" ca="1" si="2"/>
        <v>0</v>
      </c>
      <c r="T11" s="51">
        <f t="shared" ca="1" si="3"/>
        <v>0</v>
      </c>
      <c r="U11" s="51">
        <f t="shared" ca="1" si="4"/>
        <v>0</v>
      </c>
    </row>
    <row r="12" spans="1:22" ht="14.4">
      <c r="A12" s="51" t="s">
        <v>364</v>
      </c>
      <c r="F12" s="51">
        <f>SUM(F2:F11)</f>
        <v>10.3</v>
      </c>
      <c r="J12" s="51">
        <f>SUM(J2:J11)</f>
        <v>57906.923076923078</v>
      </c>
      <c r="K12" s="51">
        <f t="shared" ref="K12:L12" si="5">SUM(K2:K11)</f>
        <v>18980</v>
      </c>
      <c r="L12" s="54">
        <f t="shared" ca="1" si="5"/>
        <v>0</v>
      </c>
      <c r="N12" s="51">
        <f ca="1">SUM(N2:N11)</f>
        <v>76886.923076923078</v>
      </c>
      <c r="T12" s="51">
        <f ca="1">SUM(T2:T11)</f>
        <v>63000</v>
      </c>
      <c r="U12" s="51">
        <f ca="1">N12+T12+R16+B20</f>
        <v>191722.96153846153</v>
      </c>
    </row>
    <row r="13" spans="1:22" ht="14.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55"/>
      <c r="M13" s="4"/>
      <c r="N13" s="4"/>
      <c r="O13" s="4"/>
      <c r="P13" s="4"/>
      <c r="Q13" s="4"/>
      <c r="R13" s="4"/>
      <c r="S13" s="4"/>
      <c r="T13" s="4"/>
      <c r="U13" s="4"/>
    </row>
    <row r="14" spans="1:22" ht="14.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55"/>
      <c r="M14" s="4"/>
      <c r="N14" s="4"/>
      <c r="O14" s="4"/>
      <c r="P14" s="4"/>
      <c r="Q14" s="4"/>
      <c r="R14" s="4"/>
      <c r="S14" s="4"/>
      <c r="T14" s="4"/>
      <c r="U14" s="4"/>
    </row>
    <row r="15" spans="1:22" ht="14.4">
      <c r="A15" s="51" t="s">
        <v>365</v>
      </c>
      <c r="C15" s="4"/>
      <c r="D15" s="4"/>
      <c r="E15" s="4"/>
      <c r="F15" s="4"/>
      <c r="G15" s="4"/>
      <c r="H15" s="4"/>
      <c r="I15" s="4"/>
      <c r="J15" s="4"/>
      <c r="K15" s="4"/>
      <c r="L15" s="55"/>
      <c r="M15" s="4"/>
      <c r="N15" s="4"/>
      <c r="O15" s="4"/>
      <c r="P15" s="4"/>
      <c r="Q15" s="4" t="s">
        <v>363</v>
      </c>
      <c r="R15" s="4" t="s">
        <v>366</v>
      </c>
      <c r="S15" s="4"/>
      <c r="T15" s="4"/>
      <c r="U15" s="4"/>
    </row>
    <row r="16" spans="1:22" ht="14.4">
      <c r="A16" s="51" t="s">
        <v>367</v>
      </c>
      <c r="B16" s="51">
        <f>IF(Cost_Calculator!C13="Yes", J12*(20/100), 0)</f>
        <v>0</v>
      </c>
      <c r="C16" s="4"/>
      <c r="D16" s="4"/>
      <c r="E16" s="4"/>
      <c r="F16" s="53"/>
      <c r="G16" s="4"/>
      <c r="H16" s="4"/>
      <c r="I16" s="4"/>
      <c r="J16" s="4"/>
      <c r="K16" s="4"/>
      <c r="L16" s="55"/>
      <c r="M16" s="4"/>
      <c r="N16" s="4"/>
      <c r="O16" s="4"/>
      <c r="P16" s="4"/>
      <c r="Q16" s="4">
        <f ca="1">IF(SUM(S2:S11) &lt; 11, 1, 2)</f>
        <v>1</v>
      </c>
      <c r="R16" s="56">
        <f ca="1">VLOOKUP(Cost_Calculator!$D$11, Assumption_Salary!$B$2:$H$19, 7, FALSE)*Q16</f>
        <v>14800</v>
      </c>
      <c r="S16" s="4"/>
      <c r="T16" s="4"/>
      <c r="U16" s="4"/>
    </row>
    <row r="17" spans="1:21" ht="14.4">
      <c r="A17" s="51" t="s">
        <v>368</v>
      </c>
      <c r="B17" s="51">
        <f>IF(Cost_Calculator!D13="Yes", J12*(15/100), 0)</f>
        <v>8686.038461538461</v>
      </c>
      <c r="C17" s="4"/>
      <c r="D17" s="4"/>
      <c r="E17" s="4"/>
      <c r="F17" s="4"/>
      <c r="G17" s="4"/>
      <c r="H17" s="4"/>
      <c r="I17" s="4"/>
      <c r="J17" s="4"/>
      <c r="K17" s="4"/>
      <c r="L17" s="55"/>
      <c r="M17" s="4"/>
      <c r="N17" s="4"/>
      <c r="O17" s="4"/>
      <c r="P17" s="4"/>
      <c r="Q17" s="4"/>
      <c r="R17" s="4"/>
      <c r="S17" s="4"/>
      <c r="T17" s="4"/>
      <c r="U17" s="4"/>
    </row>
    <row r="18" spans="1:21" ht="14.4">
      <c r="A18" s="51" t="s">
        <v>369</v>
      </c>
      <c r="B18" s="51">
        <f ca="1">IF(Cost_Calculator!E13="Yes", T12*(15/100), 0)</f>
        <v>9450</v>
      </c>
      <c r="C18" s="4"/>
      <c r="D18" s="4"/>
      <c r="E18" s="2"/>
      <c r="F18" s="4"/>
      <c r="G18" s="4"/>
      <c r="H18" s="4"/>
      <c r="I18" s="4"/>
      <c r="J18" s="4"/>
      <c r="K18" s="4"/>
      <c r="L18" s="55"/>
      <c r="M18" s="4"/>
      <c r="N18" s="4"/>
      <c r="O18" s="4"/>
      <c r="P18" s="4"/>
      <c r="Q18" s="4"/>
      <c r="R18" s="4"/>
      <c r="S18" s="4"/>
      <c r="T18" s="4"/>
      <c r="U18" s="4"/>
    </row>
    <row r="19" spans="1:21" ht="14.4">
      <c r="A19" s="51" t="s">
        <v>370</v>
      </c>
      <c r="B19" s="51">
        <f ca="1">IF(Cost_Calculator!F13="Yes", T12*(30/100), 0)</f>
        <v>18900</v>
      </c>
      <c r="C19" s="4"/>
      <c r="D19" s="4"/>
      <c r="E19" s="4"/>
      <c r="F19" s="4"/>
      <c r="G19" s="4"/>
      <c r="H19" s="4"/>
      <c r="I19" s="4"/>
      <c r="J19" s="4"/>
      <c r="K19" s="4"/>
      <c r="L19" s="55"/>
      <c r="M19" s="4"/>
      <c r="N19" s="4"/>
      <c r="O19" s="4"/>
      <c r="P19" s="4"/>
      <c r="Q19" s="4"/>
      <c r="R19" s="4"/>
      <c r="S19" s="4"/>
      <c r="T19" s="4"/>
      <c r="U19" s="4"/>
    </row>
    <row r="20" spans="1:21" ht="14.4">
      <c r="A20" s="51" t="s">
        <v>364</v>
      </c>
      <c r="B20" s="51">
        <f ca="1">SUM(B16:B19)</f>
        <v>37036.038461538461</v>
      </c>
      <c r="C20" s="4"/>
      <c r="D20" s="4"/>
      <c r="E20" s="4"/>
      <c r="F20" s="4"/>
      <c r="G20" s="4"/>
      <c r="H20" s="4"/>
      <c r="I20" s="4"/>
      <c r="J20" s="4"/>
      <c r="K20" s="4"/>
      <c r="L20" s="55"/>
      <c r="M20" s="4"/>
      <c r="N20" s="4"/>
      <c r="O20" s="4"/>
      <c r="P20" s="4"/>
      <c r="Q20" s="4"/>
      <c r="R20" s="4"/>
      <c r="S20" s="4"/>
      <c r="T20" s="4"/>
      <c r="U20" s="4"/>
    </row>
    <row r="21" spans="1:21" ht="15.6" customHeight="1">
      <c r="C21" s="4"/>
      <c r="D21" s="4"/>
      <c r="E21" s="4"/>
      <c r="F21" s="4"/>
      <c r="G21" s="4"/>
      <c r="H21" s="4"/>
      <c r="I21" s="4"/>
      <c r="J21" s="4"/>
      <c r="K21" s="4"/>
      <c r="L21" s="55"/>
      <c r="M21" s="4"/>
      <c r="N21" s="4"/>
      <c r="O21" s="4"/>
      <c r="P21" s="4"/>
      <c r="Q21" s="4"/>
      <c r="R21" s="4"/>
      <c r="S21" s="4"/>
      <c r="T21" s="4"/>
      <c r="U21" s="4"/>
    </row>
    <row r="22" spans="1:21" ht="15.6" customHeight="1">
      <c r="C22" s="4"/>
      <c r="D22" s="4"/>
      <c r="E22" s="4"/>
      <c r="F22" s="4"/>
      <c r="G22" s="4"/>
      <c r="H22" s="4"/>
      <c r="I22" s="4"/>
      <c r="J22" s="4"/>
      <c r="K22" s="4"/>
      <c r="L22" s="55"/>
      <c r="M22" s="4"/>
      <c r="N22" s="4"/>
      <c r="O22" s="4"/>
      <c r="P22" s="4"/>
      <c r="Q22" s="4"/>
      <c r="R22" s="4"/>
      <c r="S22" s="4"/>
      <c r="T22" s="4"/>
      <c r="U22" s="4"/>
    </row>
    <row r="23" spans="1:21" ht="15.6" customHeight="1">
      <c r="C23" s="4"/>
      <c r="D23" s="4"/>
      <c r="E23" s="4"/>
      <c r="F23" s="4"/>
      <c r="G23" s="4"/>
      <c r="H23" s="4"/>
      <c r="I23" s="4"/>
      <c r="J23" s="4"/>
      <c r="K23" s="4"/>
      <c r="L23" s="55"/>
      <c r="M23" s="4"/>
      <c r="N23" s="4"/>
      <c r="O23" s="4"/>
      <c r="P23" s="4"/>
      <c r="Q23" s="4"/>
      <c r="R23" s="4"/>
      <c r="S23" s="4"/>
      <c r="T23" s="4"/>
      <c r="U23" s="4"/>
    </row>
    <row r="24" spans="1:21" ht="15.75" customHeight="1">
      <c r="C24" s="4"/>
      <c r="D24" s="4"/>
      <c r="E24" s="57"/>
      <c r="F24" s="57"/>
      <c r="G24" s="4"/>
      <c r="H24" s="4"/>
      <c r="I24" s="4"/>
      <c r="J24" s="4"/>
      <c r="K24" s="4"/>
      <c r="L24" s="55"/>
      <c r="M24" s="4"/>
      <c r="N24" s="4"/>
      <c r="O24" s="4"/>
      <c r="P24" s="4"/>
      <c r="Q24" s="4"/>
      <c r="R24" s="4"/>
      <c r="S24" s="4"/>
      <c r="T24" s="4"/>
      <c r="U24" s="4"/>
    </row>
    <row r="25" spans="1:21" ht="15.75" customHeight="1">
      <c r="C25" s="4"/>
      <c r="D25" s="4"/>
      <c r="E25" s="4"/>
      <c r="F25" s="4"/>
      <c r="G25" s="4"/>
      <c r="H25" s="4"/>
      <c r="I25" s="4"/>
      <c r="J25" s="4"/>
      <c r="K25" s="4"/>
      <c r="L25" s="55"/>
      <c r="M25" s="4"/>
      <c r="N25" s="4"/>
      <c r="O25" s="4"/>
      <c r="P25" s="4"/>
      <c r="Q25" s="4"/>
      <c r="R25" s="4"/>
      <c r="S25" s="4"/>
      <c r="T25" s="4"/>
      <c r="U25" s="4"/>
    </row>
    <row r="26" spans="1:21" ht="15.75" customHeight="1">
      <c r="C26" s="4"/>
      <c r="D26" s="4"/>
      <c r="E26" s="4"/>
      <c r="F26" s="4"/>
      <c r="G26" s="4"/>
      <c r="H26" s="4"/>
      <c r="I26" s="4"/>
      <c r="J26" s="4"/>
      <c r="K26" s="4"/>
      <c r="L26" s="55"/>
      <c r="M26" s="4"/>
      <c r="N26" s="4"/>
      <c r="O26" s="4"/>
      <c r="P26" s="4"/>
      <c r="Q26" s="4"/>
      <c r="R26" s="4"/>
      <c r="S26" s="4"/>
      <c r="T26" s="4"/>
      <c r="U26" s="4"/>
    </row>
    <row r="27" spans="1:21" ht="15.75" customHeight="1">
      <c r="C27" s="4"/>
      <c r="D27" s="4"/>
      <c r="E27" s="4"/>
      <c r="F27" s="4"/>
      <c r="G27" s="4"/>
      <c r="H27" s="4"/>
      <c r="I27" s="4"/>
      <c r="J27" s="4"/>
      <c r="K27" s="4"/>
      <c r="L27" s="55"/>
      <c r="M27" s="4"/>
      <c r="N27" s="4"/>
      <c r="O27" s="4"/>
      <c r="P27" s="4"/>
      <c r="Q27" s="4"/>
      <c r="R27" s="4"/>
      <c r="S27" s="4"/>
      <c r="T27" s="4"/>
      <c r="U27" s="4"/>
    </row>
    <row r="28" spans="1:21" ht="15.75" customHeight="1">
      <c r="C28" s="4"/>
      <c r="D28" s="4"/>
      <c r="E28" s="4"/>
      <c r="F28" s="4"/>
      <c r="G28" s="4"/>
      <c r="H28" s="4"/>
      <c r="I28" s="4"/>
      <c r="J28" s="4"/>
      <c r="K28" s="4"/>
      <c r="L28" s="55"/>
      <c r="M28" s="4"/>
      <c r="N28" s="4"/>
      <c r="O28" s="4"/>
      <c r="P28" s="4"/>
      <c r="Q28" s="4"/>
      <c r="R28" s="4"/>
      <c r="S28" s="4"/>
      <c r="T28" s="4"/>
      <c r="U28" s="4"/>
    </row>
    <row r="29" spans="1:21" ht="15.75" customHeight="1">
      <c r="C29" s="4"/>
      <c r="D29" s="4"/>
      <c r="E29" s="4"/>
      <c r="F29" s="4"/>
      <c r="G29" s="4"/>
      <c r="H29" s="4"/>
      <c r="I29" s="4"/>
      <c r="J29" s="4"/>
      <c r="K29" s="4"/>
      <c r="L29" s="55"/>
      <c r="M29" s="4"/>
      <c r="N29" s="4"/>
      <c r="O29" s="4"/>
      <c r="P29" s="4"/>
      <c r="Q29" s="4"/>
      <c r="R29" s="4"/>
      <c r="S29" s="4"/>
      <c r="T29" s="4"/>
      <c r="U29" s="4"/>
    </row>
    <row r="30" spans="1:21" ht="15.75" customHeight="1">
      <c r="C30" s="58"/>
      <c r="D30" s="58"/>
      <c r="E30" s="4"/>
      <c r="F30" s="4"/>
      <c r="G30" s="4"/>
      <c r="H30" s="4"/>
      <c r="I30" s="4"/>
      <c r="J30" s="4"/>
      <c r="K30" s="4"/>
      <c r="L30" s="55"/>
      <c r="M30" s="4"/>
      <c r="N30" s="4"/>
      <c r="O30" s="4"/>
      <c r="P30" s="4"/>
      <c r="Q30" s="4"/>
      <c r="R30" s="4"/>
      <c r="S30" s="4"/>
      <c r="T30" s="4"/>
      <c r="U30" s="4"/>
    </row>
    <row r="31" spans="1:21" ht="15.75" customHeight="1">
      <c r="C31" s="58"/>
      <c r="D31" s="58"/>
      <c r="E31" s="4"/>
      <c r="F31" s="4"/>
      <c r="G31" s="4"/>
      <c r="H31" s="4"/>
      <c r="I31" s="4"/>
      <c r="J31" s="4"/>
      <c r="K31" s="4"/>
      <c r="L31" s="55"/>
      <c r="M31" s="4"/>
      <c r="N31" s="4"/>
      <c r="O31" s="4"/>
      <c r="P31" s="4"/>
      <c r="Q31" s="4"/>
      <c r="R31" s="4"/>
      <c r="S31" s="4"/>
      <c r="T31" s="4"/>
      <c r="U31" s="4"/>
    </row>
    <row r="32" spans="1:21" ht="15.75" customHeight="1">
      <c r="C32" s="58"/>
      <c r="D32" s="58"/>
      <c r="E32" s="4"/>
      <c r="F32" s="4"/>
      <c r="G32" s="4"/>
      <c r="H32" s="4"/>
      <c r="I32" s="4"/>
      <c r="J32" s="4"/>
      <c r="K32" s="4"/>
      <c r="L32" s="55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C33" s="4"/>
      <c r="D33" s="4"/>
      <c r="E33" s="4"/>
      <c r="F33" s="4"/>
      <c r="G33" s="4"/>
      <c r="H33" s="4"/>
      <c r="I33" s="4"/>
      <c r="J33" s="4"/>
      <c r="K33" s="4"/>
      <c r="L33" s="55"/>
      <c r="M33" s="4"/>
      <c r="N33" s="4"/>
      <c r="O33" s="4"/>
      <c r="P33" s="4"/>
      <c r="Q33" s="4"/>
      <c r="R33" s="4"/>
      <c r="S33" s="4"/>
      <c r="T33" s="4"/>
      <c r="U33" s="4"/>
    </row>
    <row r="34" spans="1:21" ht="15" customHeight="1">
      <c r="C34" s="4"/>
      <c r="D34" s="4"/>
      <c r="E34" s="4"/>
      <c r="F34" s="4"/>
      <c r="G34" s="4"/>
      <c r="H34" s="4"/>
      <c r="I34" s="4"/>
      <c r="J34" s="4"/>
      <c r="K34" s="4"/>
      <c r="L34" s="55"/>
      <c r="M34" s="4"/>
      <c r="N34" s="4"/>
      <c r="O34" s="4"/>
      <c r="P34" s="4"/>
      <c r="Q34" s="4"/>
      <c r="R34" s="4"/>
      <c r="S34" s="4"/>
      <c r="T34" s="4"/>
      <c r="U34" s="4"/>
    </row>
    <row r="35" spans="1:21" ht="15.75" customHeight="1">
      <c r="C35" s="4"/>
      <c r="D35" s="4"/>
      <c r="E35" s="4"/>
      <c r="F35" s="4"/>
      <c r="G35" s="4"/>
      <c r="H35" s="4"/>
      <c r="I35" s="4"/>
      <c r="J35" s="4"/>
      <c r="K35" s="4"/>
      <c r="L35" s="55"/>
      <c r="M35" s="4"/>
      <c r="N35" s="4"/>
      <c r="O35" s="4"/>
      <c r="P35" s="4"/>
      <c r="Q35" s="4"/>
      <c r="R35" s="4"/>
      <c r="S35" s="4"/>
      <c r="T35" s="4"/>
      <c r="U35" s="4"/>
    </row>
    <row r="36" spans="1:21" ht="15.75" customHeight="1">
      <c r="C36" s="4"/>
      <c r="D36" s="4"/>
      <c r="E36" s="4"/>
      <c r="F36" s="4"/>
      <c r="G36" s="4"/>
      <c r="H36" s="4"/>
      <c r="I36" s="4"/>
      <c r="J36" s="4"/>
      <c r="K36" s="4"/>
      <c r="L36" s="55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C37" s="4"/>
      <c r="D37" s="4"/>
      <c r="E37" s="4"/>
      <c r="F37" s="4"/>
      <c r="G37" s="4"/>
      <c r="H37" s="4"/>
      <c r="I37" s="4"/>
      <c r="J37" s="4"/>
      <c r="K37" s="4"/>
      <c r="L37" s="55"/>
      <c r="M37" s="4"/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C38" s="4"/>
      <c r="D38" s="4"/>
      <c r="E38" s="4"/>
      <c r="F38" s="4"/>
      <c r="G38" s="4"/>
      <c r="H38" s="4"/>
      <c r="I38" s="4"/>
      <c r="J38" s="4"/>
      <c r="K38" s="4"/>
      <c r="L38" s="55"/>
      <c r="M38" s="4"/>
      <c r="N38" s="4"/>
      <c r="O38" s="4"/>
      <c r="P38" s="4"/>
      <c r="Q38" s="4"/>
      <c r="R38" s="4"/>
      <c r="S38" s="4"/>
      <c r="T38" s="4"/>
      <c r="U38" s="4"/>
    </row>
    <row r="39" spans="1:21" ht="15.75" customHeight="1">
      <c r="C39" s="4"/>
      <c r="D39" s="4"/>
      <c r="E39" s="4"/>
      <c r="F39" s="4"/>
      <c r="G39" s="4"/>
      <c r="H39" s="4"/>
      <c r="I39" s="4"/>
      <c r="J39" s="4"/>
      <c r="K39" s="4"/>
      <c r="L39" s="55"/>
      <c r="M39" s="4"/>
      <c r="N39" s="4"/>
      <c r="O39" s="4"/>
      <c r="P39" s="4"/>
      <c r="Q39" s="4"/>
      <c r="R39" s="4"/>
      <c r="S39" s="4"/>
      <c r="T39" s="4"/>
      <c r="U39" s="4"/>
    </row>
    <row r="40" spans="1:21" ht="15.75" customHeight="1">
      <c r="C40" s="4"/>
      <c r="D40" s="4"/>
      <c r="E40" s="4"/>
      <c r="F40" s="4"/>
      <c r="G40" s="4"/>
      <c r="H40" s="4"/>
      <c r="I40" s="4"/>
      <c r="J40" s="4"/>
      <c r="K40" s="4"/>
      <c r="L40" s="55"/>
      <c r="M40" s="4"/>
      <c r="N40" s="4"/>
      <c r="O40" s="4"/>
      <c r="P40" s="4"/>
      <c r="Q40" s="4"/>
      <c r="R40" s="4"/>
      <c r="S40" s="4"/>
      <c r="T40" s="4"/>
      <c r="U40" s="4"/>
    </row>
    <row r="41" spans="1:21" ht="15.75" customHeight="1">
      <c r="C41" s="4"/>
      <c r="D41" s="4"/>
      <c r="E41" s="4"/>
      <c r="F41" s="4"/>
      <c r="G41" s="4"/>
      <c r="H41" s="4"/>
      <c r="I41" s="4"/>
      <c r="J41" s="4"/>
      <c r="K41" s="4"/>
      <c r="L41" s="55"/>
      <c r="M41" s="4"/>
      <c r="N41" s="4"/>
      <c r="O41" s="4"/>
      <c r="P41" s="4"/>
      <c r="Q41" s="4"/>
      <c r="R41" s="4"/>
      <c r="S41" s="4"/>
      <c r="T41" s="4"/>
      <c r="U41" s="4"/>
    </row>
    <row r="42" spans="1:21" ht="15.75" customHeight="1">
      <c r="C42" s="4"/>
      <c r="D42" s="4"/>
      <c r="E42" s="4"/>
      <c r="F42" s="4"/>
      <c r="G42" s="4"/>
      <c r="H42" s="4"/>
      <c r="I42" s="4"/>
      <c r="J42" s="4"/>
      <c r="K42" s="4"/>
      <c r="L42" s="55"/>
      <c r="M42" s="4"/>
      <c r="N42" s="4"/>
      <c r="O42" s="4"/>
      <c r="P42" s="4"/>
      <c r="Q42" s="4"/>
      <c r="R42" s="4"/>
      <c r="S42" s="4"/>
      <c r="T42" s="4"/>
      <c r="U42" s="4"/>
    </row>
    <row r="43" spans="1:21" ht="15.75" customHeight="1">
      <c r="C43" s="4"/>
      <c r="D43" s="4"/>
      <c r="E43" s="4"/>
      <c r="F43" s="4"/>
      <c r="G43" s="4"/>
      <c r="H43" s="4"/>
      <c r="I43" s="4"/>
      <c r="J43" s="4"/>
      <c r="K43" s="4"/>
      <c r="L43" s="55"/>
      <c r="M43" s="4"/>
      <c r="N43" s="4"/>
      <c r="O43" s="4"/>
      <c r="P43" s="4"/>
      <c r="Q43" s="4"/>
      <c r="R43" s="4"/>
      <c r="S43" s="4"/>
      <c r="T43" s="4"/>
      <c r="U43" s="4"/>
    </row>
    <row r="44" spans="1:21" ht="15.75" customHeight="1">
      <c r="C44" s="4"/>
      <c r="D44" s="4"/>
      <c r="E44" s="4"/>
      <c r="F44" s="4"/>
      <c r="G44" s="4"/>
      <c r="H44" s="4"/>
      <c r="I44" s="4"/>
      <c r="J44" s="4"/>
      <c r="K44" s="4"/>
      <c r="L44" s="55"/>
      <c r="M44" s="4"/>
      <c r="N44" s="4"/>
      <c r="O44" s="4"/>
      <c r="P44" s="4"/>
      <c r="Q44" s="4"/>
      <c r="R44" s="4"/>
      <c r="S44" s="4"/>
      <c r="T44" s="4"/>
      <c r="U44" s="4"/>
    </row>
    <row r="45" spans="1:21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55"/>
      <c r="M45" s="4"/>
      <c r="N45" s="4"/>
      <c r="O45" s="4"/>
      <c r="P45" s="4"/>
      <c r="Q45" s="4"/>
      <c r="R45" s="4"/>
      <c r="S45" s="4"/>
      <c r="T45" s="4"/>
      <c r="U45" s="4"/>
    </row>
    <row r="46" spans="1:2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55"/>
      <c r="M46" s="4"/>
      <c r="N46" s="4"/>
      <c r="O46" s="4"/>
      <c r="P46" s="4"/>
      <c r="Q46" s="4"/>
      <c r="R46" s="4"/>
      <c r="S46" s="4"/>
      <c r="T46" s="4"/>
      <c r="U46" s="4"/>
    </row>
    <row r="47" spans="1:21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55"/>
      <c r="M47" s="4"/>
      <c r="N47" s="4"/>
      <c r="O47" s="4"/>
      <c r="P47" s="4"/>
      <c r="Q47" s="4"/>
      <c r="R47" s="4"/>
      <c r="S47" s="4"/>
      <c r="T47" s="4"/>
      <c r="U47" s="4"/>
    </row>
    <row r="48" spans="1:21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55"/>
      <c r="M48" s="4"/>
      <c r="N48" s="4"/>
      <c r="O48" s="4"/>
      <c r="P48" s="4"/>
      <c r="Q48" s="4"/>
      <c r="R48" s="4"/>
      <c r="S48" s="4"/>
      <c r="T48" s="4"/>
      <c r="U48" s="4"/>
    </row>
    <row r="49" spans="1:2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55"/>
      <c r="M49" s="4"/>
      <c r="N49" s="4"/>
      <c r="O49" s="4"/>
      <c r="P49" s="4"/>
      <c r="Q49" s="4"/>
      <c r="R49" s="4"/>
      <c r="S49" s="4"/>
      <c r="T49" s="4"/>
      <c r="U49" s="4"/>
    </row>
    <row r="50" spans="1:2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55"/>
      <c r="M50" s="4"/>
      <c r="N50" s="4"/>
      <c r="O50" s="4"/>
      <c r="P50" s="4"/>
      <c r="Q50" s="4"/>
      <c r="R50" s="4"/>
      <c r="S50" s="4"/>
      <c r="T50" s="4"/>
      <c r="U50" s="4"/>
    </row>
    <row r="51" spans="1:2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55"/>
      <c r="M51" s="4"/>
      <c r="N51" s="4"/>
      <c r="O51" s="4"/>
      <c r="P51" s="4"/>
      <c r="Q51" s="4"/>
      <c r="R51" s="4"/>
      <c r="S51" s="4"/>
      <c r="T51" s="4"/>
      <c r="U51" s="4"/>
    </row>
    <row r="52" spans="1:2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55"/>
      <c r="M52" s="4"/>
      <c r="N52" s="4"/>
      <c r="O52" s="4"/>
      <c r="P52" s="4"/>
      <c r="Q52" s="4"/>
      <c r="R52" s="4"/>
      <c r="S52" s="4"/>
      <c r="T52" s="4"/>
      <c r="U52" s="4"/>
    </row>
    <row r="53" spans="1:2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55"/>
      <c r="M53" s="4"/>
      <c r="N53" s="4"/>
      <c r="O53" s="4"/>
      <c r="P53" s="4"/>
      <c r="Q53" s="4"/>
      <c r="R53" s="4"/>
      <c r="S53" s="4"/>
      <c r="T53" s="4"/>
      <c r="U53" s="4"/>
    </row>
    <row r="54" spans="1:21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55"/>
      <c r="M54" s="4"/>
      <c r="N54" s="4"/>
      <c r="O54" s="4"/>
      <c r="P54" s="4"/>
      <c r="Q54" s="4"/>
      <c r="R54" s="4"/>
      <c r="S54" s="4"/>
      <c r="T54" s="4"/>
      <c r="U54" s="4"/>
    </row>
    <row r="55" spans="1:2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55"/>
      <c r="M55" s="4"/>
      <c r="N55" s="4"/>
      <c r="O55" s="4"/>
      <c r="P55" s="4"/>
      <c r="Q55" s="4"/>
      <c r="R55" s="4"/>
      <c r="S55" s="4"/>
      <c r="T55" s="4"/>
      <c r="U55" s="4"/>
    </row>
    <row r="56" spans="1:2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55"/>
      <c r="M56" s="4"/>
      <c r="N56" s="4"/>
      <c r="O56" s="4"/>
      <c r="P56" s="4"/>
      <c r="Q56" s="4"/>
      <c r="R56" s="4"/>
      <c r="S56" s="4"/>
      <c r="T56" s="4"/>
      <c r="U56" s="4"/>
    </row>
    <row r="57" spans="1:2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55"/>
      <c r="M57" s="4"/>
      <c r="N57" s="4"/>
      <c r="O57" s="4"/>
      <c r="P57" s="4"/>
      <c r="Q57" s="4"/>
      <c r="R57" s="4"/>
      <c r="S57" s="4"/>
      <c r="T57" s="4"/>
      <c r="U57" s="4"/>
    </row>
    <row r="58" spans="1:2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55"/>
      <c r="M58" s="4"/>
      <c r="N58" s="4"/>
      <c r="O58" s="4"/>
      <c r="P58" s="4"/>
      <c r="Q58" s="4"/>
      <c r="R58" s="4"/>
      <c r="S58" s="4"/>
      <c r="T58" s="4"/>
      <c r="U58" s="4"/>
    </row>
    <row r="59" spans="1:2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5"/>
      <c r="M59" s="4"/>
      <c r="N59" s="4"/>
      <c r="O59" s="4"/>
      <c r="P59" s="4"/>
      <c r="Q59" s="4"/>
      <c r="R59" s="4"/>
      <c r="S59" s="4"/>
      <c r="T59" s="4"/>
      <c r="U59" s="4"/>
    </row>
    <row r="60" spans="1:2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5"/>
      <c r="M60" s="4"/>
      <c r="N60" s="4"/>
      <c r="O60" s="4"/>
      <c r="P60" s="4"/>
      <c r="Q60" s="4"/>
      <c r="R60" s="4"/>
      <c r="S60" s="4"/>
      <c r="T60" s="4"/>
      <c r="U60" s="4"/>
    </row>
    <row r="61" spans="1:2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5"/>
      <c r="M61" s="4"/>
      <c r="N61" s="4"/>
      <c r="O61" s="4"/>
      <c r="P61" s="4"/>
      <c r="Q61" s="4"/>
      <c r="R61" s="4"/>
      <c r="S61" s="4"/>
      <c r="T61" s="4"/>
      <c r="U61" s="4"/>
    </row>
    <row r="62" spans="1:2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5"/>
      <c r="M62" s="4"/>
      <c r="N62" s="4"/>
      <c r="O62" s="4"/>
      <c r="P62" s="4"/>
      <c r="Q62" s="4"/>
      <c r="R62" s="4"/>
      <c r="S62" s="4"/>
      <c r="T62" s="4"/>
      <c r="U62" s="4"/>
    </row>
    <row r="63" spans="1:2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5"/>
      <c r="M63" s="4"/>
      <c r="N63" s="4"/>
      <c r="O63" s="4"/>
      <c r="P63" s="4"/>
      <c r="Q63" s="4"/>
      <c r="R63" s="4"/>
      <c r="S63" s="4"/>
      <c r="T63" s="4"/>
      <c r="U63" s="4"/>
    </row>
    <row r="64" spans="1:2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5"/>
      <c r="M64" s="4"/>
      <c r="N64" s="4"/>
      <c r="O64" s="4"/>
      <c r="P64" s="4"/>
      <c r="Q64" s="4"/>
      <c r="R64" s="4"/>
      <c r="S64" s="4"/>
      <c r="T64" s="4"/>
      <c r="U64" s="4"/>
    </row>
    <row r="65" spans="1:2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5"/>
      <c r="M65" s="4"/>
      <c r="N65" s="4"/>
      <c r="O65" s="4"/>
      <c r="P65" s="4"/>
      <c r="Q65" s="4"/>
      <c r="R65" s="4"/>
      <c r="S65" s="4"/>
      <c r="T65" s="4"/>
      <c r="U65" s="4"/>
    </row>
    <row r="66" spans="1:2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5"/>
      <c r="M66" s="4"/>
      <c r="N66" s="4"/>
      <c r="O66" s="4"/>
      <c r="P66" s="4"/>
      <c r="Q66" s="4"/>
      <c r="R66" s="4"/>
      <c r="S66" s="4"/>
      <c r="T66" s="4"/>
      <c r="U66" s="4"/>
    </row>
    <row r="67" spans="1:2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5"/>
      <c r="M67" s="4"/>
      <c r="N67" s="4"/>
      <c r="O67" s="4"/>
      <c r="P67" s="4"/>
      <c r="Q67" s="4"/>
      <c r="R67" s="4"/>
      <c r="S67" s="4"/>
      <c r="T67" s="4"/>
      <c r="U67" s="4"/>
    </row>
    <row r="68" spans="1:2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55"/>
      <c r="M68" s="4"/>
      <c r="N68" s="4"/>
      <c r="O68" s="4"/>
      <c r="P68" s="4"/>
      <c r="Q68" s="4"/>
      <c r="R68" s="4"/>
      <c r="S68" s="4"/>
      <c r="T68" s="4"/>
      <c r="U68" s="4"/>
    </row>
    <row r="69" spans="1:2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55"/>
      <c r="M69" s="4"/>
      <c r="N69" s="4"/>
      <c r="O69" s="4"/>
      <c r="P69" s="4"/>
      <c r="Q69" s="4"/>
      <c r="R69" s="4"/>
      <c r="S69" s="4"/>
      <c r="T69" s="4"/>
      <c r="U69" s="4"/>
    </row>
    <row r="70" spans="1:2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55"/>
      <c r="M70" s="4"/>
      <c r="N70" s="4"/>
      <c r="O70" s="4"/>
      <c r="P70" s="4"/>
      <c r="Q70" s="4"/>
      <c r="R70" s="4"/>
      <c r="S70" s="4"/>
      <c r="T70" s="4"/>
      <c r="U70" s="4"/>
    </row>
    <row r="71" spans="1:2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5"/>
      <c r="M71" s="4"/>
      <c r="N71" s="4"/>
      <c r="O71" s="4"/>
      <c r="P71" s="4"/>
      <c r="Q71" s="4"/>
      <c r="R71" s="4"/>
      <c r="S71" s="4"/>
      <c r="T71" s="4"/>
      <c r="U71" s="4"/>
    </row>
    <row r="72" spans="1:2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5"/>
      <c r="M72" s="4"/>
      <c r="N72" s="4"/>
      <c r="O72" s="4"/>
      <c r="P72" s="4"/>
      <c r="Q72" s="4"/>
      <c r="R72" s="4"/>
      <c r="S72" s="4"/>
      <c r="T72" s="4"/>
      <c r="U72" s="4"/>
    </row>
    <row r="73" spans="1:2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5"/>
      <c r="M73" s="4"/>
      <c r="N73" s="4"/>
      <c r="O73" s="4"/>
      <c r="P73" s="4"/>
      <c r="Q73" s="4"/>
      <c r="R73" s="4"/>
      <c r="S73" s="4"/>
      <c r="T73" s="4"/>
      <c r="U73" s="4"/>
    </row>
    <row r="74" spans="1:2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5"/>
      <c r="M74" s="4"/>
      <c r="N74" s="4"/>
      <c r="O74" s="4"/>
      <c r="P74" s="4"/>
      <c r="Q74" s="4"/>
      <c r="R74" s="4"/>
      <c r="S74" s="4"/>
      <c r="T74" s="4"/>
      <c r="U74" s="4"/>
    </row>
    <row r="75" spans="1:2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5"/>
      <c r="M75" s="4"/>
      <c r="N75" s="4"/>
      <c r="O75" s="4"/>
      <c r="P75" s="4"/>
      <c r="Q75" s="4"/>
      <c r="R75" s="4"/>
      <c r="S75" s="4"/>
      <c r="T75" s="4"/>
      <c r="U75" s="4"/>
    </row>
    <row r="76" spans="1:2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5"/>
      <c r="M76" s="4"/>
      <c r="N76" s="4"/>
      <c r="O76" s="4"/>
      <c r="P76" s="4"/>
      <c r="Q76" s="4"/>
      <c r="R76" s="4"/>
      <c r="S76" s="4"/>
      <c r="T76" s="4"/>
      <c r="U76" s="4"/>
    </row>
    <row r="77" spans="1:2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5"/>
      <c r="M77" s="4"/>
      <c r="N77" s="4"/>
      <c r="O77" s="4"/>
      <c r="P77" s="4"/>
      <c r="Q77" s="4"/>
      <c r="R77" s="4"/>
      <c r="S77" s="4"/>
      <c r="T77" s="4"/>
      <c r="U77" s="4"/>
    </row>
    <row r="78" spans="1:2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5"/>
      <c r="M78" s="4"/>
      <c r="N78" s="4"/>
      <c r="O78" s="4"/>
      <c r="P78" s="4"/>
      <c r="Q78" s="4"/>
      <c r="R78" s="4"/>
      <c r="S78" s="4"/>
      <c r="T78" s="4"/>
      <c r="U78" s="4"/>
    </row>
    <row r="79" spans="1:2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5"/>
      <c r="M79" s="4"/>
      <c r="N79" s="4"/>
      <c r="O79" s="4"/>
      <c r="P79" s="4"/>
      <c r="Q79" s="4"/>
      <c r="R79" s="4"/>
      <c r="S79" s="4"/>
      <c r="T79" s="4"/>
      <c r="U79" s="4"/>
    </row>
    <row r="80" spans="1:2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5"/>
      <c r="M80" s="4"/>
      <c r="N80" s="4"/>
      <c r="O80" s="4"/>
      <c r="P80" s="4"/>
      <c r="Q80" s="4"/>
      <c r="R80" s="4"/>
      <c r="S80" s="4"/>
      <c r="T80" s="4"/>
      <c r="U80" s="4"/>
    </row>
    <row r="81" spans="1:2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5"/>
      <c r="M81" s="4"/>
      <c r="N81" s="4"/>
      <c r="O81" s="4"/>
      <c r="P81" s="4"/>
      <c r="Q81" s="4"/>
      <c r="R81" s="4"/>
      <c r="S81" s="4"/>
      <c r="T81" s="4"/>
      <c r="U81" s="4"/>
    </row>
    <row r="82" spans="1:2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5"/>
      <c r="M82" s="4"/>
      <c r="N82" s="4"/>
      <c r="O82" s="4"/>
      <c r="P82" s="4"/>
      <c r="Q82" s="4"/>
      <c r="R82" s="4"/>
      <c r="S82" s="4"/>
      <c r="T82" s="4"/>
      <c r="U82" s="4"/>
    </row>
    <row r="83" spans="1:2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5"/>
      <c r="M83" s="4"/>
      <c r="N83" s="4"/>
      <c r="O83" s="4"/>
      <c r="P83" s="4"/>
      <c r="Q83" s="4"/>
      <c r="R83" s="4"/>
      <c r="S83" s="4"/>
      <c r="T83" s="4"/>
      <c r="U83" s="4"/>
    </row>
    <row r="84" spans="1:2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5"/>
      <c r="M84" s="4"/>
      <c r="N84" s="4"/>
      <c r="O84" s="4"/>
      <c r="P84" s="4"/>
      <c r="Q84" s="4"/>
      <c r="R84" s="4"/>
      <c r="S84" s="4"/>
      <c r="T84" s="4"/>
      <c r="U84" s="4"/>
    </row>
    <row r="85" spans="1:2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5"/>
      <c r="M85" s="4"/>
      <c r="N85" s="4"/>
      <c r="O85" s="4"/>
      <c r="P85" s="4"/>
      <c r="Q85" s="4"/>
      <c r="R85" s="4"/>
      <c r="S85" s="4"/>
      <c r="T85" s="4"/>
      <c r="U85" s="4"/>
    </row>
    <row r="86" spans="1:2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55"/>
      <c r="M86" s="4"/>
      <c r="N86" s="4"/>
      <c r="O86" s="4"/>
      <c r="P86" s="4"/>
      <c r="Q86" s="4"/>
      <c r="R86" s="4"/>
      <c r="S86" s="4"/>
      <c r="T86" s="4"/>
      <c r="U86" s="4"/>
    </row>
    <row r="87" spans="1:2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55"/>
      <c r="M87" s="4"/>
      <c r="N87" s="4"/>
      <c r="O87" s="4"/>
      <c r="P87" s="4"/>
      <c r="Q87" s="4"/>
      <c r="R87" s="4"/>
      <c r="S87" s="4"/>
      <c r="T87" s="4"/>
      <c r="U87" s="4"/>
    </row>
    <row r="88" spans="1:2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55"/>
      <c r="M88" s="4"/>
      <c r="N88" s="4"/>
      <c r="O88" s="4"/>
      <c r="P88" s="4"/>
      <c r="Q88" s="4"/>
      <c r="R88" s="4"/>
      <c r="S88" s="4"/>
      <c r="T88" s="4"/>
      <c r="U88" s="4"/>
    </row>
    <row r="89" spans="1:2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55"/>
      <c r="M89" s="4"/>
      <c r="N89" s="4"/>
      <c r="O89" s="4"/>
      <c r="P89" s="4"/>
      <c r="Q89" s="4"/>
      <c r="R89" s="4"/>
      <c r="S89" s="4"/>
      <c r="T89" s="4"/>
      <c r="U89" s="4"/>
    </row>
    <row r="90" spans="1:2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55"/>
      <c r="M90" s="4"/>
      <c r="N90" s="4"/>
      <c r="O90" s="4"/>
      <c r="P90" s="4"/>
      <c r="Q90" s="4"/>
      <c r="R90" s="4"/>
      <c r="S90" s="4"/>
      <c r="T90" s="4"/>
      <c r="U90" s="4"/>
    </row>
    <row r="91" spans="1:2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55"/>
      <c r="M91" s="4"/>
      <c r="N91" s="4"/>
      <c r="O91" s="4"/>
      <c r="P91" s="4"/>
      <c r="Q91" s="4"/>
      <c r="R91" s="4"/>
      <c r="S91" s="4"/>
      <c r="T91" s="4"/>
      <c r="U91" s="4"/>
    </row>
    <row r="92" spans="1:2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55"/>
      <c r="M92" s="4"/>
      <c r="N92" s="4"/>
      <c r="O92" s="4"/>
      <c r="P92" s="4"/>
      <c r="Q92" s="4"/>
      <c r="R92" s="4"/>
      <c r="S92" s="4"/>
      <c r="T92" s="4"/>
      <c r="U92" s="4"/>
    </row>
    <row r="93" spans="1:2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55"/>
      <c r="M93" s="4"/>
      <c r="N93" s="4"/>
      <c r="O93" s="4"/>
      <c r="P93" s="4"/>
      <c r="Q93" s="4"/>
      <c r="R93" s="4"/>
      <c r="S93" s="4"/>
      <c r="T93" s="4"/>
      <c r="U93" s="4"/>
    </row>
    <row r="94" spans="1:2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55"/>
      <c r="M94" s="4"/>
      <c r="N94" s="4"/>
      <c r="O94" s="4"/>
      <c r="P94" s="4"/>
      <c r="Q94" s="4"/>
      <c r="R94" s="4"/>
      <c r="S94" s="4"/>
      <c r="T94" s="4"/>
      <c r="U94" s="4"/>
    </row>
    <row r="95" spans="1:2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55"/>
      <c r="M95" s="4"/>
      <c r="N95" s="4"/>
      <c r="O95" s="4"/>
      <c r="P95" s="4"/>
      <c r="Q95" s="4"/>
      <c r="R95" s="4"/>
      <c r="S95" s="4"/>
      <c r="T95" s="4"/>
      <c r="U95" s="4"/>
    </row>
    <row r="96" spans="1:2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55"/>
      <c r="M96" s="4"/>
      <c r="N96" s="4"/>
      <c r="O96" s="4"/>
      <c r="P96" s="4"/>
      <c r="Q96" s="4"/>
      <c r="R96" s="4"/>
      <c r="S96" s="4"/>
      <c r="T96" s="4"/>
      <c r="U96" s="4"/>
    </row>
    <row r="97" spans="1:2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55"/>
      <c r="M97" s="4"/>
      <c r="N97" s="4"/>
      <c r="O97" s="4"/>
      <c r="P97" s="4"/>
      <c r="Q97" s="4"/>
      <c r="R97" s="4"/>
      <c r="S97" s="4"/>
      <c r="T97" s="4"/>
      <c r="U97" s="4"/>
    </row>
    <row r="98" spans="1:2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55"/>
      <c r="M98" s="4"/>
      <c r="N98" s="4"/>
      <c r="O98" s="4"/>
      <c r="P98" s="4"/>
      <c r="Q98" s="4"/>
      <c r="R98" s="4"/>
      <c r="S98" s="4"/>
      <c r="T98" s="4"/>
      <c r="U98" s="4"/>
    </row>
    <row r="99" spans="1:2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55"/>
      <c r="M99" s="4"/>
      <c r="N99" s="4"/>
      <c r="O99" s="4"/>
      <c r="P99" s="4"/>
      <c r="Q99" s="4"/>
      <c r="R99" s="4"/>
      <c r="S99" s="4"/>
      <c r="T99" s="4"/>
      <c r="U99" s="4"/>
    </row>
    <row r="100" spans="1:2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55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55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55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55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55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55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55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55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55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55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55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55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55"/>
      <c r="M112" s="4"/>
      <c r="N112" s="4"/>
      <c r="O112" s="4"/>
      <c r="P112" s="4"/>
      <c r="Q112" s="4"/>
      <c r="R112" s="4"/>
      <c r="S112" s="4"/>
      <c r="T112" s="4"/>
      <c r="U112" s="4"/>
    </row>
    <row r="113" spans="1:2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55"/>
      <c r="M113" s="4"/>
      <c r="N113" s="4"/>
      <c r="O113" s="4"/>
      <c r="P113" s="4"/>
      <c r="Q113" s="4"/>
      <c r="R113" s="4"/>
      <c r="S113" s="4"/>
      <c r="T113" s="4"/>
      <c r="U113" s="4"/>
    </row>
    <row r="114" spans="1:2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55"/>
      <c r="M114" s="4"/>
      <c r="N114" s="4"/>
      <c r="O114" s="4"/>
      <c r="P114" s="4"/>
      <c r="Q114" s="4"/>
      <c r="R114" s="4"/>
      <c r="S114" s="4"/>
      <c r="T114" s="4"/>
      <c r="U114" s="4"/>
    </row>
    <row r="115" spans="1:2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55"/>
      <c r="M115" s="4"/>
      <c r="N115" s="4"/>
      <c r="O115" s="4"/>
      <c r="P115" s="4"/>
      <c r="Q115" s="4"/>
      <c r="R115" s="4"/>
      <c r="S115" s="4"/>
      <c r="T115" s="4"/>
      <c r="U115" s="4"/>
    </row>
    <row r="116" spans="1:2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55"/>
      <c r="M116" s="4"/>
      <c r="N116" s="4"/>
      <c r="O116" s="4"/>
      <c r="P116" s="4"/>
      <c r="Q116" s="4"/>
      <c r="R116" s="4"/>
      <c r="S116" s="4"/>
      <c r="T116" s="4"/>
      <c r="U116" s="4"/>
    </row>
    <row r="117" spans="1:2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55"/>
      <c r="M117" s="4"/>
      <c r="N117" s="4"/>
      <c r="O117" s="4"/>
      <c r="P117" s="4"/>
      <c r="Q117" s="4"/>
      <c r="R117" s="4"/>
      <c r="S117" s="4"/>
      <c r="T117" s="4"/>
      <c r="U117" s="4"/>
    </row>
    <row r="118" spans="1:2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55"/>
      <c r="M118" s="4"/>
      <c r="N118" s="4"/>
      <c r="O118" s="4"/>
      <c r="P118" s="4"/>
      <c r="Q118" s="4"/>
      <c r="R118" s="4"/>
      <c r="S118" s="4"/>
      <c r="T118" s="4"/>
      <c r="U118" s="4"/>
    </row>
    <row r="119" spans="1:2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55"/>
      <c r="M119" s="4"/>
      <c r="N119" s="4"/>
      <c r="O119" s="4"/>
      <c r="P119" s="4"/>
      <c r="Q119" s="4"/>
      <c r="R119" s="4"/>
      <c r="S119" s="4"/>
      <c r="T119" s="4"/>
      <c r="U119" s="4"/>
    </row>
    <row r="120" spans="1:2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55"/>
      <c r="M120" s="4"/>
      <c r="N120" s="4"/>
      <c r="O120" s="4"/>
      <c r="P120" s="4"/>
      <c r="Q120" s="4"/>
      <c r="R120" s="4"/>
      <c r="S120" s="4"/>
      <c r="T120" s="4"/>
      <c r="U120" s="4"/>
    </row>
    <row r="121" spans="1: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55"/>
      <c r="M121" s="4"/>
      <c r="N121" s="4"/>
      <c r="O121" s="4"/>
      <c r="P121" s="4"/>
      <c r="Q121" s="4"/>
      <c r="R121" s="4"/>
      <c r="S121" s="4"/>
      <c r="T121" s="4"/>
      <c r="U121" s="4"/>
    </row>
    <row r="122" spans="1:2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55"/>
      <c r="M122" s="4"/>
      <c r="N122" s="4"/>
      <c r="O122" s="4"/>
      <c r="P122" s="4"/>
      <c r="Q122" s="4"/>
      <c r="R122" s="4"/>
      <c r="S122" s="4"/>
      <c r="T122" s="4"/>
      <c r="U122" s="4"/>
    </row>
    <row r="123" spans="1:2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55"/>
      <c r="M123" s="4"/>
      <c r="N123" s="4"/>
      <c r="O123" s="4"/>
      <c r="P123" s="4"/>
      <c r="Q123" s="4"/>
      <c r="R123" s="4"/>
      <c r="S123" s="4"/>
      <c r="T123" s="4"/>
      <c r="U123" s="4"/>
    </row>
    <row r="124" spans="1:2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55"/>
      <c r="M124" s="4"/>
      <c r="N124" s="4"/>
      <c r="O124" s="4"/>
      <c r="P124" s="4"/>
      <c r="Q124" s="4"/>
      <c r="R124" s="4"/>
      <c r="S124" s="4"/>
      <c r="T124" s="4"/>
      <c r="U124" s="4"/>
    </row>
    <row r="125" spans="1:2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55"/>
      <c r="M125" s="4"/>
      <c r="N125" s="4"/>
      <c r="O125" s="4"/>
      <c r="P125" s="4"/>
      <c r="Q125" s="4"/>
      <c r="R125" s="4"/>
      <c r="S125" s="4"/>
      <c r="T125" s="4"/>
      <c r="U125" s="4"/>
    </row>
    <row r="126" spans="1:2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55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55"/>
      <c r="M127" s="4"/>
      <c r="N127" s="4"/>
      <c r="O127" s="4"/>
      <c r="P127" s="4"/>
      <c r="Q127" s="4"/>
      <c r="R127" s="4"/>
      <c r="S127" s="4"/>
      <c r="T127" s="4"/>
      <c r="U127" s="4"/>
    </row>
    <row r="128" spans="1:2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55"/>
      <c r="M128" s="4"/>
      <c r="N128" s="4"/>
      <c r="O128" s="4"/>
      <c r="P128" s="4"/>
      <c r="Q128" s="4"/>
      <c r="R128" s="4"/>
      <c r="S128" s="4"/>
      <c r="T128" s="4"/>
      <c r="U128" s="4"/>
    </row>
    <row r="129" spans="1:2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55"/>
      <c r="M129" s="4"/>
      <c r="N129" s="4"/>
      <c r="O129" s="4"/>
      <c r="P129" s="4"/>
      <c r="Q129" s="4"/>
      <c r="R129" s="4"/>
      <c r="S129" s="4"/>
      <c r="T129" s="4"/>
      <c r="U129" s="4"/>
    </row>
    <row r="130" spans="1:2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55"/>
      <c r="M130" s="4"/>
      <c r="N130" s="4"/>
      <c r="O130" s="4"/>
      <c r="P130" s="4"/>
      <c r="Q130" s="4"/>
      <c r="R130" s="4"/>
      <c r="S130" s="4"/>
      <c r="T130" s="4"/>
      <c r="U130" s="4"/>
    </row>
    <row r="131" spans="1:2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55"/>
      <c r="M131" s="4"/>
      <c r="N131" s="4"/>
      <c r="O131" s="4"/>
      <c r="P131" s="4"/>
      <c r="Q131" s="4"/>
      <c r="R131" s="4"/>
      <c r="S131" s="4"/>
      <c r="T131" s="4"/>
      <c r="U131" s="4"/>
    </row>
    <row r="132" spans="1:2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55"/>
      <c r="M132" s="4"/>
      <c r="N132" s="4"/>
      <c r="O132" s="4"/>
      <c r="P132" s="4"/>
      <c r="Q132" s="4"/>
      <c r="R132" s="4"/>
      <c r="S132" s="4"/>
      <c r="T132" s="4"/>
      <c r="U132" s="4"/>
    </row>
    <row r="133" spans="1:2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55"/>
      <c r="M133" s="4"/>
      <c r="N133" s="4"/>
      <c r="O133" s="4"/>
      <c r="P133" s="4"/>
      <c r="Q133" s="4"/>
      <c r="R133" s="4"/>
      <c r="S133" s="4"/>
      <c r="T133" s="4"/>
      <c r="U133" s="4"/>
    </row>
    <row r="134" spans="1:2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55"/>
      <c r="M134" s="4"/>
      <c r="N134" s="4"/>
      <c r="O134" s="4"/>
      <c r="P134" s="4"/>
      <c r="Q134" s="4"/>
      <c r="R134" s="4"/>
      <c r="S134" s="4"/>
      <c r="T134" s="4"/>
      <c r="U134" s="4"/>
    </row>
    <row r="135" spans="1:2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55"/>
      <c r="M135" s="4"/>
      <c r="N135" s="4"/>
      <c r="O135" s="4"/>
      <c r="P135" s="4"/>
      <c r="Q135" s="4"/>
      <c r="R135" s="4"/>
      <c r="S135" s="4"/>
      <c r="T135" s="4"/>
      <c r="U135" s="4"/>
    </row>
    <row r="136" spans="1:2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55"/>
      <c r="M136" s="4"/>
      <c r="N136" s="4"/>
      <c r="O136" s="4"/>
      <c r="P136" s="4"/>
      <c r="Q136" s="4"/>
      <c r="R136" s="4"/>
      <c r="S136" s="4"/>
      <c r="T136" s="4"/>
      <c r="U136" s="4"/>
    </row>
    <row r="137" spans="1:2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55"/>
      <c r="M137" s="4"/>
      <c r="N137" s="4"/>
      <c r="O137" s="4"/>
      <c r="P137" s="4"/>
      <c r="Q137" s="4"/>
      <c r="R137" s="4"/>
      <c r="S137" s="4"/>
      <c r="T137" s="4"/>
      <c r="U137" s="4"/>
    </row>
    <row r="138" spans="1:2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55"/>
      <c r="M138" s="4"/>
      <c r="N138" s="4"/>
      <c r="O138" s="4"/>
      <c r="P138" s="4"/>
      <c r="Q138" s="4"/>
      <c r="R138" s="4"/>
      <c r="S138" s="4"/>
      <c r="T138" s="4"/>
      <c r="U138" s="4"/>
    </row>
    <row r="139" spans="1:2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55"/>
      <c r="M139" s="4"/>
      <c r="N139" s="4"/>
      <c r="O139" s="4"/>
      <c r="P139" s="4"/>
      <c r="Q139" s="4"/>
      <c r="R139" s="4"/>
      <c r="S139" s="4"/>
      <c r="T139" s="4"/>
      <c r="U139" s="4"/>
    </row>
    <row r="140" spans="1:2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55"/>
      <c r="M140" s="4"/>
      <c r="N140" s="4"/>
      <c r="O140" s="4"/>
      <c r="P140" s="4"/>
      <c r="Q140" s="4"/>
      <c r="R140" s="4"/>
      <c r="S140" s="4"/>
      <c r="T140" s="4"/>
      <c r="U140" s="4"/>
    </row>
    <row r="141" spans="1:2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55"/>
      <c r="M141" s="4"/>
      <c r="N141" s="4"/>
      <c r="O141" s="4"/>
      <c r="P141" s="4"/>
      <c r="Q141" s="4"/>
      <c r="R141" s="4"/>
      <c r="S141" s="4"/>
      <c r="T141" s="4"/>
      <c r="U141" s="4"/>
    </row>
    <row r="142" spans="1:2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55"/>
      <c r="M142" s="4"/>
      <c r="N142" s="4"/>
      <c r="O142" s="4"/>
      <c r="P142" s="4"/>
      <c r="Q142" s="4"/>
      <c r="R142" s="4"/>
      <c r="S142" s="4"/>
      <c r="T142" s="4"/>
      <c r="U142" s="4"/>
    </row>
    <row r="143" spans="1:2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55"/>
      <c r="M143" s="4"/>
      <c r="N143" s="4"/>
      <c r="O143" s="4"/>
      <c r="P143" s="4"/>
      <c r="Q143" s="4"/>
      <c r="R143" s="4"/>
      <c r="S143" s="4"/>
      <c r="T143" s="4"/>
      <c r="U143" s="4"/>
    </row>
    <row r="144" spans="1:2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55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55"/>
      <c r="M145" s="4"/>
      <c r="N145" s="4"/>
      <c r="O145" s="4"/>
      <c r="P145" s="4"/>
      <c r="Q145" s="4"/>
      <c r="R145" s="4"/>
      <c r="S145" s="4"/>
      <c r="T145" s="4"/>
      <c r="U145" s="4"/>
    </row>
    <row r="146" spans="1:2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55"/>
      <c r="M146" s="4"/>
      <c r="N146" s="4"/>
      <c r="O146" s="4"/>
      <c r="P146" s="4"/>
      <c r="Q146" s="4"/>
      <c r="R146" s="4"/>
      <c r="S146" s="4"/>
      <c r="T146" s="4"/>
      <c r="U146" s="4"/>
    </row>
    <row r="147" spans="1:2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55"/>
      <c r="M147" s="4"/>
      <c r="N147" s="4"/>
      <c r="O147" s="4"/>
      <c r="P147" s="4"/>
      <c r="Q147" s="4"/>
      <c r="R147" s="4"/>
      <c r="S147" s="4"/>
      <c r="T147" s="4"/>
      <c r="U147" s="4"/>
    </row>
    <row r="148" spans="1:2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55"/>
      <c r="M148" s="4"/>
      <c r="N148" s="4"/>
      <c r="O148" s="4"/>
      <c r="P148" s="4"/>
      <c r="Q148" s="4"/>
      <c r="R148" s="4"/>
      <c r="S148" s="4"/>
      <c r="T148" s="4"/>
      <c r="U148" s="4"/>
    </row>
    <row r="149" spans="1:2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55"/>
      <c r="M149" s="4"/>
      <c r="N149" s="4"/>
      <c r="O149" s="4"/>
      <c r="P149" s="4"/>
      <c r="Q149" s="4"/>
      <c r="R149" s="4"/>
      <c r="S149" s="4"/>
      <c r="T149" s="4"/>
      <c r="U149" s="4"/>
    </row>
    <row r="150" spans="1:2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55"/>
      <c r="M150" s="4"/>
      <c r="N150" s="4"/>
      <c r="O150" s="4"/>
      <c r="P150" s="4"/>
      <c r="Q150" s="4"/>
      <c r="R150" s="4"/>
      <c r="S150" s="4"/>
      <c r="T150" s="4"/>
      <c r="U150" s="4"/>
    </row>
    <row r="151" spans="1:2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55"/>
      <c r="M151" s="4"/>
      <c r="N151" s="4"/>
      <c r="O151" s="4"/>
      <c r="P151" s="4"/>
      <c r="Q151" s="4"/>
      <c r="R151" s="4"/>
      <c r="S151" s="4"/>
      <c r="T151" s="4"/>
      <c r="U151" s="4"/>
    </row>
    <row r="152" spans="1:2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55"/>
      <c r="M152" s="4"/>
      <c r="N152" s="4"/>
      <c r="O152" s="4"/>
      <c r="P152" s="4"/>
      <c r="Q152" s="4"/>
      <c r="R152" s="4"/>
      <c r="S152" s="4"/>
      <c r="T152" s="4"/>
      <c r="U152" s="4"/>
    </row>
    <row r="153" spans="1:2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55"/>
      <c r="M153" s="4"/>
      <c r="N153" s="4"/>
      <c r="O153" s="4"/>
      <c r="P153" s="4"/>
      <c r="Q153" s="4"/>
      <c r="R153" s="4"/>
      <c r="S153" s="4"/>
      <c r="T153" s="4"/>
      <c r="U153" s="4"/>
    </row>
    <row r="154" spans="1:2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55"/>
      <c r="M154" s="4"/>
      <c r="N154" s="4"/>
      <c r="O154" s="4"/>
      <c r="P154" s="4"/>
      <c r="Q154" s="4"/>
      <c r="R154" s="4"/>
      <c r="S154" s="4"/>
      <c r="T154" s="4"/>
      <c r="U154" s="4"/>
    </row>
    <row r="155" spans="1:2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55"/>
      <c r="M155" s="4"/>
      <c r="N155" s="4"/>
      <c r="O155" s="4"/>
      <c r="P155" s="4"/>
      <c r="Q155" s="4"/>
      <c r="R155" s="4"/>
      <c r="S155" s="4"/>
      <c r="T155" s="4"/>
      <c r="U155" s="4"/>
    </row>
    <row r="156" spans="1:2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55"/>
      <c r="M156" s="4"/>
      <c r="N156" s="4"/>
      <c r="O156" s="4"/>
      <c r="P156" s="4"/>
      <c r="Q156" s="4"/>
      <c r="R156" s="4"/>
      <c r="S156" s="4"/>
      <c r="T156" s="4"/>
      <c r="U156" s="4"/>
    </row>
    <row r="157" spans="1:2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55"/>
      <c r="M157" s="4"/>
      <c r="N157" s="4"/>
      <c r="O157" s="4"/>
      <c r="P157" s="4"/>
      <c r="Q157" s="4"/>
      <c r="R157" s="4"/>
      <c r="S157" s="4"/>
      <c r="T157" s="4"/>
      <c r="U157" s="4"/>
    </row>
    <row r="158" spans="1:2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55"/>
      <c r="M158" s="4"/>
      <c r="N158" s="4"/>
      <c r="O158" s="4"/>
      <c r="P158" s="4"/>
      <c r="Q158" s="4"/>
      <c r="R158" s="4"/>
      <c r="S158" s="4"/>
      <c r="T158" s="4"/>
      <c r="U158" s="4"/>
    </row>
    <row r="159" spans="1:2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55"/>
      <c r="M159" s="4"/>
      <c r="N159" s="4"/>
      <c r="O159" s="4"/>
      <c r="P159" s="4"/>
      <c r="Q159" s="4"/>
      <c r="R159" s="4"/>
      <c r="S159" s="4"/>
      <c r="T159" s="4"/>
      <c r="U159" s="4"/>
    </row>
    <row r="160" spans="1:2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55"/>
      <c r="M160" s="4"/>
      <c r="N160" s="4"/>
      <c r="O160" s="4"/>
      <c r="P160" s="4"/>
      <c r="Q160" s="4"/>
      <c r="R160" s="4"/>
      <c r="S160" s="4"/>
      <c r="T160" s="4"/>
      <c r="U160" s="4"/>
    </row>
    <row r="161" spans="1:2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55"/>
      <c r="M161" s="4"/>
      <c r="N161" s="4"/>
      <c r="O161" s="4"/>
      <c r="P161" s="4"/>
      <c r="Q161" s="4"/>
      <c r="R161" s="4"/>
      <c r="S161" s="4"/>
      <c r="T161" s="4"/>
      <c r="U161" s="4"/>
    </row>
    <row r="162" spans="1:2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55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55"/>
      <c r="M163" s="4"/>
      <c r="N163" s="4"/>
      <c r="O163" s="4"/>
      <c r="P163" s="4"/>
      <c r="Q163" s="4"/>
      <c r="R163" s="4"/>
      <c r="S163" s="4"/>
      <c r="T163" s="4"/>
      <c r="U163" s="4"/>
    </row>
    <row r="164" spans="1:2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55"/>
      <c r="M164" s="4"/>
      <c r="N164" s="4"/>
      <c r="O164" s="4"/>
      <c r="P164" s="4"/>
      <c r="Q164" s="4"/>
      <c r="R164" s="4"/>
      <c r="S164" s="4"/>
      <c r="T164" s="4"/>
      <c r="U164" s="4"/>
    </row>
    <row r="165" spans="1:2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55"/>
      <c r="M165" s="4"/>
      <c r="N165" s="4"/>
      <c r="O165" s="4"/>
      <c r="P165" s="4"/>
      <c r="Q165" s="4"/>
      <c r="R165" s="4"/>
      <c r="S165" s="4"/>
      <c r="T165" s="4"/>
      <c r="U165" s="4"/>
    </row>
    <row r="166" spans="1:2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55"/>
      <c r="M166" s="4"/>
      <c r="N166" s="4"/>
      <c r="O166" s="4"/>
      <c r="P166" s="4"/>
      <c r="Q166" s="4"/>
      <c r="R166" s="4"/>
      <c r="S166" s="4"/>
      <c r="T166" s="4"/>
      <c r="U166" s="4"/>
    </row>
    <row r="167" spans="1:2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55"/>
      <c r="M167" s="4"/>
      <c r="N167" s="4"/>
      <c r="O167" s="4"/>
      <c r="P167" s="4"/>
      <c r="Q167" s="4"/>
      <c r="R167" s="4"/>
      <c r="S167" s="4"/>
      <c r="T167" s="4"/>
      <c r="U167" s="4"/>
    </row>
    <row r="168" spans="1:2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55"/>
      <c r="M168" s="4"/>
      <c r="N168" s="4"/>
      <c r="O168" s="4"/>
      <c r="P168" s="4"/>
      <c r="Q168" s="4"/>
      <c r="R168" s="4"/>
      <c r="S168" s="4"/>
      <c r="T168" s="4"/>
      <c r="U168" s="4"/>
    </row>
    <row r="169" spans="1:2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55"/>
      <c r="M169" s="4"/>
      <c r="N169" s="4"/>
      <c r="O169" s="4"/>
      <c r="P169" s="4"/>
      <c r="Q169" s="4"/>
      <c r="R169" s="4"/>
      <c r="S169" s="4"/>
      <c r="T169" s="4"/>
      <c r="U169" s="4"/>
    </row>
    <row r="170" spans="1:2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55"/>
      <c r="M170" s="4"/>
      <c r="N170" s="4"/>
      <c r="O170" s="4"/>
      <c r="P170" s="4"/>
      <c r="Q170" s="4"/>
      <c r="R170" s="4"/>
      <c r="S170" s="4"/>
      <c r="T170" s="4"/>
      <c r="U170" s="4"/>
    </row>
    <row r="171" spans="1:2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55"/>
      <c r="M171" s="4"/>
      <c r="N171" s="4"/>
      <c r="O171" s="4"/>
      <c r="P171" s="4"/>
      <c r="Q171" s="4"/>
      <c r="R171" s="4"/>
      <c r="S171" s="4"/>
      <c r="T171" s="4"/>
      <c r="U171" s="4"/>
    </row>
    <row r="172" spans="1:2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55"/>
      <c r="M172" s="4"/>
      <c r="N172" s="4"/>
      <c r="O172" s="4"/>
      <c r="P172" s="4"/>
      <c r="Q172" s="4"/>
      <c r="R172" s="4"/>
      <c r="S172" s="4"/>
      <c r="T172" s="4"/>
      <c r="U172" s="4"/>
    </row>
    <row r="173" spans="1:2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55"/>
      <c r="M173" s="4"/>
      <c r="N173" s="4"/>
      <c r="O173" s="4"/>
      <c r="P173" s="4"/>
      <c r="Q173" s="4"/>
      <c r="R173" s="4"/>
      <c r="S173" s="4"/>
      <c r="T173" s="4"/>
      <c r="U173" s="4"/>
    </row>
    <row r="174" spans="1:2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55"/>
      <c r="M174" s="4"/>
      <c r="N174" s="4"/>
      <c r="O174" s="4"/>
      <c r="P174" s="4"/>
      <c r="Q174" s="4"/>
      <c r="R174" s="4"/>
      <c r="S174" s="4"/>
      <c r="T174" s="4"/>
      <c r="U174" s="4"/>
    </row>
    <row r="175" spans="1:2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55"/>
      <c r="M175" s="4"/>
      <c r="N175" s="4"/>
      <c r="O175" s="4"/>
      <c r="P175" s="4"/>
      <c r="Q175" s="4"/>
      <c r="R175" s="4"/>
      <c r="S175" s="4"/>
      <c r="T175" s="4"/>
      <c r="U175" s="4"/>
    </row>
    <row r="176" spans="1:2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55"/>
      <c r="M176" s="4"/>
      <c r="N176" s="4"/>
      <c r="O176" s="4"/>
      <c r="P176" s="4"/>
      <c r="Q176" s="4"/>
      <c r="R176" s="4"/>
      <c r="S176" s="4"/>
      <c r="T176" s="4"/>
      <c r="U176" s="4"/>
    </row>
    <row r="177" spans="1:2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55"/>
      <c r="M177" s="4"/>
      <c r="N177" s="4"/>
      <c r="O177" s="4"/>
      <c r="P177" s="4"/>
      <c r="Q177" s="4"/>
      <c r="R177" s="4"/>
      <c r="S177" s="4"/>
      <c r="T177" s="4"/>
      <c r="U177" s="4"/>
    </row>
    <row r="178" spans="1:2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55"/>
      <c r="M178" s="4"/>
      <c r="N178" s="4"/>
      <c r="O178" s="4"/>
      <c r="P178" s="4"/>
      <c r="Q178" s="4"/>
      <c r="R178" s="4"/>
      <c r="S178" s="4"/>
      <c r="T178" s="4"/>
      <c r="U178" s="4"/>
    </row>
    <row r="179" spans="1:2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55"/>
      <c r="M179" s="4"/>
      <c r="N179" s="4"/>
      <c r="O179" s="4"/>
      <c r="P179" s="4"/>
      <c r="Q179" s="4"/>
      <c r="R179" s="4"/>
      <c r="S179" s="4"/>
      <c r="T179" s="4"/>
      <c r="U179" s="4"/>
    </row>
    <row r="180" spans="1:2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55"/>
      <c r="M180" s="4"/>
      <c r="N180" s="4"/>
      <c r="O180" s="4"/>
      <c r="P180" s="4"/>
      <c r="Q180" s="4"/>
      <c r="R180" s="4"/>
      <c r="S180" s="4"/>
      <c r="T180" s="4"/>
      <c r="U180" s="4"/>
    </row>
    <row r="181" spans="1:2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55"/>
      <c r="M181" s="4"/>
      <c r="N181" s="4"/>
      <c r="O181" s="4"/>
      <c r="P181" s="4"/>
      <c r="Q181" s="4"/>
      <c r="R181" s="4"/>
      <c r="S181" s="4"/>
      <c r="T181" s="4"/>
      <c r="U181" s="4"/>
    </row>
    <row r="182" spans="1:2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55"/>
      <c r="M182" s="4"/>
      <c r="N182" s="4"/>
      <c r="O182" s="4"/>
      <c r="P182" s="4"/>
      <c r="Q182" s="4"/>
      <c r="R182" s="4"/>
      <c r="S182" s="4"/>
      <c r="T182" s="4"/>
      <c r="U182" s="4"/>
    </row>
    <row r="183" spans="1:2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55"/>
      <c r="M183" s="4"/>
      <c r="N183" s="4"/>
      <c r="O183" s="4"/>
      <c r="P183" s="4"/>
      <c r="Q183" s="4"/>
      <c r="R183" s="4"/>
      <c r="S183" s="4"/>
      <c r="T183" s="4"/>
      <c r="U183" s="4"/>
    </row>
    <row r="184" spans="1:2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55"/>
      <c r="M184" s="4"/>
      <c r="N184" s="4"/>
      <c r="O184" s="4"/>
      <c r="P184" s="4"/>
      <c r="Q184" s="4"/>
      <c r="R184" s="4"/>
      <c r="S184" s="4"/>
      <c r="T184" s="4"/>
      <c r="U184" s="4"/>
    </row>
    <row r="185" spans="1:2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55"/>
      <c r="M185" s="4"/>
      <c r="N185" s="4"/>
      <c r="O185" s="4"/>
      <c r="P185" s="4"/>
      <c r="Q185" s="4"/>
      <c r="R185" s="4"/>
      <c r="S185" s="4"/>
      <c r="T185" s="4"/>
      <c r="U185" s="4"/>
    </row>
    <row r="186" spans="1:2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55"/>
      <c r="M186" s="4"/>
      <c r="N186" s="4"/>
      <c r="O186" s="4"/>
      <c r="P186" s="4"/>
      <c r="Q186" s="4"/>
      <c r="R186" s="4"/>
      <c r="S186" s="4"/>
      <c r="T186" s="4"/>
      <c r="U186" s="4"/>
    </row>
    <row r="187" spans="1:2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55"/>
      <c r="M187" s="4"/>
      <c r="N187" s="4"/>
      <c r="O187" s="4"/>
      <c r="P187" s="4"/>
      <c r="Q187" s="4"/>
      <c r="R187" s="4"/>
      <c r="S187" s="4"/>
      <c r="T187" s="4"/>
      <c r="U187" s="4"/>
    </row>
    <row r="188" spans="1:2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55"/>
      <c r="M188" s="4"/>
      <c r="N188" s="4"/>
      <c r="O188" s="4"/>
      <c r="P188" s="4"/>
      <c r="Q188" s="4"/>
      <c r="R188" s="4"/>
      <c r="S188" s="4"/>
      <c r="T188" s="4"/>
      <c r="U188" s="4"/>
    </row>
    <row r="189" spans="1:2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55"/>
      <c r="M189" s="4"/>
      <c r="N189" s="4"/>
      <c r="O189" s="4"/>
      <c r="P189" s="4"/>
      <c r="Q189" s="4"/>
      <c r="R189" s="4"/>
      <c r="S189" s="4"/>
      <c r="T189" s="4"/>
      <c r="U189" s="4"/>
    </row>
    <row r="190" spans="1:2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55"/>
      <c r="M190" s="4"/>
      <c r="N190" s="4"/>
      <c r="O190" s="4"/>
      <c r="P190" s="4"/>
      <c r="Q190" s="4"/>
      <c r="R190" s="4"/>
      <c r="S190" s="4"/>
      <c r="T190" s="4"/>
      <c r="U190" s="4"/>
    </row>
    <row r="191" spans="1:2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55"/>
      <c r="M191" s="4"/>
      <c r="N191" s="4"/>
      <c r="O191" s="4"/>
      <c r="P191" s="4"/>
      <c r="Q191" s="4"/>
      <c r="R191" s="4"/>
      <c r="S191" s="4"/>
      <c r="T191" s="4"/>
      <c r="U191" s="4"/>
    </row>
    <row r="192" spans="1:2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55"/>
      <c r="M192" s="4"/>
      <c r="N192" s="4"/>
      <c r="O192" s="4"/>
      <c r="P192" s="4"/>
      <c r="Q192" s="4"/>
      <c r="R192" s="4"/>
      <c r="S192" s="4"/>
      <c r="T192" s="4"/>
      <c r="U192" s="4"/>
    </row>
    <row r="193" spans="1:2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55"/>
      <c r="M193" s="4"/>
      <c r="N193" s="4"/>
      <c r="O193" s="4"/>
      <c r="P193" s="4"/>
      <c r="Q193" s="4"/>
      <c r="R193" s="4"/>
      <c r="S193" s="4"/>
      <c r="T193" s="4"/>
      <c r="U193" s="4"/>
    </row>
    <row r="194" spans="1:2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55"/>
      <c r="M194" s="4"/>
      <c r="N194" s="4"/>
      <c r="O194" s="4"/>
      <c r="P194" s="4"/>
      <c r="Q194" s="4"/>
      <c r="R194" s="4"/>
      <c r="S194" s="4"/>
      <c r="T194" s="4"/>
      <c r="U194" s="4"/>
    </row>
    <row r="195" spans="1:2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55"/>
      <c r="M195" s="4"/>
      <c r="N195" s="4"/>
      <c r="O195" s="4"/>
      <c r="P195" s="4"/>
      <c r="Q195" s="4"/>
      <c r="R195" s="4"/>
      <c r="S195" s="4"/>
      <c r="T195" s="4"/>
      <c r="U195" s="4"/>
    </row>
    <row r="196" spans="1:2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55"/>
      <c r="M196" s="4"/>
      <c r="N196" s="4"/>
      <c r="O196" s="4"/>
      <c r="P196" s="4"/>
      <c r="Q196" s="4"/>
      <c r="R196" s="4"/>
      <c r="S196" s="4"/>
      <c r="T196" s="4"/>
      <c r="U196" s="4"/>
    </row>
    <row r="197" spans="1:2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55"/>
      <c r="M197" s="4"/>
      <c r="N197" s="4"/>
      <c r="O197" s="4"/>
      <c r="P197" s="4"/>
      <c r="Q197" s="4"/>
      <c r="R197" s="4"/>
      <c r="S197" s="4"/>
      <c r="T197" s="4"/>
      <c r="U197" s="4"/>
    </row>
    <row r="198" spans="1:2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55"/>
      <c r="M198" s="4"/>
      <c r="N198" s="4"/>
      <c r="O198" s="4"/>
      <c r="P198" s="4"/>
      <c r="Q198" s="4"/>
      <c r="R198" s="4"/>
      <c r="S198" s="4"/>
      <c r="T198" s="4"/>
      <c r="U198" s="4"/>
    </row>
    <row r="199" spans="1:2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55"/>
      <c r="M199" s="4"/>
      <c r="N199" s="4"/>
      <c r="O199" s="4"/>
      <c r="P199" s="4"/>
      <c r="Q199" s="4"/>
      <c r="R199" s="4"/>
      <c r="S199" s="4"/>
      <c r="T199" s="4"/>
      <c r="U199" s="4"/>
    </row>
    <row r="200" spans="1:2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55"/>
      <c r="M200" s="4"/>
      <c r="N200" s="4"/>
      <c r="O200" s="4"/>
      <c r="P200" s="4"/>
      <c r="Q200" s="4"/>
      <c r="R200" s="4"/>
      <c r="S200" s="4"/>
      <c r="T200" s="4"/>
      <c r="U200" s="4"/>
    </row>
    <row r="201" spans="1:2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55"/>
      <c r="M201" s="4"/>
      <c r="N201" s="4"/>
      <c r="O201" s="4"/>
      <c r="P201" s="4"/>
      <c r="Q201" s="4"/>
      <c r="R201" s="4"/>
      <c r="S201" s="4"/>
      <c r="T201" s="4"/>
      <c r="U201" s="4"/>
    </row>
    <row r="202" spans="1:2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55"/>
      <c r="M202" s="4"/>
      <c r="N202" s="4"/>
      <c r="O202" s="4"/>
      <c r="P202" s="4"/>
      <c r="Q202" s="4"/>
      <c r="R202" s="4"/>
      <c r="S202" s="4"/>
      <c r="T202" s="4"/>
      <c r="U202" s="4"/>
    </row>
    <row r="203" spans="1:2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55"/>
      <c r="M203" s="4"/>
      <c r="N203" s="4"/>
      <c r="O203" s="4"/>
      <c r="P203" s="4"/>
      <c r="Q203" s="4"/>
      <c r="R203" s="4"/>
      <c r="S203" s="4"/>
      <c r="T203" s="4"/>
      <c r="U203" s="4"/>
    </row>
    <row r="204" spans="1:2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55"/>
      <c r="M204" s="4"/>
      <c r="N204" s="4"/>
      <c r="O204" s="4"/>
      <c r="P204" s="4"/>
      <c r="Q204" s="4"/>
      <c r="R204" s="4"/>
      <c r="S204" s="4"/>
      <c r="T204" s="4"/>
      <c r="U204" s="4"/>
    </row>
    <row r="205" spans="1:2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55"/>
      <c r="M205" s="4"/>
      <c r="N205" s="4"/>
      <c r="O205" s="4"/>
      <c r="P205" s="4"/>
      <c r="Q205" s="4"/>
      <c r="R205" s="4"/>
      <c r="S205" s="4"/>
      <c r="T205" s="4"/>
      <c r="U205" s="4"/>
    </row>
    <row r="206" spans="1:2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55"/>
      <c r="M206" s="4"/>
      <c r="N206" s="4"/>
      <c r="O206" s="4"/>
      <c r="P206" s="4"/>
      <c r="Q206" s="4"/>
      <c r="R206" s="4"/>
      <c r="S206" s="4"/>
      <c r="T206" s="4"/>
      <c r="U206" s="4"/>
    </row>
    <row r="207" spans="1:2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55"/>
      <c r="M207" s="4"/>
      <c r="N207" s="4"/>
      <c r="O207" s="4"/>
      <c r="P207" s="4"/>
      <c r="Q207" s="4"/>
      <c r="R207" s="4"/>
      <c r="S207" s="4"/>
      <c r="T207" s="4"/>
      <c r="U207" s="4"/>
    </row>
    <row r="208" spans="1:2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55"/>
      <c r="M208" s="4"/>
      <c r="N208" s="4"/>
      <c r="O208" s="4"/>
      <c r="P208" s="4"/>
      <c r="Q208" s="4"/>
      <c r="R208" s="4"/>
      <c r="S208" s="4"/>
      <c r="T208" s="4"/>
      <c r="U208" s="4"/>
    </row>
    <row r="209" spans="1:2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55"/>
      <c r="M209" s="4"/>
      <c r="N209" s="4"/>
      <c r="O209" s="4"/>
      <c r="P209" s="4"/>
      <c r="Q209" s="4"/>
      <c r="R209" s="4"/>
      <c r="S209" s="4"/>
      <c r="T209" s="4"/>
      <c r="U209" s="4"/>
    </row>
    <row r="210" spans="1:2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55"/>
      <c r="M210" s="4"/>
      <c r="N210" s="4"/>
      <c r="O210" s="4"/>
      <c r="P210" s="4"/>
      <c r="Q210" s="4"/>
      <c r="R210" s="4"/>
      <c r="S210" s="4"/>
      <c r="T210" s="4"/>
      <c r="U210" s="4"/>
    </row>
    <row r="211" spans="1:2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55"/>
      <c r="M211" s="4"/>
      <c r="N211" s="4"/>
      <c r="O211" s="4"/>
      <c r="P211" s="4"/>
      <c r="Q211" s="4"/>
      <c r="R211" s="4"/>
      <c r="S211" s="4"/>
      <c r="T211" s="4"/>
      <c r="U211" s="4"/>
    </row>
    <row r="212" spans="1:2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55"/>
      <c r="M212" s="4"/>
      <c r="N212" s="4"/>
      <c r="O212" s="4"/>
      <c r="P212" s="4"/>
      <c r="Q212" s="4"/>
      <c r="R212" s="4"/>
      <c r="S212" s="4"/>
      <c r="T212" s="4"/>
      <c r="U212" s="4"/>
    </row>
    <row r="213" spans="1:2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55"/>
      <c r="M213" s="4"/>
      <c r="N213" s="4"/>
      <c r="O213" s="4"/>
      <c r="P213" s="4"/>
      <c r="Q213" s="4"/>
      <c r="R213" s="4"/>
      <c r="S213" s="4"/>
      <c r="T213" s="4"/>
      <c r="U213" s="4"/>
    </row>
    <row r="214" spans="1:2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55"/>
      <c r="M214" s="4"/>
      <c r="N214" s="4"/>
      <c r="O214" s="4"/>
      <c r="P214" s="4"/>
      <c r="Q214" s="4"/>
      <c r="R214" s="4"/>
      <c r="S214" s="4"/>
      <c r="T214" s="4"/>
      <c r="U214" s="4"/>
    </row>
    <row r="215" spans="1:2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55"/>
      <c r="M215" s="4"/>
      <c r="N215" s="4"/>
      <c r="O215" s="4"/>
      <c r="P215" s="4"/>
      <c r="Q215" s="4"/>
      <c r="R215" s="4"/>
      <c r="S215" s="4"/>
      <c r="T215" s="4"/>
      <c r="U215" s="4"/>
    </row>
    <row r="216" spans="1:2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55"/>
      <c r="M216" s="4"/>
      <c r="N216" s="4"/>
      <c r="O216" s="4"/>
      <c r="P216" s="4"/>
      <c r="Q216" s="4"/>
      <c r="R216" s="4"/>
      <c r="S216" s="4"/>
      <c r="T216" s="4"/>
      <c r="U216" s="4"/>
    </row>
    <row r="217" spans="1:2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55"/>
      <c r="M217" s="4"/>
      <c r="N217" s="4"/>
      <c r="O217" s="4"/>
      <c r="P217" s="4"/>
      <c r="Q217" s="4"/>
      <c r="R217" s="4"/>
      <c r="S217" s="4"/>
      <c r="T217" s="4"/>
      <c r="U217" s="4"/>
    </row>
    <row r="218" spans="1:2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55"/>
      <c r="M218" s="4"/>
      <c r="N218" s="4"/>
      <c r="O218" s="4"/>
      <c r="P218" s="4"/>
      <c r="Q218" s="4"/>
      <c r="R218" s="4"/>
      <c r="S218" s="4"/>
      <c r="T218" s="4"/>
      <c r="U218" s="4"/>
    </row>
    <row r="219" spans="1:2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55"/>
      <c r="M219" s="4"/>
      <c r="N219" s="4"/>
      <c r="O219" s="4"/>
      <c r="P219" s="4"/>
      <c r="Q219" s="4"/>
      <c r="R219" s="4"/>
      <c r="S219" s="4"/>
      <c r="T219" s="4"/>
      <c r="U219" s="4"/>
    </row>
    <row r="220" spans="1:2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55"/>
      <c r="M220" s="4"/>
      <c r="N220" s="4"/>
      <c r="O220" s="4"/>
      <c r="P220" s="4"/>
      <c r="Q220" s="4"/>
      <c r="R220" s="4"/>
      <c r="S220" s="4"/>
      <c r="T220" s="4"/>
      <c r="U220" s="4"/>
    </row>
    <row r="221" spans="1: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55"/>
      <c r="M221" s="4"/>
      <c r="N221" s="4"/>
      <c r="O221" s="4"/>
      <c r="P221" s="4"/>
      <c r="Q221" s="4"/>
      <c r="R221" s="4"/>
      <c r="S221" s="4"/>
      <c r="T221" s="4"/>
      <c r="U221" s="4"/>
    </row>
    <row r="222" spans="1:2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55"/>
      <c r="M222" s="4"/>
      <c r="N222" s="4"/>
      <c r="O222" s="4"/>
      <c r="P222" s="4"/>
      <c r="Q222" s="4"/>
      <c r="R222" s="4"/>
      <c r="S222" s="4"/>
      <c r="T222" s="4"/>
      <c r="U222" s="4"/>
    </row>
    <row r="223" spans="1:21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55"/>
      <c r="M223" s="4"/>
      <c r="N223" s="4"/>
      <c r="O223" s="4"/>
      <c r="P223" s="4"/>
      <c r="Q223" s="4"/>
      <c r="R223" s="4"/>
      <c r="S223" s="4"/>
      <c r="T223" s="4"/>
      <c r="U223" s="4"/>
    </row>
    <row r="224" spans="1:21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55"/>
      <c r="M224" s="4"/>
      <c r="N224" s="4"/>
      <c r="O224" s="4"/>
      <c r="P224" s="4"/>
      <c r="Q224" s="4"/>
      <c r="R224" s="4"/>
      <c r="S224" s="4"/>
      <c r="T224" s="4"/>
      <c r="U224" s="4"/>
    </row>
    <row r="225" spans="1:21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55"/>
      <c r="M225" s="4"/>
      <c r="N225" s="4"/>
      <c r="O225" s="4"/>
      <c r="P225" s="4"/>
      <c r="Q225" s="4"/>
      <c r="R225" s="4"/>
      <c r="S225" s="4"/>
      <c r="T225" s="4"/>
      <c r="U225" s="4"/>
    </row>
    <row r="226" spans="1:21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55"/>
      <c r="M226" s="4"/>
      <c r="N226" s="4"/>
      <c r="O226" s="4"/>
      <c r="P226" s="4"/>
      <c r="Q226" s="4"/>
      <c r="R226" s="4"/>
      <c r="S226" s="4"/>
      <c r="T226" s="4"/>
      <c r="U226" s="4"/>
    </row>
    <row r="227" spans="1:21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55"/>
      <c r="M227" s="4"/>
      <c r="N227" s="4"/>
      <c r="O227" s="4"/>
      <c r="P227" s="4"/>
      <c r="Q227" s="4"/>
      <c r="R227" s="4"/>
      <c r="S227" s="4"/>
      <c r="T227" s="4"/>
      <c r="U227" s="4"/>
    </row>
    <row r="228" spans="1:21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55"/>
      <c r="M228" s="4"/>
      <c r="N228" s="4"/>
      <c r="O228" s="4"/>
      <c r="P228" s="4"/>
      <c r="Q228" s="4"/>
      <c r="R228" s="4"/>
      <c r="S228" s="4"/>
      <c r="T228" s="4"/>
      <c r="U228" s="4"/>
    </row>
    <row r="229" spans="1:21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55"/>
      <c r="M229" s="4"/>
      <c r="N229" s="4"/>
      <c r="O229" s="4"/>
      <c r="P229" s="4"/>
      <c r="Q229" s="4"/>
      <c r="R229" s="4"/>
      <c r="S229" s="4"/>
      <c r="T229" s="4"/>
      <c r="U229" s="4"/>
    </row>
    <row r="230" spans="1:21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55"/>
      <c r="M230" s="4"/>
      <c r="N230" s="4"/>
      <c r="O230" s="4"/>
      <c r="P230" s="4"/>
      <c r="Q230" s="4"/>
      <c r="R230" s="4"/>
      <c r="S230" s="4"/>
      <c r="T230" s="4"/>
      <c r="U230" s="4"/>
    </row>
    <row r="231" spans="1:2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55"/>
      <c r="M231" s="4"/>
      <c r="N231" s="4"/>
      <c r="O231" s="4"/>
      <c r="P231" s="4"/>
      <c r="Q231" s="4"/>
      <c r="R231" s="4"/>
      <c r="S231" s="4"/>
      <c r="T231" s="4"/>
      <c r="U231" s="4"/>
    </row>
    <row r="232" spans="1:21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55"/>
      <c r="M232" s="4"/>
      <c r="N232" s="4"/>
      <c r="O232" s="4"/>
      <c r="P232" s="4"/>
      <c r="Q232" s="4"/>
      <c r="R232" s="4"/>
      <c r="S232" s="4"/>
      <c r="T232" s="4"/>
      <c r="U232" s="4"/>
    </row>
    <row r="233" spans="1:21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55"/>
      <c r="M233" s="4"/>
      <c r="N233" s="4"/>
      <c r="O233" s="4"/>
      <c r="P233" s="4"/>
      <c r="Q233" s="4"/>
      <c r="R233" s="4"/>
      <c r="S233" s="4"/>
      <c r="T233" s="4"/>
      <c r="U233" s="4"/>
    </row>
    <row r="234" spans="1:21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55"/>
      <c r="M234" s="4"/>
      <c r="N234" s="4"/>
      <c r="O234" s="4"/>
      <c r="P234" s="4"/>
      <c r="Q234" s="4"/>
      <c r="R234" s="4"/>
      <c r="S234" s="4"/>
      <c r="T234" s="4"/>
      <c r="U234" s="4"/>
    </row>
    <row r="235" spans="1:21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55"/>
      <c r="M235" s="4"/>
      <c r="N235" s="4"/>
      <c r="O235" s="4"/>
      <c r="P235" s="4"/>
      <c r="Q235" s="4"/>
      <c r="R235" s="4"/>
      <c r="S235" s="4"/>
      <c r="T235" s="4"/>
      <c r="U235" s="4"/>
    </row>
    <row r="236" spans="1:21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55"/>
      <c r="M236" s="4"/>
      <c r="N236" s="4"/>
      <c r="O236" s="4"/>
      <c r="P236" s="4"/>
      <c r="Q236" s="4"/>
      <c r="R236" s="4"/>
      <c r="S236" s="4"/>
      <c r="T236" s="4"/>
      <c r="U236" s="4"/>
    </row>
    <row r="237" spans="1:21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55"/>
      <c r="M237" s="4"/>
      <c r="N237" s="4"/>
      <c r="O237" s="4"/>
      <c r="P237" s="4"/>
      <c r="Q237" s="4"/>
      <c r="R237" s="4"/>
      <c r="S237" s="4"/>
      <c r="T237" s="4"/>
      <c r="U237" s="4"/>
    </row>
    <row r="238" spans="1:21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55"/>
      <c r="M238" s="4"/>
      <c r="N238" s="4"/>
      <c r="O238" s="4"/>
      <c r="P238" s="4"/>
      <c r="Q238" s="4"/>
      <c r="R238" s="4"/>
      <c r="S238" s="4"/>
      <c r="T238" s="4"/>
      <c r="U238" s="4"/>
    </row>
    <row r="239" spans="1:21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55"/>
      <c r="M239" s="4"/>
      <c r="N239" s="4"/>
      <c r="O239" s="4"/>
      <c r="P239" s="4"/>
      <c r="Q239" s="4"/>
      <c r="R239" s="4"/>
      <c r="S239" s="4"/>
      <c r="T239" s="4"/>
      <c r="U239" s="4"/>
    </row>
    <row r="240" spans="1:21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55"/>
      <c r="M240" s="4"/>
      <c r="N240" s="4"/>
      <c r="O240" s="4"/>
      <c r="P240" s="4"/>
      <c r="Q240" s="4"/>
      <c r="R240" s="4"/>
      <c r="S240" s="4"/>
      <c r="T240" s="4"/>
      <c r="U240" s="4"/>
    </row>
    <row r="241" spans="1:2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55"/>
      <c r="M241" s="4"/>
      <c r="N241" s="4"/>
      <c r="O241" s="4"/>
      <c r="P241" s="4"/>
      <c r="Q241" s="4"/>
      <c r="R241" s="4"/>
      <c r="S241" s="4"/>
      <c r="T241" s="4"/>
      <c r="U241" s="4"/>
    </row>
    <row r="242" spans="1:21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55"/>
      <c r="M242" s="4"/>
      <c r="N242" s="4"/>
      <c r="O242" s="4"/>
      <c r="P242" s="4"/>
      <c r="Q242" s="4"/>
      <c r="R242" s="4"/>
      <c r="S242" s="4"/>
      <c r="T242" s="4"/>
      <c r="U242" s="4"/>
    </row>
    <row r="243" spans="1:21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55"/>
      <c r="M243" s="4"/>
      <c r="N243" s="4"/>
      <c r="O243" s="4"/>
      <c r="P243" s="4"/>
      <c r="Q243" s="4"/>
      <c r="R243" s="4"/>
      <c r="S243" s="4"/>
      <c r="T243" s="4"/>
      <c r="U243" s="4"/>
    </row>
    <row r="244" spans="1:21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55"/>
      <c r="M244" s="4"/>
      <c r="N244" s="4"/>
      <c r="O244" s="4"/>
      <c r="P244" s="4"/>
      <c r="Q244" s="4"/>
      <c r="R244" s="4"/>
      <c r="S244" s="4"/>
      <c r="T244" s="4"/>
      <c r="U244" s="4"/>
    </row>
    <row r="245" spans="1:21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55"/>
      <c r="M245" s="4"/>
      <c r="N245" s="4"/>
      <c r="O245" s="4"/>
      <c r="P245" s="4"/>
      <c r="Q245" s="4"/>
      <c r="R245" s="4"/>
      <c r="S245" s="4"/>
      <c r="T245" s="4"/>
      <c r="U245" s="4"/>
    </row>
    <row r="246" spans="1:21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55"/>
      <c r="M246" s="4"/>
      <c r="N246" s="4"/>
      <c r="O246" s="4"/>
      <c r="P246" s="4"/>
      <c r="Q246" s="4"/>
      <c r="R246" s="4"/>
      <c r="S246" s="4"/>
      <c r="T246" s="4"/>
      <c r="U246" s="4"/>
    </row>
    <row r="247" spans="1:21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55"/>
      <c r="M247" s="4"/>
      <c r="N247" s="4"/>
      <c r="O247" s="4"/>
      <c r="P247" s="4"/>
      <c r="Q247" s="4"/>
      <c r="R247" s="4"/>
      <c r="S247" s="4"/>
      <c r="T247" s="4"/>
      <c r="U247" s="4"/>
    </row>
    <row r="248" spans="1:21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55"/>
      <c r="M248" s="4"/>
      <c r="N248" s="4"/>
      <c r="O248" s="4"/>
      <c r="P248" s="4"/>
      <c r="Q248" s="4"/>
      <c r="R248" s="4"/>
      <c r="S248" s="4"/>
      <c r="T248" s="4"/>
      <c r="U248" s="4"/>
    </row>
    <row r="249" spans="1:21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55"/>
      <c r="M249" s="4"/>
      <c r="N249" s="4"/>
      <c r="O249" s="4"/>
      <c r="P249" s="4"/>
      <c r="Q249" s="4"/>
      <c r="R249" s="4"/>
      <c r="S249" s="4"/>
      <c r="T249" s="4"/>
      <c r="U249" s="4"/>
    </row>
    <row r="250" spans="1:21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55"/>
      <c r="M250" s="4"/>
      <c r="N250" s="4"/>
      <c r="O250" s="4"/>
      <c r="P250" s="4"/>
      <c r="Q250" s="4"/>
      <c r="R250" s="4"/>
      <c r="S250" s="4"/>
      <c r="T250" s="4"/>
      <c r="U250" s="4"/>
    </row>
    <row r="251" spans="1:2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55"/>
      <c r="M251" s="4"/>
      <c r="N251" s="4"/>
      <c r="O251" s="4"/>
      <c r="P251" s="4"/>
      <c r="Q251" s="4"/>
      <c r="R251" s="4"/>
      <c r="S251" s="4"/>
      <c r="T251" s="4"/>
      <c r="U251" s="4"/>
    </row>
    <row r="252" spans="1:21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55"/>
      <c r="M252" s="4"/>
      <c r="N252" s="4"/>
      <c r="O252" s="4"/>
      <c r="P252" s="4"/>
      <c r="Q252" s="4"/>
      <c r="R252" s="4"/>
      <c r="S252" s="4"/>
      <c r="T252" s="4"/>
      <c r="U252" s="4"/>
    </row>
    <row r="253" spans="1:21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55"/>
      <c r="M253" s="4"/>
      <c r="N253" s="4"/>
      <c r="O253" s="4"/>
      <c r="P253" s="4"/>
      <c r="Q253" s="4"/>
      <c r="R253" s="4"/>
      <c r="S253" s="4"/>
      <c r="T253" s="4"/>
      <c r="U253" s="4"/>
    </row>
    <row r="254" spans="1:21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55"/>
      <c r="M254" s="4"/>
      <c r="N254" s="4"/>
      <c r="O254" s="4"/>
      <c r="P254" s="4"/>
      <c r="Q254" s="4"/>
      <c r="R254" s="4"/>
      <c r="S254" s="4"/>
      <c r="T254" s="4"/>
      <c r="U254" s="4"/>
    </row>
    <row r="255" spans="1:21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55"/>
      <c r="M255" s="4"/>
      <c r="N255" s="4"/>
      <c r="O255" s="4"/>
      <c r="P255" s="4"/>
      <c r="Q255" s="4"/>
      <c r="R255" s="4"/>
      <c r="S255" s="4"/>
      <c r="T255" s="4"/>
      <c r="U255" s="4"/>
    </row>
    <row r="256" spans="1:21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55"/>
      <c r="M256" s="4"/>
      <c r="N256" s="4"/>
      <c r="O256" s="4"/>
      <c r="P256" s="4"/>
      <c r="Q256" s="4"/>
      <c r="R256" s="4"/>
      <c r="S256" s="4"/>
      <c r="T256" s="4"/>
      <c r="U256" s="4"/>
    </row>
    <row r="257" spans="1:21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55"/>
      <c r="M257" s="4"/>
      <c r="N257" s="4"/>
      <c r="O257" s="4"/>
      <c r="P257" s="4"/>
      <c r="Q257" s="4"/>
      <c r="R257" s="4"/>
      <c r="S257" s="4"/>
      <c r="T257" s="4"/>
      <c r="U257" s="4"/>
    </row>
    <row r="258" spans="1:21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55"/>
      <c r="M258" s="4"/>
      <c r="N258" s="4"/>
      <c r="O258" s="4"/>
      <c r="P258" s="4"/>
      <c r="Q258" s="4"/>
      <c r="R258" s="4"/>
      <c r="S258" s="4"/>
      <c r="T258" s="4"/>
      <c r="U258" s="4"/>
    </row>
    <row r="259" spans="1:21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55"/>
      <c r="M259" s="4"/>
      <c r="N259" s="4"/>
      <c r="O259" s="4"/>
      <c r="P259" s="4"/>
      <c r="Q259" s="4"/>
      <c r="R259" s="4"/>
      <c r="S259" s="4"/>
      <c r="T259" s="4"/>
      <c r="U259" s="4"/>
    </row>
    <row r="260" spans="1:21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55"/>
      <c r="M260" s="4"/>
      <c r="N260" s="4"/>
      <c r="O260" s="4"/>
      <c r="P260" s="4"/>
      <c r="Q260" s="4"/>
      <c r="R260" s="4"/>
      <c r="S260" s="4"/>
      <c r="T260" s="4"/>
      <c r="U260" s="4"/>
    </row>
    <row r="261" spans="1:2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55"/>
      <c r="M261" s="4"/>
      <c r="N261" s="4"/>
      <c r="O261" s="4"/>
      <c r="P261" s="4"/>
      <c r="Q261" s="4"/>
      <c r="R261" s="4"/>
      <c r="S261" s="4"/>
      <c r="T261" s="4"/>
      <c r="U261" s="4"/>
    </row>
    <row r="262" spans="1:21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55"/>
      <c r="M262" s="4"/>
      <c r="N262" s="4"/>
      <c r="O262" s="4"/>
      <c r="P262" s="4"/>
      <c r="Q262" s="4"/>
      <c r="R262" s="4"/>
      <c r="S262" s="4"/>
      <c r="T262" s="4"/>
      <c r="U262" s="4"/>
    </row>
    <row r="263" spans="1:21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55"/>
      <c r="M263" s="4"/>
      <c r="N263" s="4"/>
      <c r="O263" s="4"/>
      <c r="P263" s="4"/>
      <c r="Q263" s="4"/>
      <c r="R263" s="4"/>
      <c r="S263" s="4"/>
      <c r="T263" s="4"/>
      <c r="U263" s="4"/>
    </row>
    <row r="264" spans="1:21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55"/>
      <c r="M264" s="4"/>
      <c r="N264" s="4"/>
      <c r="O264" s="4"/>
      <c r="P264" s="4"/>
      <c r="Q264" s="4"/>
      <c r="R264" s="4"/>
      <c r="S264" s="4"/>
      <c r="T264" s="4"/>
      <c r="U264" s="4"/>
    </row>
    <row r="265" spans="1:21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55"/>
      <c r="M265" s="4"/>
      <c r="N265" s="4"/>
      <c r="O265" s="4"/>
      <c r="P265" s="4"/>
      <c r="Q265" s="4"/>
      <c r="R265" s="4"/>
      <c r="S265" s="4"/>
      <c r="T265" s="4"/>
      <c r="U265" s="4"/>
    </row>
    <row r="266" spans="1:21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55"/>
      <c r="M266" s="4"/>
      <c r="N266" s="4"/>
      <c r="O266" s="4"/>
      <c r="P266" s="4"/>
      <c r="Q266" s="4"/>
      <c r="R266" s="4"/>
      <c r="S266" s="4"/>
      <c r="T266" s="4"/>
      <c r="U266" s="4"/>
    </row>
    <row r="267" spans="1:21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55"/>
      <c r="M267" s="4"/>
      <c r="N267" s="4"/>
      <c r="O267" s="4"/>
      <c r="P267" s="4"/>
      <c r="Q267" s="4"/>
      <c r="R267" s="4"/>
      <c r="S267" s="4"/>
      <c r="T267" s="4"/>
      <c r="U267" s="4"/>
    </row>
    <row r="268" spans="1:21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55"/>
      <c r="M268" s="4"/>
      <c r="N268" s="4"/>
      <c r="O268" s="4"/>
      <c r="P268" s="4"/>
      <c r="Q268" s="4"/>
      <c r="R268" s="4"/>
      <c r="S268" s="4"/>
      <c r="T268" s="4"/>
      <c r="U268" s="4"/>
    </row>
    <row r="269" spans="1:21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55"/>
      <c r="M269" s="4"/>
      <c r="N269" s="4"/>
      <c r="O269" s="4"/>
      <c r="P269" s="4"/>
      <c r="Q269" s="4"/>
      <c r="R269" s="4"/>
      <c r="S269" s="4"/>
      <c r="T269" s="4"/>
      <c r="U269" s="4"/>
    </row>
    <row r="270" spans="1:21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55"/>
      <c r="M270" s="4"/>
      <c r="N270" s="4"/>
      <c r="O270" s="4"/>
      <c r="P270" s="4"/>
      <c r="Q270" s="4"/>
      <c r="R270" s="4"/>
      <c r="S270" s="4"/>
      <c r="T270" s="4"/>
      <c r="U270" s="4"/>
    </row>
    <row r="271" spans="1:2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55"/>
      <c r="M271" s="4"/>
      <c r="N271" s="4"/>
      <c r="O271" s="4"/>
      <c r="P271" s="4"/>
      <c r="Q271" s="4"/>
      <c r="R271" s="4"/>
      <c r="S271" s="4"/>
      <c r="T271" s="4"/>
      <c r="U271" s="4"/>
    </row>
    <row r="272" spans="1:21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55"/>
      <c r="M272" s="4"/>
      <c r="N272" s="4"/>
      <c r="O272" s="4"/>
      <c r="P272" s="4"/>
      <c r="Q272" s="4"/>
      <c r="R272" s="4"/>
      <c r="S272" s="4"/>
      <c r="T272" s="4"/>
      <c r="U272" s="4"/>
    </row>
    <row r="273" spans="1:21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55"/>
      <c r="M273" s="4"/>
      <c r="N273" s="4"/>
      <c r="O273" s="4"/>
      <c r="P273" s="4"/>
      <c r="Q273" s="4"/>
      <c r="R273" s="4"/>
      <c r="S273" s="4"/>
      <c r="T273" s="4"/>
      <c r="U273" s="4"/>
    </row>
    <row r="274" spans="1:21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55"/>
      <c r="M274" s="4"/>
      <c r="N274" s="4"/>
      <c r="O274" s="4"/>
      <c r="P274" s="4"/>
      <c r="Q274" s="4"/>
      <c r="R274" s="4"/>
      <c r="S274" s="4"/>
      <c r="T274" s="4"/>
      <c r="U274" s="4"/>
    </row>
    <row r="275" spans="1:21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55"/>
      <c r="M275" s="4"/>
      <c r="N275" s="4"/>
      <c r="O275" s="4"/>
      <c r="P275" s="4"/>
      <c r="Q275" s="4"/>
      <c r="R275" s="4"/>
      <c r="S275" s="4"/>
      <c r="T275" s="4"/>
      <c r="U275" s="4"/>
    </row>
    <row r="276" spans="1:21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55"/>
      <c r="M276" s="4"/>
      <c r="N276" s="4"/>
      <c r="O276" s="4"/>
      <c r="P276" s="4"/>
      <c r="Q276" s="4"/>
      <c r="R276" s="4"/>
      <c r="S276" s="4"/>
      <c r="T276" s="4"/>
      <c r="U276" s="4"/>
    </row>
    <row r="277" spans="1:21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55"/>
      <c r="M277" s="4"/>
      <c r="N277" s="4"/>
      <c r="O277" s="4"/>
      <c r="P277" s="4"/>
      <c r="Q277" s="4"/>
      <c r="R277" s="4"/>
      <c r="S277" s="4"/>
      <c r="T277" s="4"/>
      <c r="U277" s="4"/>
    </row>
    <row r="278" spans="1:21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55"/>
      <c r="M278" s="4"/>
      <c r="N278" s="4"/>
      <c r="O278" s="4"/>
      <c r="P278" s="4"/>
      <c r="Q278" s="4"/>
      <c r="R278" s="4"/>
      <c r="S278" s="4"/>
      <c r="T278" s="4"/>
      <c r="U278" s="4"/>
    </row>
    <row r="279" spans="1:21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55"/>
      <c r="M279" s="4"/>
      <c r="N279" s="4"/>
      <c r="O279" s="4"/>
      <c r="P279" s="4"/>
      <c r="Q279" s="4"/>
      <c r="R279" s="4"/>
      <c r="S279" s="4"/>
      <c r="T279" s="4"/>
      <c r="U279" s="4"/>
    </row>
    <row r="280" spans="1:21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55"/>
      <c r="M280" s="4"/>
      <c r="N280" s="4"/>
      <c r="O280" s="4"/>
      <c r="P280" s="4"/>
      <c r="Q280" s="4"/>
      <c r="R280" s="4"/>
      <c r="S280" s="4"/>
      <c r="T280" s="4"/>
      <c r="U280" s="4"/>
    </row>
    <row r="281" spans="1:2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55"/>
      <c r="M281" s="4"/>
      <c r="N281" s="4"/>
      <c r="O281" s="4"/>
      <c r="P281" s="4"/>
      <c r="Q281" s="4"/>
      <c r="R281" s="4"/>
      <c r="S281" s="4"/>
      <c r="T281" s="4"/>
      <c r="U281" s="4"/>
    </row>
    <row r="282" spans="1:21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55"/>
      <c r="M282" s="4"/>
      <c r="N282" s="4"/>
      <c r="O282" s="4"/>
      <c r="P282" s="4"/>
      <c r="Q282" s="4"/>
      <c r="R282" s="4"/>
      <c r="S282" s="4"/>
      <c r="T282" s="4"/>
      <c r="U282" s="4"/>
    </row>
    <row r="283" spans="1:21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55"/>
      <c r="M283" s="4"/>
      <c r="N283" s="4"/>
      <c r="O283" s="4"/>
      <c r="P283" s="4"/>
      <c r="Q283" s="4"/>
      <c r="R283" s="4"/>
      <c r="S283" s="4"/>
      <c r="T283" s="4"/>
      <c r="U283" s="4"/>
    </row>
    <row r="284" spans="1:21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55"/>
      <c r="M284" s="4"/>
      <c r="N284" s="4"/>
      <c r="O284" s="4"/>
      <c r="P284" s="4"/>
      <c r="Q284" s="4"/>
      <c r="R284" s="4"/>
      <c r="S284" s="4"/>
      <c r="T284" s="4"/>
      <c r="U284" s="4"/>
    </row>
    <row r="285" spans="1:21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55"/>
      <c r="M285" s="4"/>
      <c r="N285" s="4"/>
      <c r="O285" s="4"/>
      <c r="P285" s="4"/>
      <c r="Q285" s="4"/>
      <c r="R285" s="4"/>
      <c r="S285" s="4"/>
      <c r="T285" s="4"/>
      <c r="U285" s="4"/>
    </row>
    <row r="286" spans="1:21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55"/>
      <c r="M286" s="4"/>
      <c r="N286" s="4"/>
      <c r="O286" s="4"/>
      <c r="P286" s="4"/>
      <c r="Q286" s="4"/>
      <c r="R286" s="4"/>
      <c r="S286" s="4"/>
      <c r="T286" s="4"/>
      <c r="U286" s="4"/>
    </row>
    <row r="287" spans="1:21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55"/>
      <c r="M287" s="4"/>
      <c r="N287" s="4"/>
      <c r="O287" s="4"/>
      <c r="P287" s="4"/>
      <c r="Q287" s="4"/>
      <c r="R287" s="4"/>
      <c r="S287" s="4"/>
      <c r="T287" s="4"/>
      <c r="U287" s="4"/>
    </row>
    <row r="288" spans="1:21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55"/>
      <c r="M288" s="4"/>
      <c r="N288" s="4"/>
      <c r="O288" s="4"/>
      <c r="P288" s="4"/>
      <c r="Q288" s="4"/>
      <c r="R288" s="4"/>
      <c r="S288" s="4"/>
      <c r="T288" s="4"/>
      <c r="U288" s="4"/>
    </row>
    <row r="289" spans="1:21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55"/>
      <c r="M289" s="4"/>
      <c r="N289" s="4"/>
      <c r="O289" s="4"/>
      <c r="P289" s="4"/>
      <c r="Q289" s="4"/>
      <c r="R289" s="4"/>
      <c r="S289" s="4"/>
      <c r="T289" s="4"/>
      <c r="U289" s="4"/>
    </row>
    <row r="290" spans="1:21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55"/>
      <c r="M290" s="4"/>
      <c r="N290" s="4"/>
      <c r="O290" s="4"/>
      <c r="P290" s="4"/>
      <c r="Q290" s="4"/>
      <c r="R290" s="4"/>
      <c r="S290" s="4"/>
      <c r="T290" s="4"/>
      <c r="U290" s="4"/>
    </row>
    <row r="291" spans="1:2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55"/>
      <c r="M291" s="4"/>
      <c r="N291" s="4"/>
      <c r="O291" s="4"/>
      <c r="P291" s="4"/>
      <c r="Q291" s="4"/>
      <c r="R291" s="4"/>
      <c r="S291" s="4"/>
      <c r="T291" s="4"/>
      <c r="U291" s="4"/>
    </row>
    <row r="292" spans="1:21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55"/>
      <c r="M292" s="4"/>
      <c r="N292" s="4"/>
      <c r="O292" s="4"/>
      <c r="P292" s="4"/>
      <c r="Q292" s="4"/>
      <c r="R292" s="4"/>
      <c r="S292" s="4"/>
      <c r="T292" s="4"/>
      <c r="U292" s="4"/>
    </row>
    <row r="293" spans="1:21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55"/>
      <c r="M293" s="4"/>
      <c r="N293" s="4"/>
      <c r="O293" s="4"/>
      <c r="P293" s="4"/>
      <c r="Q293" s="4"/>
      <c r="R293" s="4"/>
      <c r="S293" s="4"/>
      <c r="T293" s="4"/>
      <c r="U293" s="4"/>
    </row>
    <row r="294" spans="1:21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55"/>
      <c r="M294" s="4"/>
      <c r="N294" s="4"/>
      <c r="O294" s="4"/>
      <c r="P294" s="4"/>
      <c r="Q294" s="4"/>
      <c r="R294" s="4"/>
      <c r="S294" s="4"/>
      <c r="T294" s="4"/>
      <c r="U294" s="4"/>
    </row>
    <row r="295" spans="1:21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55"/>
      <c r="M295" s="4"/>
      <c r="N295" s="4"/>
      <c r="O295" s="4"/>
      <c r="P295" s="4"/>
      <c r="Q295" s="4"/>
      <c r="R295" s="4"/>
      <c r="S295" s="4"/>
      <c r="T295" s="4"/>
      <c r="U295" s="4"/>
    </row>
    <row r="296" spans="1:21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55"/>
      <c r="M296" s="4"/>
      <c r="N296" s="4"/>
      <c r="O296" s="4"/>
      <c r="P296" s="4"/>
      <c r="Q296" s="4"/>
      <c r="R296" s="4"/>
      <c r="S296" s="4"/>
      <c r="T296" s="4"/>
      <c r="U296" s="4"/>
    </row>
    <row r="297" spans="1:21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55"/>
      <c r="M297" s="4"/>
      <c r="N297" s="4"/>
      <c r="O297" s="4"/>
      <c r="P297" s="4"/>
      <c r="Q297" s="4"/>
      <c r="R297" s="4"/>
      <c r="S297" s="4"/>
      <c r="T297" s="4"/>
      <c r="U297" s="4"/>
    </row>
    <row r="298" spans="1:21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55"/>
      <c r="M298" s="4"/>
      <c r="N298" s="4"/>
      <c r="O298" s="4"/>
      <c r="P298" s="4"/>
      <c r="Q298" s="4"/>
      <c r="R298" s="4"/>
      <c r="S298" s="4"/>
      <c r="T298" s="4"/>
      <c r="U298" s="4"/>
    </row>
    <row r="299" spans="1:21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55"/>
      <c r="M299" s="4"/>
      <c r="N299" s="4"/>
      <c r="O299" s="4"/>
      <c r="P299" s="4"/>
      <c r="Q299" s="4"/>
      <c r="R299" s="4"/>
      <c r="S299" s="4"/>
      <c r="T299" s="4"/>
      <c r="U299" s="4"/>
    </row>
    <row r="300" spans="1:21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55"/>
      <c r="M300" s="4"/>
      <c r="N300" s="4"/>
      <c r="O300" s="4"/>
      <c r="P300" s="4"/>
      <c r="Q300" s="4"/>
      <c r="R300" s="4"/>
      <c r="S300" s="4"/>
      <c r="T300" s="4"/>
      <c r="U300" s="4"/>
    </row>
    <row r="301" spans="1:2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55"/>
      <c r="M301" s="4"/>
      <c r="N301" s="4"/>
      <c r="O301" s="4"/>
      <c r="P301" s="4"/>
      <c r="Q301" s="4"/>
      <c r="R301" s="4"/>
      <c r="S301" s="4"/>
      <c r="T301" s="4"/>
      <c r="U301" s="4"/>
    </row>
    <row r="302" spans="1:21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55"/>
      <c r="M302" s="4"/>
      <c r="N302" s="4"/>
      <c r="O302" s="4"/>
      <c r="P302" s="4"/>
      <c r="Q302" s="4"/>
      <c r="R302" s="4"/>
      <c r="S302" s="4"/>
      <c r="T302" s="4"/>
      <c r="U302" s="4"/>
    </row>
    <row r="303" spans="1:21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55"/>
      <c r="M303" s="4"/>
      <c r="N303" s="4"/>
      <c r="O303" s="4"/>
      <c r="P303" s="4"/>
      <c r="Q303" s="4"/>
      <c r="R303" s="4"/>
      <c r="S303" s="4"/>
      <c r="T303" s="4"/>
      <c r="U303" s="4"/>
    </row>
    <row r="304" spans="1:21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55"/>
      <c r="M304" s="4"/>
      <c r="N304" s="4"/>
      <c r="O304" s="4"/>
      <c r="P304" s="4"/>
      <c r="Q304" s="4"/>
      <c r="R304" s="4"/>
      <c r="S304" s="4"/>
      <c r="T304" s="4"/>
      <c r="U304" s="4"/>
    </row>
    <row r="305" spans="1:21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55"/>
      <c r="M305" s="4"/>
      <c r="N305" s="4"/>
      <c r="O305" s="4"/>
      <c r="P305" s="4"/>
      <c r="Q305" s="4"/>
      <c r="R305" s="4"/>
      <c r="S305" s="4"/>
      <c r="T305" s="4"/>
      <c r="U305" s="4"/>
    </row>
    <row r="306" spans="1:21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55"/>
      <c r="M306" s="4"/>
      <c r="N306" s="4"/>
      <c r="O306" s="4"/>
      <c r="P306" s="4"/>
      <c r="Q306" s="4"/>
      <c r="R306" s="4"/>
      <c r="S306" s="4"/>
      <c r="T306" s="4"/>
      <c r="U306" s="4"/>
    </row>
    <row r="307" spans="1:21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55"/>
      <c r="M307" s="4"/>
      <c r="N307" s="4"/>
      <c r="O307" s="4"/>
      <c r="P307" s="4"/>
      <c r="Q307" s="4"/>
      <c r="R307" s="4"/>
      <c r="S307" s="4"/>
      <c r="T307" s="4"/>
      <c r="U307" s="4"/>
    </row>
    <row r="308" spans="1:21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55"/>
      <c r="M308" s="4"/>
      <c r="N308" s="4"/>
      <c r="O308" s="4"/>
      <c r="P308" s="4"/>
      <c r="Q308" s="4"/>
      <c r="R308" s="4"/>
      <c r="S308" s="4"/>
      <c r="T308" s="4"/>
      <c r="U308" s="4"/>
    </row>
    <row r="309" spans="1:21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55"/>
      <c r="M309" s="4"/>
      <c r="N309" s="4"/>
      <c r="O309" s="4"/>
      <c r="P309" s="4"/>
      <c r="Q309" s="4"/>
      <c r="R309" s="4"/>
      <c r="S309" s="4"/>
      <c r="T309" s="4"/>
      <c r="U309" s="4"/>
    </row>
    <row r="310" spans="1:21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55"/>
      <c r="M310" s="4"/>
      <c r="N310" s="4"/>
      <c r="O310" s="4"/>
      <c r="P310" s="4"/>
      <c r="Q310" s="4"/>
      <c r="R310" s="4"/>
      <c r="S310" s="4"/>
      <c r="T310" s="4"/>
      <c r="U310" s="4"/>
    </row>
    <row r="311" spans="1:2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55"/>
      <c r="M311" s="4"/>
      <c r="N311" s="4"/>
      <c r="O311" s="4"/>
      <c r="P311" s="4"/>
      <c r="Q311" s="4"/>
      <c r="R311" s="4"/>
      <c r="S311" s="4"/>
      <c r="T311" s="4"/>
      <c r="U311" s="4"/>
    </row>
    <row r="312" spans="1:21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55"/>
      <c r="M312" s="4"/>
      <c r="N312" s="4"/>
      <c r="O312" s="4"/>
      <c r="P312" s="4"/>
      <c r="Q312" s="4"/>
      <c r="R312" s="4"/>
      <c r="S312" s="4"/>
      <c r="T312" s="4"/>
      <c r="U312" s="4"/>
    </row>
    <row r="313" spans="1:21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55"/>
      <c r="M313" s="4"/>
      <c r="N313" s="4"/>
      <c r="O313" s="4"/>
      <c r="P313" s="4"/>
      <c r="Q313" s="4"/>
      <c r="R313" s="4"/>
      <c r="S313" s="4"/>
      <c r="T313" s="4"/>
      <c r="U313" s="4"/>
    </row>
    <row r="314" spans="1:21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55"/>
      <c r="M314" s="4"/>
      <c r="N314" s="4"/>
      <c r="O314" s="4"/>
      <c r="P314" s="4"/>
      <c r="Q314" s="4"/>
      <c r="R314" s="4"/>
      <c r="S314" s="4"/>
      <c r="T314" s="4"/>
      <c r="U314" s="4"/>
    </row>
    <row r="315" spans="1:21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55"/>
      <c r="M315" s="4"/>
      <c r="N315" s="4"/>
      <c r="O315" s="4"/>
      <c r="P315" s="4"/>
      <c r="Q315" s="4"/>
      <c r="R315" s="4"/>
      <c r="S315" s="4"/>
      <c r="T315" s="4"/>
      <c r="U315" s="4"/>
    </row>
    <row r="316" spans="1:21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55"/>
      <c r="M316" s="4"/>
      <c r="N316" s="4"/>
      <c r="O316" s="4"/>
      <c r="P316" s="4"/>
      <c r="Q316" s="4"/>
      <c r="R316" s="4"/>
      <c r="S316" s="4"/>
      <c r="T316" s="4"/>
      <c r="U316" s="4"/>
    </row>
    <row r="317" spans="1:21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55"/>
      <c r="M317" s="4"/>
      <c r="N317" s="4"/>
      <c r="O317" s="4"/>
      <c r="P317" s="4"/>
      <c r="Q317" s="4"/>
      <c r="R317" s="4"/>
      <c r="S317" s="4"/>
      <c r="T317" s="4"/>
      <c r="U317" s="4"/>
    </row>
    <row r="318" spans="1:21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55"/>
      <c r="M318" s="4"/>
      <c r="N318" s="4"/>
      <c r="O318" s="4"/>
      <c r="P318" s="4"/>
      <c r="Q318" s="4"/>
      <c r="R318" s="4"/>
      <c r="S318" s="4"/>
      <c r="T318" s="4"/>
      <c r="U318" s="4"/>
    </row>
    <row r="319" spans="1:21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55"/>
      <c r="M319" s="4"/>
      <c r="N319" s="4"/>
      <c r="O319" s="4"/>
      <c r="P319" s="4"/>
      <c r="Q319" s="4"/>
      <c r="R319" s="4"/>
      <c r="S319" s="4"/>
      <c r="T319" s="4"/>
      <c r="U319" s="4"/>
    </row>
    <row r="320" spans="1:21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55"/>
      <c r="M320" s="4"/>
      <c r="N320" s="4"/>
      <c r="O320" s="4"/>
      <c r="P320" s="4"/>
      <c r="Q320" s="4"/>
      <c r="R320" s="4"/>
      <c r="S320" s="4"/>
      <c r="T320" s="4"/>
      <c r="U320" s="4"/>
    </row>
    <row r="321" spans="1: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55"/>
      <c r="M321" s="4"/>
      <c r="N321" s="4"/>
      <c r="O321" s="4"/>
      <c r="P321" s="4"/>
      <c r="Q321" s="4"/>
      <c r="R321" s="4"/>
      <c r="S321" s="4"/>
      <c r="T321" s="4"/>
      <c r="U321" s="4"/>
    </row>
    <row r="322" spans="1:21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55"/>
      <c r="M322" s="4"/>
      <c r="N322" s="4"/>
      <c r="O322" s="4"/>
      <c r="P322" s="4"/>
      <c r="Q322" s="4"/>
      <c r="R322" s="4"/>
      <c r="S322" s="4"/>
      <c r="T322" s="4"/>
      <c r="U322" s="4"/>
    </row>
    <row r="323" spans="1:21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55"/>
      <c r="M323" s="4"/>
      <c r="N323" s="4"/>
      <c r="O323" s="4"/>
      <c r="P323" s="4"/>
      <c r="Q323" s="4"/>
      <c r="R323" s="4"/>
      <c r="S323" s="4"/>
      <c r="T323" s="4"/>
      <c r="U323" s="4"/>
    </row>
    <row r="324" spans="1:21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55"/>
      <c r="M324" s="4"/>
      <c r="N324" s="4"/>
      <c r="O324" s="4"/>
      <c r="P324" s="4"/>
      <c r="Q324" s="4"/>
      <c r="R324" s="4"/>
      <c r="S324" s="4"/>
      <c r="T324" s="4"/>
      <c r="U324" s="4"/>
    </row>
    <row r="325" spans="1:21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55"/>
      <c r="M325" s="4"/>
      <c r="N325" s="4"/>
      <c r="O325" s="4"/>
      <c r="P325" s="4"/>
      <c r="Q325" s="4"/>
      <c r="R325" s="4"/>
      <c r="S325" s="4"/>
      <c r="T325" s="4"/>
      <c r="U325" s="4"/>
    </row>
    <row r="326" spans="1:21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55"/>
      <c r="M326" s="4"/>
      <c r="N326" s="4"/>
      <c r="O326" s="4"/>
      <c r="P326" s="4"/>
      <c r="Q326" s="4"/>
      <c r="R326" s="4"/>
      <c r="S326" s="4"/>
      <c r="T326" s="4"/>
      <c r="U326" s="4"/>
    </row>
    <row r="327" spans="1:21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55"/>
      <c r="M327" s="4"/>
      <c r="N327" s="4"/>
      <c r="O327" s="4"/>
      <c r="P327" s="4"/>
      <c r="Q327" s="4"/>
      <c r="R327" s="4"/>
      <c r="S327" s="4"/>
      <c r="T327" s="4"/>
      <c r="U327" s="4"/>
    </row>
    <row r="328" spans="1:21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55"/>
      <c r="M328" s="4"/>
      <c r="N328" s="4"/>
      <c r="O328" s="4"/>
      <c r="P328" s="4"/>
      <c r="Q328" s="4"/>
      <c r="R328" s="4"/>
      <c r="S328" s="4"/>
      <c r="T328" s="4"/>
      <c r="U328" s="4"/>
    </row>
    <row r="329" spans="1:21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55"/>
      <c r="M329" s="4"/>
      <c r="N329" s="4"/>
      <c r="O329" s="4"/>
      <c r="P329" s="4"/>
      <c r="Q329" s="4"/>
      <c r="R329" s="4"/>
      <c r="S329" s="4"/>
      <c r="T329" s="4"/>
      <c r="U329" s="4"/>
    </row>
    <row r="330" spans="1:21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55"/>
      <c r="M330" s="4"/>
      <c r="N330" s="4"/>
      <c r="O330" s="4"/>
      <c r="P330" s="4"/>
      <c r="Q330" s="4"/>
      <c r="R330" s="4"/>
      <c r="S330" s="4"/>
      <c r="T330" s="4"/>
      <c r="U330" s="4"/>
    </row>
    <row r="331" spans="1:2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55"/>
      <c r="M331" s="4"/>
      <c r="N331" s="4"/>
      <c r="O331" s="4"/>
      <c r="P331" s="4"/>
      <c r="Q331" s="4"/>
      <c r="R331" s="4"/>
      <c r="S331" s="4"/>
      <c r="T331" s="4"/>
      <c r="U331" s="4"/>
    </row>
    <row r="332" spans="1:21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55"/>
      <c r="M332" s="4"/>
      <c r="N332" s="4"/>
      <c r="O332" s="4"/>
      <c r="P332" s="4"/>
      <c r="Q332" s="4"/>
      <c r="R332" s="4"/>
      <c r="S332" s="4"/>
      <c r="T332" s="4"/>
      <c r="U332" s="4"/>
    </row>
    <row r="333" spans="1:21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55"/>
      <c r="M333" s="4"/>
      <c r="N333" s="4"/>
      <c r="O333" s="4"/>
      <c r="P333" s="4"/>
      <c r="Q333" s="4"/>
      <c r="R333" s="4"/>
      <c r="S333" s="4"/>
      <c r="T333" s="4"/>
      <c r="U333" s="4"/>
    </row>
    <row r="334" spans="1:21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55"/>
      <c r="M334" s="4"/>
      <c r="N334" s="4"/>
      <c r="O334" s="4"/>
      <c r="P334" s="4"/>
      <c r="Q334" s="4"/>
      <c r="R334" s="4"/>
      <c r="S334" s="4"/>
      <c r="T334" s="4"/>
      <c r="U334" s="4"/>
    </row>
    <row r="335" spans="1:21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55"/>
      <c r="M335" s="4"/>
      <c r="N335" s="4"/>
      <c r="O335" s="4"/>
      <c r="P335" s="4"/>
      <c r="Q335" s="4"/>
      <c r="R335" s="4"/>
      <c r="S335" s="4"/>
      <c r="T335" s="4"/>
      <c r="U335" s="4"/>
    </row>
    <row r="336" spans="1:21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55"/>
      <c r="M336" s="4"/>
      <c r="N336" s="4"/>
      <c r="O336" s="4"/>
      <c r="P336" s="4"/>
      <c r="Q336" s="4"/>
      <c r="R336" s="4"/>
      <c r="S336" s="4"/>
      <c r="T336" s="4"/>
      <c r="U336" s="4"/>
    </row>
    <row r="337" spans="1:21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55"/>
      <c r="M337" s="4"/>
      <c r="N337" s="4"/>
      <c r="O337" s="4"/>
      <c r="P337" s="4"/>
      <c r="Q337" s="4"/>
      <c r="R337" s="4"/>
      <c r="S337" s="4"/>
      <c r="T337" s="4"/>
      <c r="U337" s="4"/>
    </row>
    <row r="338" spans="1:21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55"/>
      <c r="M338" s="4"/>
      <c r="N338" s="4"/>
      <c r="O338" s="4"/>
      <c r="P338" s="4"/>
      <c r="Q338" s="4"/>
      <c r="R338" s="4"/>
      <c r="S338" s="4"/>
      <c r="T338" s="4"/>
      <c r="U338" s="4"/>
    </row>
    <row r="339" spans="1:21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55"/>
      <c r="M339" s="4"/>
      <c r="N339" s="4"/>
      <c r="O339" s="4"/>
      <c r="P339" s="4"/>
      <c r="Q339" s="4"/>
      <c r="R339" s="4"/>
      <c r="S339" s="4"/>
      <c r="T339" s="4"/>
      <c r="U339" s="4"/>
    </row>
    <row r="340" spans="1:21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55"/>
      <c r="M340" s="4"/>
      <c r="N340" s="4"/>
      <c r="O340" s="4"/>
      <c r="P340" s="4"/>
      <c r="Q340" s="4"/>
      <c r="R340" s="4"/>
      <c r="S340" s="4"/>
      <c r="T340" s="4"/>
      <c r="U340" s="4"/>
    </row>
    <row r="341" spans="1:2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55"/>
      <c r="M341" s="4"/>
      <c r="N341" s="4"/>
      <c r="O341" s="4"/>
      <c r="P341" s="4"/>
      <c r="Q341" s="4"/>
      <c r="R341" s="4"/>
      <c r="S341" s="4"/>
      <c r="T341" s="4"/>
      <c r="U341" s="4"/>
    </row>
    <row r="342" spans="1:21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55"/>
      <c r="M342" s="4"/>
      <c r="N342" s="4"/>
      <c r="O342" s="4"/>
      <c r="P342" s="4"/>
      <c r="Q342" s="4"/>
      <c r="R342" s="4"/>
      <c r="S342" s="4"/>
      <c r="T342" s="4"/>
      <c r="U342" s="4"/>
    </row>
    <row r="343" spans="1:21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55"/>
      <c r="M343" s="4"/>
      <c r="N343" s="4"/>
      <c r="O343" s="4"/>
      <c r="P343" s="4"/>
      <c r="Q343" s="4"/>
      <c r="R343" s="4"/>
      <c r="S343" s="4"/>
      <c r="T343" s="4"/>
      <c r="U343" s="4"/>
    </row>
    <row r="344" spans="1:21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55"/>
      <c r="M344" s="4"/>
      <c r="N344" s="4"/>
      <c r="O344" s="4"/>
      <c r="P344" s="4"/>
      <c r="Q344" s="4"/>
      <c r="R344" s="4"/>
      <c r="S344" s="4"/>
      <c r="T344" s="4"/>
      <c r="U344" s="4"/>
    </row>
    <row r="345" spans="1:21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55"/>
      <c r="M345" s="4"/>
      <c r="N345" s="4"/>
      <c r="O345" s="4"/>
      <c r="P345" s="4"/>
      <c r="Q345" s="4"/>
      <c r="R345" s="4"/>
      <c r="S345" s="4"/>
      <c r="T345" s="4"/>
      <c r="U345" s="4"/>
    </row>
    <row r="346" spans="1:21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55"/>
      <c r="M346" s="4"/>
      <c r="N346" s="4"/>
      <c r="O346" s="4"/>
      <c r="P346" s="4"/>
      <c r="Q346" s="4"/>
      <c r="R346" s="4"/>
      <c r="S346" s="4"/>
      <c r="T346" s="4"/>
      <c r="U346" s="4"/>
    </row>
    <row r="347" spans="1:21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55"/>
      <c r="M347" s="4"/>
      <c r="N347" s="4"/>
      <c r="O347" s="4"/>
      <c r="P347" s="4"/>
      <c r="Q347" s="4"/>
      <c r="R347" s="4"/>
      <c r="S347" s="4"/>
      <c r="T347" s="4"/>
      <c r="U347" s="4"/>
    </row>
    <row r="348" spans="1:21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55"/>
      <c r="M348" s="4"/>
      <c r="N348" s="4"/>
      <c r="O348" s="4"/>
      <c r="P348" s="4"/>
      <c r="Q348" s="4"/>
      <c r="R348" s="4"/>
      <c r="S348" s="4"/>
      <c r="T348" s="4"/>
      <c r="U348" s="4"/>
    </row>
    <row r="349" spans="1:21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55"/>
      <c r="M349" s="4"/>
      <c r="N349" s="4"/>
      <c r="O349" s="4"/>
      <c r="P349" s="4"/>
      <c r="Q349" s="4"/>
      <c r="R349" s="4"/>
      <c r="S349" s="4"/>
      <c r="T349" s="4"/>
      <c r="U349" s="4"/>
    </row>
    <row r="350" spans="1:21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55"/>
      <c r="M350" s="4"/>
      <c r="N350" s="4"/>
      <c r="O350" s="4"/>
      <c r="P350" s="4"/>
      <c r="Q350" s="4"/>
      <c r="R350" s="4"/>
      <c r="S350" s="4"/>
      <c r="T350" s="4"/>
      <c r="U350" s="4"/>
    </row>
    <row r="351" spans="1:2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55"/>
      <c r="M351" s="4"/>
      <c r="N351" s="4"/>
      <c r="O351" s="4"/>
      <c r="P351" s="4"/>
      <c r="Q351" s="4"/>
      <c r="R351" s="4"/>
      <c r="S351" s="4"/>
      <c r="T351" s="4"/>
      <c r="U351" s="4"/>
    </row>
    <row r="352" spans="1:21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55"/>
      <c r="M352" s="4"/>
      <c r="N352" s="4"/>
      <c r="O352" s="4"/>
      <c r="P352" s="4"/>
      <c r="Q352" s="4"/>
      <c r="R352" s="4"/>
      <c r="S352" s="4"/>
      <c r="T352" s="4"/>
      <c r="U352" s="4"/>
    </row>
    <row r="353" spans="1:21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55"/>
      <c r="M353" s="4"/>
      <c r="N353" s="4"/>
      <c r="O353" s="4"/>
      <c r="P353" s="4"/>
      <c r="Q353" s="4"/>
      <c r="R353" s="4"/>
      <c r="S353" s="4"/>
      <c r="T353" s="4"/>
      <c r="U353" s="4"/>
    </row>
    <row r="354" spans="1:21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55"/>
      <c r="M354" s="4"/>
      <c r="N354" s="4"/>
      <c r="O354" s="4"/>
      <c r="P354" s="4"/>
      <c r="Q354" s="4"/>
      <c r="R354" s="4"/>
      <c r="S354" s="4"/>
      <c r="T354" s="4"/>
      <c r="U354" s="4"/>
    </row>
    <row r="355" spans="1:21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55"/>
      <c r="M355" s="4"/>
      <c r="N355" s="4"/>
      <c r="O355" s="4"/>
      <c r="P355" s="4"/>
      <c r="Q355" s="4"/>
      <c r="R355" s="4"/>
      <c r="S355" s="4"/>
      <c r="T355" s="4"/>
      <c r="U355" s="4"/>
    </row>
    <row r="356" spans="1:21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55"/>
      <c r="M356" s="4"/>
      <c r="N356" s="4"/>
      <c r="O356" s="4"/>
      <c r="P356" s="4"/>
      <c r="Q356" s="4"/>
      <c r="R356" s="4"/>
      <c r="S356" s="4"/>
      <c r="T356" s="4"/>
      <c r="U356" s="4"/>
    </row>
    <row r="357" spans="1:21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55"/>
      <c r="M357" s="4"/>
      <c r="N357" s="4"/>
      <c r="O357" s="4"/>
      <c r="P357" s="4"/>
      <c r="Q357" s="4"/>
      <c r="R357" s="4"/>
      <c r="S357" s="4"/>
      <c r="T357" s="4"/>
      <c r="U357" s="4"/>
    </row>
    <row r="358" spans="1:21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55"/>
      <c r="M358" s="4"/>
      <c r="N358" s="4"/>
      <c r="O358" s="4"/>
      <c r="P358" s="4"/>
      <c r="Q358" s="4"/>
      <c r="R358" s="4"/>
      <c r="S358" s="4"/>
      <c r="T358" s="4"/>
      <c r="U358" s="4"/>
    </row>
    <row r="359" spans="1:21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55"/>
      <c r="M359" s="4"/>
      <c r="N359" s="4"/>
      <c r="O359" s="4"/>
      <c r="P359" s="4"/>
      <c r="Q359" s="4"/>
      <c r="R359" s="4"/>
      <c r="S359" s="4"/>
      <c r="T359" s="4"/>
      <c r="U359" s="4"/>
    </row>
    <row r="360" spans="1:21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55"/>
      <c r="M360" s="4"/>
      <c r="N360" s="4"/>
      <c r="O360" s="4"/>
      <c r="P360" s="4"/>
      <c r="Q360" s="4"/>
      <c r="R360" s="4"/>
      <c r="S360" s="4"/>
      <c r="T360" s="4"/>
      <c r="U360" s="4"/>
    </row>
    <row r="361" spans="1:2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55"/>
      <c r="M361" s="4"/>
      <c r="N361" s="4"/>
      <c r="O361" s="4"/>
      <c r="P361" s="4"/>
      <c r="Q361" s="4"/>
      <c r="R361" s="4"/>
      <c r="S361" s="4"/>
      <c r="T361" s="4"/>
      <c r="U361" s="4"/>
    </row>
    <row r="362" spans="1:21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55"/>
      <c r="M362" s="4"/>
      <c r="N362" s="4"/>
      <c r="O362" s="4"/>
      <c r="P362" s="4"/>
      <c r="Q362" s="4"/>
      <c r="R362" s="4"/>
      <c r="S362" s="4"/>
      <c r="T362" s="4"/>
      <c r="U362" s="4"/>
    </row>
    <row r="363" spans="1:21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55"/>
      <c r="M363" s="4"/>
      <c r="N363" s="4"/>
      <c r="O363" s="4"/>
      <c r="P363" s="4"/>
      <c r="Q363" s="4"/>
      <c r="R363" s="4"/>
      <c r="S363" s="4"/>
      <c r="T363" s="4"/>
      <c r="U363" s="4"/>
    </row>
    <row r="364" spans="1:21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55"/>
      <c r="M364" s="4"/>
      <c r="N364" s="4"/>
      <c r="O364" s="4"/>
      <c r="P364" s="4"/>
      <c r="Q364" s="4"/>
      <c r="R364" s="4"/>
      <c r="S364" s="4"/>
      <c r="T364" s="4"/>
      <c r="U364" s="4"/>
    </row>
    <row r="365" spans="1:21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55"/>
      <c r="M365" s="4"/>
      <c r="N365" s="4"/>
      <c r="O365" s="4"/>
      <c r="P365" s="4"/>
      <c r="Q365" s="4"/>
      <c r="R365" s="4"/>
      <c r="S365" s="4"/>
      <c r="T365" s="4"/>
      <c r="U365" s="4"/>
    </row>
    <row r="366" spans="1:21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55"/>
      <c r="M366" s="4"/>
      <c r="N366" s="4"/>
      <c r="O366" s="4"/>
      <c r="P366" s="4"/>
      <c r="Q366" s="4"/>
      <c r="R366" s="4"/>
      <c r="S366" s="4"/>
      <c r="T366" s="4"/>
      <c r="U366" s="4"/>
    </row>
    <row r="367" spans="1:21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55"/>
      <c r="M367" s="4"/>
      <c r="N367" s="4"/>
      <c r="O367" s="4"/>
      <c r="P367" s="4"/>
      <c r="Q367" s="4"/>
      <c r="R367" s="4"/>
      <c r="S367" s="4"/>
      <c r="T367" s="4"/>
      <c r="U367" s="4"/>
    </row>
    <row r="368" spans="1:21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55"/>
      <c r="M368" s="4"/>
      <c r="N368" s="4"/>
      <c r="O368" s="4"/>
      <c r="P368" s="4"/>
      <c r="Q368" s="4"/>
      <c r="R368" s="4"/>
      <c r="S368" s="4"/>
      <c r="T368" s="4"/>
      <c r="U368" s="4"/>
    </row>
    <row r="369" spans="1:21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55"/>
      <c r="M369" s="4"/>
      <c r="N369" s="4"/>
      <c r="O369" s="4"/>
      <c r="P369" s="4"/>
      <c r="Q369" s="4"/>
      <c r="R369" s="4"/>
      <c r="S369" s="4"/>
      <c r="T369" s="4"/>
      <c r="U369" s="4"/>
    </row>
    <row r="370" spans="1:21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55"/>
      <c r="M370" s="4"/>
      <c r="N370" s="4"/>
      <c r="O370" s="4"/>
      <c r="P370" s="4"/>
      <c r="Q370" s="4"/>
      <c r="R370" s="4"/>
      <c r="S370" s="4"/>
      <c r="T370" s="4"/>
      <c r="U370" s="4"/>
    </row>
    <row r="371" spans="1:2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55"/>
      <c r="M371" s="4"/>
      <c r="N371" s="4"/>
      <c r="O371" s="4"/>
      <c r="P371" s="4"/>
      <c r="Q371" s="4"/>
      <c r="R371" s="4"/>
      <c r="S371" s="4"/>
      <c r="T371" s="4"/>
      <c r="U371" s="4"/>
    </row>
    <row r="372" spans="1:21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55"/>
      <c r="M372" s="4"/>
      <c r="N372" s="4"/>
      <c r="O372" s="4"/>
      <c r="P372" s="4"/>
      <c r="Q372" s="4"/>
      <c r="R372" s="4"/>
      <c r="S372" s="4"/>
      <c r="T372" s="4"/>
      <c r="U372" s="4"/>
    </row>
    <row r="373" spans="1:21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55"/>
      <c r="M373" s="4"/>
      <c r="N373" s="4"/>
      <c r="O373" s="4"/>
      <c r="P373" s="4"/>
      <c r="Q373" s="4"/>
      <c r="R373" s="4"/>
      <c r="S373" s="4"/>
      <c r="T373" s="4"/>
      <c r="U373" s="4"/>
    </row>
    <row r="374" spans="1:21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55"/>
      <c r="M374" s="4"/>
      <c r="N374" s="4"/>
      <c r="O374" s="4"/>
      <c r="P374" s="4"/>
      <c r="Q374" s="4"/>
      <c r="R374" s="4"/>
      <c r="S374" s="4"/>
      <c r="T374" s="4"/>
      <c r="U374" s="4"/>
    </row>
    <row r="375" spans="1:21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55"/>
      <c r="M375" s="4"/>
      <c r="N375" s="4"/>
      <c r="O375" s="4"/>
      <c r="P375" s="4"/>
      <c r="Q375" s="4"/>
      <c r="R375" s="4"/>
      <c r="S375" s="4"/>
      <c r="T375" s="4"/>
      <c r="U375" s="4"/>
    </row>
    <row r="376" spans="1:21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55"/>
      <c r="M376" s="4"/>
      <c r="N376" s="4"/>
      <c r="O376" s="4"/>
      <c r="P376" s="4"/>
      <c r="Q376" s="4"/>
      <c r="R376" s="4"/>
      <c r="S376" s="4"/>
      <c r="T376" s="4"/>
      <c r="U376" s="4"/>
    </row>
    <row r="377" spans="1:21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55"/>
      <c r="M377" s="4"/>
      <c r="N377" s="4"/>
      <c r="O377" s="4"/>
      <c r="P377" s="4"/>
      <c r="Q377" s="4"/>
      <c r="R377" s="4"/>
      <c r="S377" s="4"/>
      <c r="T377" s="4"/>
      <c r="U377" s="4"/>
    </row>
    <row r="378" spans="1:21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55"/>
      <c r="M378" s="4"/>
      <c r="N378" s="4"/>
      <c r="O378" s="4"/>
      <c r="P378" s="4"/>
      <c r="Q378" s="4"/>
      <c r="R378" s="4"/>
      <c r="S378" s="4"/>
      <c r="T378" s="4"/>
      <c r="U378" s="4"/>
    </row>
    <row r="379" spans="1:21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55"/>
      <c r="M379" s="4"/>
      <c r="N379" s="4"/>
      <c r="O379" s="4"/>
      <c r="P379" s="4"/>
      <c r="Q379" s="4"/>
      <c r="R379" s="4"/>
      <c r="S379" s="4"/>
      <c r="T379" s="4"/>
      <c r="U379" s="4"/>
    </row>
    <row r="380" spans="1:21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55"/>
      <c r="M380" s="4"/>
      <c r="N380" s="4"/>
      <c r="O380" s="4"/>
      <c r="P380" s="4"/>
      <c r="Q380" s="4"/>
      <c r="R380" s="4"/>
      <c r="S380" s="4"/>
      <c r="T380" s="4"/>
      <c r="U380" s="4"/>
    </row>
    <row r="381" spans="1:2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55"/>
      <c r="M381" s="4"/>
      <c r="N381" s="4"/>
      <c r="O381" s="4"/>
      <c r="P381" s="4"/>
      <c r="Q381" s="4"/>
      <c r="R381" s="4"/>
      <c r="S381" s="4"/>
      <c r="T381" s="4"/>
      <c r="U381" s="4"/>
    </row>
    <row r="382" spans="1:21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55"/>
      <c r="M382" s="4"/>
      <c r="N382" s="4"/>
      <c r="O382" s="4"/>
      <c r="P382" s="4"/>
      <c r="Q382" s="4"/>
      <c r="R382" s="4"/>
      <c r="S382" s="4"/>
      <c r="T382" s="4"/>
      <c r="U382" s="4"/>
    </row>
    <row r="383" spans="1:21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55"/>
      <c r="M383" s="4"/>
      <c r="N383" s="4"/>
      <c r="O383" s="4"/>
      <c r="P383" s="4"/>
      <c r="Q383" s="4"/>
      <c r="R383" s="4"/>
      <c r="S383" s="4"/>
      <c r="T383" s="4"/>
      <c r="U383" s="4"/>
    </row>
    <row r="384" spans="1:21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55"/>
      <c r="M384" s="4"/>
      <c r="N384" s="4"/>
      <c r="O384" s="4"/>
      <c r="P384" s="4"/>
      <c r="Q384" s="4"/>
      <c r="R384" s="4"/>
      <c r="S384" s="4"/>
      <c r="T384" s="4"/>
      <c r="U384" s="4"/>
    </row>
    <row r="385" spans="1:21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55"/>
      <c r="M385" s="4"/>
      <c r="N385" s="4"/>
      <c r="O385" s="4"/>
      <c r="P385" s="4"/>
      <c r="Q385" s="4"/>
      <c r="R385" s="4"/>
      <c r="S385" s="4"/>
      <c r="T385" s="4"/>
      <c r="U385" s="4"/>
    </row>
    <row r="386" spans="1:21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55"/>
      <c r="M386" s="4"/>
      <c r="N386" s="4"/>
      <c r="O386" s="4"/>
      <c r="P386" s="4"/>
      <c r="Q386" s="4"/>
      <c r="R386" s="4"/>
      <c r="S386" s="4"/>
      <c r="T386" s="4"/>
      <c r="U386" s="4"/>
    </row>
    <row r="387" spans="1:21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55"/>
      <c r="M387" s="4"/>
      <c r="N387" s="4"/>
      <c r="O387" s="4"/>
      <c r="P387" s="4"/>
      <c r="Q387" s="4"/>
      <c r="R387" s="4"/>
      <c r="S387" s="4"/>
      <c r="T387" s="4"/>
      <c r="U387" s="4"/>
    </row>
    <row r="388" spans="1:21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55"/>
      <c r="M388" s="4"/>
      <c r="N388" s="4"/>
      <c r="O388" s="4"/>
      <c r="P388" s="4"/>
      <c r="Q388" s="4"/>
      <c r="R388" s="4"/>
      <c r="S388" s="4"/>
      <c r="T388" s="4"/>
      <c r="U388" s="4"/>
    </row>
    <row r="389" spans="1:21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55"/>
      <c r="M389" s="4"/>
      <c r="N389" s="4"/>
      <c r="O389" s="4"/>
      <c r="P389" s="4"/>
      <c r="Q389" s="4"/>
      <c r="R389" s="4"/>
      <c r="S389" s="4"/>
      <c r="T389" s="4"/>
      <c r="U389" s="4"/>
    </row>
    <row r="390" spans="1:21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55"/>
      <c r="M390" s="4"/>
      <c r="N390" s="4"/>
      <c r="O390" s="4"/>
      <c r="P390" s="4"/>
      <c r="Q390" s="4"/>
      <c r="R390" s="4"/>
      <c r="S390" s="4"/>
      <c r="T390" s="4"/>
      <c r="U390" s="4"/>
    </row>
    <row r="391" spans="1:2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55"/>
      <c r="M391" s="4"/>
      <c r="N391" s="4"/>
      <c r="O391" s="4"/>
      <c r="P391" s="4"/>
      <c r="Q391" s="4"/>
      <c r="R391" s="4"/>
      <c r="S391" s="4"/>
      <c r="T391" s="4"/>
      <c r="U391" s="4"/>
    </row>
    <row r="392" spans="1:21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55"/>
      <c r="M392" s="4"/>
      <c r="N392" s="4"/>
      <c r="O392" s="4"/>
      <c r="P392" s="4"/>
      <c r="Q392" s="4"/>
      <c r="R392" s="4"/>
      <c r="S392" s="4"/>
      <c r="T392" s="4"/>
      <c r="U392" s="4"/>
    </row>
    <row r="393" spans="1:21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55"/>
      <c r="M393" s="4"/>
      <c r="N393" s="4"/>
      <c r="O393" s="4"/>
      <c r="P393" s="4"/>
      <c r="Q393" s="4"/>
      <c r="R393" s="4"/>
      <c r="S393" s="4"/>
      <c r="T393" s="4"/>
      <c r="U393" s="4"/>
    </row>
    <row r="394" spans="1:21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55"/>
      <c r="M394" s="4"/>
      <c r="N394" s="4"/>
      <c r="O394" s="4"/>
      <c r="P394" s="4"/>
      <c r="Q394" s="4"/>
      <c r="R394" s="4"/>
      <c r="S394" s="4"/>
      <c r="T394" s="4"/>
      <c r="U394" s="4"/>
    </row>
    <row r="395" spans="1:21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55"/>
      <c r="M395" s="4"/>
      <c r="N395" s="4"/>
      <c r="O395" s="4"/>
      <c r="P395" s="4"/>
      <c r="Q395" s="4"/>
      <c r="R395" s="4"/>
      <c r="S395" s="4"/>
      <c r="T395" s="4"/>
      <c r="U395" s="4"/>
    </row>
    <row r="396" spans="1:21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55"/>
      <c r="M396" s="4"/>
      <c r="N396" s="4"/>
      <c r="O396" s="4"/>
      <c r="P396" s="4"/>
      <c r="Q396" s="4"/>
      <c r="R396" s="4"/>
      <c r="S396" s="4"/>
      <c r="T396" s="4"/>
      <c r="U396" s="4"/>
    </row>
    <row r="397" spans="1:21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55"/>
      <c r="M397" s="4"/>
      <c r="N397" s="4"/>
      <c r="O397" s="4"/>
      <c r="P397" s="4"/>
      <c r="Q397" s="4"/>
      <c r="R397" s="4"/>
      <c r="S397" s="4"/>
      <c r="T397" s="4"/>
      <c r="U397" s="4"/>
    </row>
    <row r="398" spans="1:21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55"/>
      <c r="M398" s="4"/>
      <c r="N398" s="4"/>
      <c r="O398" s="4"/>
      <c r="P398" s="4"/>
      <c r="Q398" s="4"/>
      <c r="R398" s="4"/>
      <c r="S398" s="4"/>
      <c r="T398" s="4"/>
      <c r="U398" s="4"/>
    </row>
    <row r="399" spans="1:21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55"/>
      <c r="M399" s="4"/>
      <c r="N399" s="4"/>
      <c r="O399" s="4"/>
      <c r="P399" s="4"/>
      <c r="Q399" s="4"/>
      <c r="R399" s="4"/>
      <c r="S399" s="4"/>
      <c r="T399" s="4"/>
      <c r="U399" s="4"/>
    </row>
    <row r="400" spans="1:21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55"/>
      <c r="M400" s="4"/>
      <c r="N400" s="4"/>
      <c r="O400" s="4"/>
      <c r="P400" s="4"/>
      <c r="Q400" s="4"/>
      <c r="R400" s="4"/>
      <c r="S400" s="4"/>
      <c r="T400" s="4"/>
      <c r="U400" s="4"/>
    </row>
    <row r="401" spans="1:2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55"/>
      <c r="M401" s="4"/>
      <c r="N401" s="4"/>
      <c r="O401" s="4"/>
      <c r="P401" s="4"/>
      <c r="Q401" s="4"/>
      <c r="R401" s="4"/>
      <c r="S401" s="4"/>
      <c r="T401" s="4"/>
      <c r="U401" s="4"/>
    </row>
    <row r="402" spans="1:21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55"/>
      <c r="M402" s="4"/>
      <c r="N402" s="4"/>
      <c r="O402" s="4"/>
      <c r="P402" s="4"/>
      <c r="Q402" s="4"/>
      <c r="R402" s="4"/>
      <c r="S402" s="4"/>
      <c r="T402" s="4"/>
      <c r="U402" s="4"/>
    </row>
    <row r="403" spans="1:21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55"/>
      <c r="M403" s="4"/>
      <c r="N403" s="4"/>
      <c r="O403" s="4"/>
      <c r="P403" s="4"/>
      <c r="Q403" s="4"/>
      <c r="R403" s="4"/>
      <c r="S403" s="4"/>
      <c r="T403" s="4"/>
      <c r="U403" s="4"/>
    </row>
    <row r="404" spans="1:21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55"/>
      <c r="M404" s="4"/>
      <c r="N404" s="4"/>
      <c r="O404" s="4"/>
      <c r="P404" s="4"/>
      <c r="Q404" s="4"/>
      <c r="R404" s="4"/>
      <c r="S404" s="4"/>
      <c r="T404" s="4"/>
      <c r="U404" s="4"/>
    </row>
    <row r="405" spans="1:21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55"/>
      <c r="M405" s="4"/>
      <c r="N405" s="4"/>
      <c r="O405" s="4"/>
      <c r="P405" s="4"/>
      <c r="Q405" s="4"/>
      <c r="R405" s="4"/>
      <c r="S405" s="4"/>
      <c r="T405" s="4"/>
      <c r="U405" s="4"/>
    </row>
    <row r="406" spans="1:21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55"/>
      <c r="M406" s="4"/>
      <c r="N406" s="4"/>
      <c r="O406" s="4"/>
      <c r="P406" s="4"/>
      <c r="Q406" s="4"/>
      <c r="R406" s="4"/>
      <c r="S406" s="4"/>
      <c r="T406" s="4"/>
      <c r="U406" s="4"/>
    </row>
    <row r="407" spans="1:21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55"/>
      <c r="M407" s="4"/>
      <c r="N407" s="4"/>
      <c r="O407" s="4"/>
      <c r="P407" s="4"/>
      <c r="Q407" s="4"/>
      <c r="R407" s="4"/>
      <c r="S407" s="4"/>
      <c r="T407" s="4"/>
      <c r="U407" s="4"/>
    </row>
    <row r="408" spans="1:21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55"/>
      <c r="M408" s="4"/>
      <c r="N408" s="4"/>
      <c r="O408" s="4"/>
      <c r="P408" s="4"/>
      <c r="Q408" s="4"/>
      <c r="R408" s="4"/>
      <c r="S408" s="4"/>
      <c r="T408" s="4"/>
      <c r="U408" s="4"/>
    </row>
    <row r="409" spans="1:21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55"/>
      <c r="M409" s="4"/>
      <c r="N409" s="4"/>
      <c r="O409" s="4"/>
      <c r="P409" s="4"/>
      <c r="Q409" s="4"/>
      <c r="R409" s="4"/>
      <c r="S409" s="4"/>
      <c r="T409" s="4"/>
      <c r="U409" s="4"/>
    </row>
    <row r="410" spans="1:21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55"/>
      <c r="M410" s="4"/>
      <c r="N410" s="4"/>
      <c r="O410" s="4"/>
      <c r="P410" s="4"/>
      <c r="Q410" s="4"/>
      <c r="R410" s="4"/>
      <c r="S410" s="4"/>
      <c r="T410" s="4"/>
      <c r="U410" s="4"/>
    </row>
    <row r="411" spans="1:2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55"/>
      <c r="M411" s="4"/>
      <c r="N411" s="4"/>
      <c r="O411" s="4"/>
      <c r="P411" s="4"/>
      <c r="Q411" s="4"/>
      <c r="R411" s="4"/>
      <c r="S411" s="4"/>
      <c r="T411" s="4"/>
      <c r="U411" s="4"/>
    </row>
    <row r="412" spans="1:21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55"/>
      <c r="M412" s="4"/>
      <c r="N412" s="4"/>
      <c r="O412" s="4"/>
      <c r="P412" s="4"/>
      <c r="Q412" s="4"/>
      <c r="R412" s="4"/>
      <c r="S412" s="4"/>
      <c r="T412" s="4"/>
      <c r="U412" s="4"/>
    </row>
    <row r="413" spans="1:21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55"/>
      <c r="M413" s="4"/>
      <c r="N413" s="4"/>
      <c r="O413" s="4"/>
      <c r="P413" s="4"/>
      <c r="Q413" s="4"/>
      <c r="R413" s="4"/>
      <c r="S413" s="4"/>
      <c r="T413" s="4"/>
      <c r="U413" s="4"/>
    </row>
    <row r="414" spans="1:21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55"/>
      <c r="M414" s="4"/>
      <c r="N414" s="4"/>
      <c r="O414" s="4"/>
      <c r="P414" s="4"/>
      <c r="Q414" s="4"/>
      <c r="R414" s="4"/>
      <c r="S414" s="4"/>
      <c r="T414" s="4"/>
      <c r="U414" s="4"/>
    </row>
    <row r="415" spans="1:21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55"/>
      <c r="M415" s="4"/>
      <c r="N415" s="4"/>
      <c r="O415" s="4"/>
      <c r="P415" s="4"/>
      <c r="Q415" s="4"/>
      <c r="R415" s="4"/>
      <c r="S415" s="4"/>
      <c r="T415" s="4"/>
      <c r="U415" s="4"/>
    </row>
    <row r="416" spans="1:21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55"/>
      <c r="M416" s="4"/>
      <c r="N416" s="4"/>
      <c r="O416" s="4"/>
      <c r="P416" s="4"/>
      <c r="Q416" s="4"/>
      <c r="R416" s="4"/>
      <c r="S416" s="4"/>
      <c r="T416" s="4"/>
      <c r="U416" s="4"/>
    </row>
    <row r="417" spans="1:21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55"/>
      <c r="M417" s="4"/>
      <c r="N417" s="4"/>
      <c r="O417" s="4"/>
      <c r="P417" s="4"/>
      <c r="Q417" s="4"/>
      <c r="R417" s="4"/>
      <c r="S417" s="4"/>
      <c r="T417" s="4"/>
      <c r="U417" s="4"/>
    </row>
    <row r="418" spans="1:21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55"/>
      <c r="M418" s="4"/>
      <c r="N418" s="4"/>
      <c r="O418" s="4"/>
      <c r="P418" s="4"/>
      <c r="Q418" s="4"/>
      <c r="R418" s="4"/>
      <c r="S418" s="4"/>
      <c r="T418" s="4"/>
      <c r="U418" s="4"/>
    </row>
    <row r="419" spans="1:21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55"/>
      <c r="M419" s="4"/>
      <c r="N419" s="4"/>
      <c r="O419" s="4"/>
      <c r="P419" s="4"/>
      <c r="Q419" s="4"/>
      <c r="R419" s="4"/>
      <c r="S419" s="4"/>
      <c r="T419" s="4"/>
      <c r="U419" s="4"/>
    </row>
    <row r="420" spans="1:21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55"/>
      <c r="M420" s="4"/>
      <c r="N420" s="4"/>
      <c r="O420" s="4"/>
      <c r="P420" s="4"/>
      <c r="Q420" s="4"/>
      <c r="R420" s="4"/>
      <c r="S420" s="4"/>
      <c r="T420" s="4"/>
      <c r="U420" s="4"/>
    </row>
    <row r="421" spans="1: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55"/>
      <c r="M421" s="4"/>
      <c r="N421" s="4"/>
      <c r="O421" s="4"/>
      <c r="P421" s="4"/>
      <c r="Q421" s="4"/>
      <c r="R421" s="4"/>
      <c r="S421" s="4"/>
      <c r="T421" s="4"/>
      <c r="U421" s="4"/>
    </row>
    <row r="422" spans="1:21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55"/>
      <c r="M422" s="4"/>
      <c r="N422" s="4"/>
      <c r="O422" s="4"/>
      <c r="P422" s="4"/>
      <c r="Q422" s="4"/>
      <c r="R422" s="4"/>
      <c r="S422" s="4"/>
      <c r="T422" s="4"/>
      <c r="U422" s="4"/>
    </row>
    <row r="423" spans="1:21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55"/>
      <c r="M423" s="4"/>
      <c r="N423" s="4"/>
      <c r="O423" s="4"/>
      <c r="P423" s="4"/>
      <c r="Q423" s="4"/>
      <c r="R423" s="4"/>
      <c r="S423" s="4"/>
      <c r="T423" s="4"/>
      <c r="U423" s="4"/>
    </row>
    <row r="424" spans="1:21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55"/>
      <c r="M424" s="4"/>
      <c r="N424" s="4"/>
      <c r="O424" s="4"/>
      <c r="P424" s="4"/>
      <c r="Q424" s="4"/>
      <c r="R424" s="4"/>
      <c r="S424" s="4"/>
      <c r="T424" s="4"/>
      <c r="U424" s="4"/>
    </row>
    <row r="425" spans="1:21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55"/>
      <c r="M425" s="4"/>
      <c r="N425" s="4"/>
      <c r="O425" s="4"/>
      <c r="P425" s="4"/>
      <c r="Q425" s="4"/>
      <c r="R425" s="4"/>
      <c r="S425" s="4"/>
      <c r="T425" s="4"/>
      <c r="U425" s="4"/>
    </row>
    <row r="426" spans="1:21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55"/>
      <c r="M426" s="4"/>
      <c r="N426" s="4"/>
      <c r="O426" s="4"/>
      <c r="P426" s="4"/>
      <c r="Q426" s="4"/>
      <c r="R426" s="4"/>
      <c r="S426" s="4"/>
      <c r="T426" s="4"/>
      <c r="U426" s="4"/>
    </row>
    <row r="427" spans="1:21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55"/>
      <c r="M427" s="4"/>
      <c r="N427" s="4"/>
      <c r="O427" s="4"/>
      <c r="P427" s="4"/>
      <c r="Q427" s="4"/>
      <c r="R427" s="4"/>
      <c r="S427" s="4"/>
      <c r="T427" s="4"/>
      <c r="U427" s="4"/>
    </row>
    <row r="428" spans="1:21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55"/>
      <c r="M428" s="4"/>
      <c r="N428" s="4"/>
      <c r="O428" s="4"/>
      <c r="P428" s="4"/>
      <c r="Q428" s="4"/>
      <c r="R428" s="4"/>
      <c r="S428" s="4"/>
      <c r="T428" s="4"/>
      <c r="U428" s="4"/>
    </row>
    <row r="429" spans="1:21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55"/>
      <c r="M429" s="4"/>
      <c r="N429" s="4"/>
      <c r="O429" s="4"/>
      <c r="P429" s="4"/>
      <c r="Q429" s="4"/>
      <c r="R429" s="4"/>
      <c r="S429" s="4"/>
      <c r="T429" s="4"/>
      <c r="U429" s="4"/>
    </row>
    <row r="430" spans="1:21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55"/>
      <c r="M430" s="4"/>
      <c r="N430" s="4"/>
      <c r="O430" s="4"/>
      <c r="P430" s="4"/>
      <c r="Q430" s="4"/>
      <c r="R430" s="4"/>
      <c r="S430" s="4"/>
      <c r="T430" s="4"/>
      <c r="U430" s="4"/>
    </row>
    <row r="431" spans="1:2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55"/>
      <c r="M431" s="4"/>
      <c r="N431" s="4"/>
      <c r="O431" s="4"/>
      <c r="P431" s="4"/>
      <c r="Q431" s="4"/>
      <c r="R431" s="4"/>
      <c r="S431" s="4"/>
      <c r="T431" s="4"/>
      <c r="U431" s="4"/>
    </row>
    <row r="432" spans="1:21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55"/>
      <c r="M432" s="4"/>
      <c r="N432" s="4"/>
      <c r="O432" s="4"/>
      <c r="P432" s="4"/>
      <c r="Q432" s="4"/>
      <c r="R432" s="4"/>
      <c r="S432" s="4"/>
      <c r="T432" s="4"/>
      <c r="U432" s="4"/>
    </row>
    <row r="433" spans="1:21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55"/>
      <c r="M433" s="4"/>
      <c r="N433" s="4"/>
      <c r="O433" s="4"/>
      <c r="P433" s="4"/>
      <c r="Q433" s="4"/>
      <c r="R433" s="4"/>
      <c r="S433" s="4"/>
      <c r="T433" s="4"/>
      <c r="U433" s="4"/>
    </row>
    <row r="434" spans="1:21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55"/>
      <c r="M434" s="4"/>
      <c r="N434" s="4"/>
      <c r="O434" s="4"/>
      <c r="P434" s="4"/>
      <c r="Q434" s="4"/>
      <c r="R434" s="4"/>
      <c r="S434" s="4"/>
      <c r="T434" s="4"/>
      <c r="U434" s="4"/>
    </row>
    <row r="435" spans="1:21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55"/>
      <c r="M435" s="4"/>
      <c r="N435" s="4"/>
      <c r="O435" s="4"/>
      <c r="P435" s="4"/>
      <c r="Q435" s="4"/>
      <c r="R435" s="4"/>
      <c r="S435" s="4"/>
      <c r="T435" s="4"/>
      <c r="U435" s="4"/>
    </row>
    <row r="436" spans="1:21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55"/>
      <c r="M436" s="4"/>
      <c r="N436" s="4"/>
      <c r="O436" s="4"/>
      <c r="P436" s="4"/>
      <c r="Q436" s="4"/>
      <c r="R436" s="4"/>
      <c r="S436" s="4"/>
      <c r="T436" s="4"/>
      <c r="U436" s="4"/>
    </row>
    <row r="437" spans="1:21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55"/>
      <c r="M437" s="4"/>
      <c r="N437" s="4"/>
      <c r="O437" s="4"/>
      <c r="P437" s="4"/>
      <c r="Q437" s="4"/>
      <c r="R437" s="4"/>
      <c r="S437" s="4"/>
      <c r="T437" s="4"/>
      <c r="U437" s="4"/>
    </row>
    <row r="438" spans="1:21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55"/>
      <c r="M438" s="4"/>
      <c r="N438" s="4"/>
      <c r="O438" s="4"/>
      <c r="P438" s="4"/>
      <c r="Q438" s="4"/>
      <c r="R438" s="4"/>
      <c r="S438" s="4"/>
      <c r="T438" s="4"/>
      <c r="U438" s="4"/>
    </row>
    <row r="439" spans="1:21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55"/>
      <c r="M439" s="4"/>
      <c r="N439" s="4"/>
      <c r="O439" s="4"/>
      <c r="P439" s="4"/>
      <c r="Q439" s="4"/>
      <c r="R439" s="4"/>
      <c r="S439" s="4"/>
      <c r="T439" s="4"/>
      <c r="U439" s="4"/>
    </row>
    <row r="440" spans="1:21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55"/>
      <c r="M440" s="4"/>
      <c r="N440" s="4"/>
      <c r="O440" s="4"/>
      <c r="P440" s="4"/>
      <c r="Q440" s="4"/>
      <c r="R440" s="4"/>
      <c r="S440" s="4"/>
      <c r="T440" s="4"/>
      <c r="U440" s="4"/>
    </row>
    <row r="441" spans="1:2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55"/>
      <c r="M441" s="4"/>
      <c r="N441" s="4"/>
      <c r="O441" s="4"/>
      <c r="P441" s="4"/>
      <c r="Q441" s="4"/>
      <c r="R441" s="4"/>
      <c r="S441" s="4"/>
      <c r="T441" s="4"/>
      <c r="U441" s="4"/>
    </row>
    <row r="442" spans="1:21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55"/>
      <c r="M442" s="4"/>
      <c r="N442" s="4"/>
      <c r="O442" s="4"/>
      <c r="P442" s="4"/>
      <c r="Q442" s="4"/>
      <c r="R442" s="4"/>
      <c r="S442" s="4"/>
      <c r="T442" s="4"/>
      <c r="U442" s="4"/>
    </row>
    <row r="443" spans="1:21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55"/>
      <c r="M443" s="4"/>
      <c r="N443" s="4"/>
      <c r="O443" s="4"/>
      <c r="P443" s="4"/>
      <c r="Q443" s="4"/>
      <c r="R443" s="4"/>
      <c r="S443" s="4"/>
      <c r="T443" s="4"/>
      <c r="U443" s="4"/>
    </row>
    <row r="444" spans="1:21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55"/>
      <c r="M444" s="4"/>
      <c r="N444" s="4"/>
      <c r="O444" s="4"/>
      <c r="P444" s="4"/>
      <c r="Q444" s="4"/>
      <c r="R444" s="4"/>
      <c r="S444" s="4"/>
      <c r="T444" s="4"/>
      <c r="U444" s="4"/>
    </row>
    <row r="445" spans="1:21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55"/>
      <c r="M445" s="4"/>
      <c r="N445" s="4"/>
      <c r="O445" s="4"/>
      <c r="P445" s="4"/>
      <c r="Q445" s="4"/>
      <c r="R445" s="4"/>
      <c r="S445" s="4"/>
      <c r="T445" s="4"/>
      <c r="U445" s="4"/>
    </row>
    <row r="446" spans="1:21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55"/>
      <c r="M446" s="4"/>
      <c r="N446" s="4"/>
      <c r="O446" s="4"/>
      <c r="P446" s="4"/>
      <c r="Q446" s="4"/>
      <c r="R446" s="4"/>
      <c r="S446" s="4"/>
      <c r="T446" s="4"/>
      <c r="U446" s="4"/>
    </row>
    <row r="447" spans="1:21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55"/>
      <c r="M447" s="4"/>
      <c r="N447" s="4"/>
      <c r="O447" s="4"/>
      <c r="P447" s="4"/>
      <c r="Q447" s="4"/>
      <c r="R447" s="4"/>
      <c r="S447" s="4"/>
      <c r="T447" s="4"/>
      <c r="U447" s="4"/>
    </row>
    <row r="448" spans="1:21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55"/>
      <c r="M448" s="4"/>
      <c r="N448" s="4"/>
      <c r="O448" s="4"/>
      <c r="P448" s="4"/>
      <c r="Q448" s="4"/>
      <c r="R448" s="4"/>
      <c r="S448" s="4"/>
      <c r="T448" s="4"/>
      <c r="U448" s="4"/>
    </row>
    <row r="449" spans="1:21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55"/>
      <c r="M449" s="4"/>
      <c r="N449" s="4"/>
      <c r="O449" s="4"/>
      <c r="P449" s="4"/>
      <c r="Q449" s="4"/>
      <c r="R449" s="4"/>
      <c r="S449" s="4"/>
      <c r="T449" s="4"/>
      <c r="U449" s="4"/>
    </row>
    <row r="450" spans="1:21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55"/>
      <c r="M450" s="4"/>
      <c r="N450" s="4"/>
      <c r="O450" s="4"/>
      <c r="P450" s="4"/>
      <c r="Q450" s="4"/>
      <c r="R450" s="4"/>
      <c r="S450" s="4"/>
      <c r="T450" s="4"/>
      <c r="U450" s="4"/>
    </row>
    <row r="451" spans="1:2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55"/>
      <c r="M451" s="4"/>
      <c r="N451" s="4"/>
      <c r="O451" s="4"/>
      <c r="P451" s="4"/>
      <c r="Q451" s="4"/>
      <c r="R451" s="4"/>
      <c r="S451" s="4"/>
      <c r="T451" s="4"/>
      <c r="U451" s="4"/>
    </row>
    <row r="452" spans="1:21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55"/>
      <c r="M452" s="4"/>
      <c r="N452" s="4"/>
      <c r="O452" s="4"/>
      <c r="P452" s="4"/>
      <c r="Q452" s="4"/>
      <c r="R452" s="4"/>
      <c r="S452" s="4"/>
      <c r="T452" s="4"/>
      <c r="U452" s="4"/>
    </row>
    <row r="453" spans="1:21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55"/>
      <c r="M453" s="4"/>
      <c r="N453" s="4"/>
      <c r="O453" s="4"/>
      <c r="P453" s="4"/>
      <c r="Q453" s="4"/>
      <c r="R453" s="4"/>
      <c r="S453" s="4"/>
      <c r="T453" s="4"/>
      <c r="U453" s="4"/>
    </row>
    <row r="454" spans="1:21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55"/>
      <c r="M454" s="4"/>
      <c r="N454" s="4"/>
      <c r="O454" s="4"/>
      <c r="P454" s="4"/>
      <c r="Q454" s="4"/>
      <c r="R454" s="4"/>
      <c r="S454" s="4"/>
      <c r="T454" s="4"/>
      <c r="U454" s="4"/>
    </row>
    <row r="455" spans="1:21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55"/>
      <c r="M455" s="4"/>
      <c r="N455" s="4"/>
      <c r="O455" s="4"/>
      <c r="P455" s="4"/>
      <c r="Q455" s="4"/>
      <c r="R455" s="4"/>
      <c r="S455" s="4"/>
      <c r="T455" s="4"/>
      <c r="U455" s="4"/>
    </row>
    <row r="456" spans="1:21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55"/>
      <c r="M456" s="4"/>
      <c r="N456" s="4"/>
      <c r="O456" s="4"/>
      <c r="P456" s="4"/>
      <c r="Q456" s="4"/>
      <c r="R456" s="4"/>
      <c r="S456" s="4"/>
      <c r="T456" s="4"/>
      <c r="U456" s="4"/>
    </row>
    <row r="457" spans="1:21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55"/>
      <c r="M457" s="4"/>
      <c r="N457" s="4"/>
      <c r="O457" s="4"/>
      <c r="P457" s="4"/>
      <c r="Q457" s="4"/>
      <c r="R457" s="4"/>
      <c r="S457" s="4"/>
      <c r="T457" s="4"/>
      <c r="U457" s="4"/>
    </row>
    <row r="458" spans="1:21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55"/>
      <c r="M458" s="4"/>
      <c r="N458" s="4"/>
      <c r="O458" s="4"/>
      <c r="P458" s="4"/>
      <c r="Q458" s="4"/>
      <c r="R458" s="4"/>
      <c r="S458" s="4"/>
      <c r="T458" s="4"/>
      <c r="U458" s="4"/>
    </row>
    <row r="459" spans="1:21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55"/>
      <c r="M459" s="4"/>
      <c r="N459" s="4"/>
      <c r="O459" s="4"/>
      <c r="P459" s="4"/>
      <c r="Q459" s="4"/>
      <c r="R459" s="4"/>
      <c r="S459" s="4"/>
      <c r="T459" s="4"/>
      <c r="U459" s="4"/>
    </row>
    <row r="460" spans="1:21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55"/>
      <c r="M460" s="4"/>
      <c r="N460" s="4"/>
      <c r="O460" s="4"/>
      <c r="P460" s="4"/>
      <c r="Q460" s="4"/>
      <c r="R460" s="4"/>
      <c r="S460" s="4"/>
      <c r="T460" s="4"/>
      <c r="U460" s="4"/>
    </row>
    <row r="461" spans="1:2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55"/>
      <c r="M461" s="4"/>
      <c r="N461" s="4"/>
      <c r="O461" s="4"/>
      <c r="P461" s="4"/>
      <c r="Q461" s="4"/>
      <c r="R461" s="4"/>
      <c r="S461" s="4"/>
      <c r="T461" s="4"/>
      <c r="U461" s="4"/>
    </row>
    <row r="462" spans="1:21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55"/>
      <c r="M462" s="4"/>
      <c r="N462" s="4"/>
      <c r="O462" s="4"/>
      <c r="P462" s="4"/>
      <c r="Q462" s="4"/>
      <c r="R462" s="4"/>
      <c r="S462" s="4"/>
      <c r="T462" s="4"/>
      <c r="U462" s="4"/>
    </row>
    <row r="463" spans="1:21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55"/>
      <c r="M463" s="4"/>
      <c r="N463" s="4"/>
      <c r="O463" s="4"/>
      <c r="P463" s="4"/>
      <c r="Q463" s="4"/>
      <c r="R463" s="4"/>
      <c r="S463" s="4"/>
      <c r="T463" s="4"/>
      <c r="U463" s="4"/>
    </row>
    <row r="464" spans="1:21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55"/>
      <c r="M464" s="4"/>
      <c r="N464" s="4"/>
      <c r="O464" s="4"/>
      <c r="P464" s="4"/>
      <c r="Q464" s="4"/>
      <c r="R464" s="4"/>
      <c r="S464" s="4"/>
      <c r="T464" s="4"/>
      <c r="U464" s="4"/>
    </row>
    <row r="465" spans="1:21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55"/>
      <c r="M465" s="4"/>
      <c r="N465" s="4"/>
      <c r="O465" s="4"/>
      <c r="P465" s="4"/>
      <c r="Q465" s="4"/>
      <c r="R465" s="4"/>
      <c r="S465" s="4"/>
      <c r="T465" s="4"/>
      <c r="U465" s="4"/>
    </row>
    <row r="466" spans="1:21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55"/>
      <c r="M466" s="4"/>
      <c r="N466" s="4"/>
      <c r="O466" s="4"/>
      <c r="P466" s="4"/>
      <c r="Q466" s="4"/>
      <c r="R466" s="4"/>
      <c r="S466" s="4"/>
      <c r="T466" s="4"/>
      <c r="U466" s="4"/>
    </row>
    <row r="467" spans="1:21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55"/>
      <c r="M467" s="4"/>
      <c r="N467" s="4"/>
      <c r="O467" s="4"/>
      <c r="P467" s="4"/>
      <c r="Q467" s="4"/>
      <c r="R467" s="4"/>
      <c r="S467" s="4"/>
      <c r="T467" s="4"/>
      <c r="U467" s="4"/>
    </row>
    <row r="468" spans="1:21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55"/>
      <c r="M468" s="4"/>
      <c r="N468" s="4"/>
      <c r="O468" s="4"/>
      <c r="P468" s="4"/>
      <c r="Q468" s="4"/>
      <c r="R468" s="4"/>
      <c r="S468" s="4"/>
      <c r="T468" s="4"/>
      <c r="U468" s="4"/>
    </row>
    <row r="469" spans="1:21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55"/>
      <c r="M469" s="4"/>
      <c r="N469" s="4"/>
      <c r="O469" s="4"/>
      <c r="P469" s="4"/>
      <c r="Q469" s="4"/>
      <c r="R469" s="4"/>
      <c r="S469" s="4"/>
      <c r="T469" s="4"/>
      <c r="U469" s="4"/>
    </row>
    <row r="470" spans="1:21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55"/>
      <c r="M470" s="4"/>
      <c r="N470" s="4"/>
      <c r="O470" s="4"/>
      <c r="P470" s="4"/>
      <c r="Q470" s="4"/>
      <c r="R470" s="4"/>
      <c r="S470" s="4"/>
      <c r="T470" s="4"/>
      <c r="U470" s="4"/>
    </row>
    <row r="471" spans="1:2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55"/>
      <c r="M471" s="4"/>
      <c r="N471" s="4"/>
      <c r="O471" s="4"/>
      <c r="P471" s="4"/>
      <c r="Q471" s="4"/>
      <c r="R471" s="4"/>
      <c r="S471" s="4"/>
      <c r="T471" s="4"/>
      <c r="U471" s="4"/>
    </row>
    <row r="472" spans="1:21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55"/>
      <c r="M472" s="4"/>
      <c r="N472" s="4"/>
      <c r="O472" s="4"/>
      <c r="P472" s="4"/>
      <c r="Q472" s="4"/>
      <c r="R472" s="4"/>
      <c r="S472" s="4"/>
      <c r="T472" s="4"/>
      <c r="U472" s="4"/>
    </row>
    <row r="473" spans="1:21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55"/>
      <c r="M473" s="4"/>
      <c r="N473" s="4"/>
      <c r="O473" s="4"/>
      <c r="P473" s="4"/>
      <c r="Q473" s="4"/>
      <c r="R473" s="4"/>
      <c r="S473" s="4"/>
      <c r="T473" s="4"/>
      <c r="U473" s="4"/>
    </row>
    <row r="474" spans="1:21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55"/>
      <c r="M474" s="4"/>
      <c r="N474" s="4"/>
      <c r="O474" s="4"/>
      <c r="P474" s="4"/>
      <c r="Q474" s="4"/>
      <c r="R474" s="4"/>
      <c r="S474" s="4"/>
      <c r="T474" s="4"/>
      <c r="U474" s="4"/>
    </row>
    <row r="475" spans="1:21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55"/>
      <c r="M475" s="4"/>
      <c r="N475" s="4"/>
      <c r="O475" s="4"/>
      <c r="P475" s="4"/>
      <c r="Q475" s="4"/>
      <c r="R475" s="4"/>
      <c r="S475" s="4"/>
      <c r="T475" s="4"/>
      <c r="U475" s="4"/>
    </row>
    <row r="476" spans="1:21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55"/>
      <c r="M476" s="4"/>
      <c r="N476" s="4"/>
      <c r="O476" s="4"/>
      <c r="P476" s="4"/>
      <c r="Q476" s="4"/>
      <c r="R476" s="4"/>
      <c r="S476" s="4"/>
      <c r="T476" s="4"/>
      <c r="U476" s="4"/>
    </row>
    <row r="477" spans="1:21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55"/>
      <c r="M477" s="4"/>
      <c r="N477" s="4"/>
      <c r="O477" s="4"/>
      <c r="P477" s="4"/>
      <c r="Q477" s="4"/>
      <c r="R477" s="4"/>
      <c r="S477" s="4"/>
      <c r="T477" s="4"/>
      <c r="U477" s="4"/>
    </row>
    <row r="478" spans="1:21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55"/>
      <c r="M478" s="4"/>
      <c r="N478" s="4"/>
      <c r="O478" s="4"/>
      <c r="P478" s="4"/>
      <c r="Q478" s="4"/>
      <c r="R478" s="4"/>
      <c r="S478" s="4"/>
      <c r="T478" s="4"/>
      <c r="U478" s="4"/>
    </row>
    <row r="479" spans="1:21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55"/>
      <c r="M479" s="4"/>
      <c r="N479" s="4"/>
      <c r="O479" s="4"/>
      <c r="P479" s="4"/>
      <c r="Q479" s="4"/>
      <c r="R479" s="4"/>
      <c r="S479" s="4"/>
      <c r="T479" s="4"/>
      <c r="U479" s="4"/>
    </row>
    <row r="480" spans="1:21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55"/>
      <c r="M480" s="4"/>
      <c r="N480" s="4"/>
      <c r="O480" s="4"/>
      <c r="P480" s="4"/>
      <c r="Q480" s="4"/>
      <c r="R480" s="4"/>
      <c r="S480" s="4"/>
      <c r="T480" s="4"/>
      <c r="U480" s="4"/>
    </row>
    <row r="481" spans="1:2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55"/>
      <c r="M481" s="4"/>
      <c r="N481" s="4"/>
      <c r="O481" s="4"/>
      <c r="P481" s="4"/>
      <c r="Q481" s="4"/>
      <c r="R481" s="4"/>
      <c r="S481" s="4"/>
      <c r="T481" s="4"/>
      <c r="U481" s="4"/>
    </row>
    <row r="482" spans="1:21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55"/>
      <c r="M482" s="4"/>
      <c r="N482" s="4"/>
      <c r="O482" s="4"/>
      <c r="P482" s="4"/>
      <c r="Q482" s="4"/>
      <c r="R482" s="4"/>
      <c r="S482" s="4"/>
      <c r="T482" s="4"/>
      <c r="U482" s="4"/>
    </row>
    <row r="483" spans="1:21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55"/>
      <c r="M483" s="4"/>
      <c r="N483" s="4"/>
      <c r="O483" s="4"/>
      <c r="P483" s="4"/>
      <c r="Q483" s="4"/>
      <c r="R483" s="4"/>
      <c r="S483" s="4"/>
      <c r="T483" s="4"/>
      <c r="U483" s="4"/>
    </row>
    <row r="484" spans="1:21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55"/>
      <c r="M484" s="4"/>
      <c r="N484" s="4"/>
      <c r="O484" s="4"/>
      <c r="P484" s="4"/>
      <c r="Q484" s="4"/>
      <c r="R484" s="4"/>
      <c r="S484" s="4"/>
      <c r="T484" s="4"/>
      <c r="U484" s="4"/>
    </row>
    <row r="485" spans="1:21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55"/>
      <c r="M485" s="4"/>
      <c r="N485" s="4"/>
      <c r="O485" s="4"/>
      <c r="P485" s="4"/>
      <c r="Q485" s="4"/>
      <c r="R485" s="4"/>
      <c r="S485" s="4"/>
      <c r="T485" s="4"/>
      <c r="U485" s="4"/>
    </row>
    <row r="486" spans="1:21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55"/>
      <c r="M486" s="4"/>
      <c r="N486" s="4"/>
      <c r="O486" s="4"/>
      <c r="P486" s="4"/>
      <c r="Q486" s="4"/>
      <c r="R486" s="4"/>
      <c r="S486" s="4"/>
      <c r="T486" s="4"/>
      <c r="U486" s="4"/>
    </row>
    <row r="487" spans="1:21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55"/>
      <c r="M487" s="4"/>
      <c r="N487" s="4"/>
      <c r="O487" s="4"/>
      <c r="P487" s="4"/>
      <c r="Q487" s="4"/>
      <c r="R487" s="4"/>
      <c r="S487" s="4"/>
      <c r="T487" s="4"/>
      <c r="U487" s="4"/>
    </row>
    <row r="488" spans="1:21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55"/>
      <c r="M488" s="4"/>
      <c r="N488" s="4"/>
      <c r="O488" s="4"/>
      <c r="P488" s="4"/>
      <c r="Q488" s="4"/>
      <c r="R488" s="4"/>
      <c r="S488" s="4"/>
      <c r="T488" s="4"/>
      <c r="U488" s="4"/>
    </row>
    <row r="489" spans="1:21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55"/>
      <c r="M489" s="4"/>
      <c r="N489" s="4"/>
      <c r="O489" s="4"/>
      <c r="P489" s="4"/>
      <c r="Q489" s="4"/>
      <c r="R489" s="4"/>
      <c r="S489" s="4"/>
      <c r="T489" s="4"/>
      <c r="U489" s="4"/>
    </row>
    <row r="490" spans="1:21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55"/>
      <c r="M490" s="4"/>
      <c r="N490" s="4"/>
      <c r="O490" s="4"/>
      <c r="P490" s="4"/>
      <c r="Q490" s="4"/>
      <c r="R490" s="4"/>
      <c r="S490" s="4"/>
      <c r="T490" s="4"/>
      <c r="U490" s="4"/>
    </row>
    <row r="491" spans="1:2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55"/>
      <c r="M491" s="4"/>
      <c r="N491" s="4"/>
      <c r="O491" s="4"/>
      <c r="P491" s="4"/>
      <c r="Q491" s="4"/>
      <c r="R491" s="4"/>
      <c r="S491" s="4"/>
      <c r="T491" s="4"/>
      <c r="U491" s="4"/>
    </row>
    <row r="492" spans="1:21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55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55"/>
      <c r="M493" s="4"/>
      <c r="N493" s="4"/>
      <c r="O493" s="4"/>
      <c r="P493" s="4"/>
      <c r="Q493" s="4"/>
      <c r="R493" s="4"/>
      <c r="S493" s="4"/>
      <c r="T493" s="4"/>
      <c r="U493" s="4"/>
    </row>
    <row r="494" spans="1:21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55"/>
      <c r="M494" s="4"/>
      <c r="N494" s="4"/>
      <c r="O494" s="4"/>
      <c r="P494" s="4"/>
      <c r="Q494" s="4"/>
      <c r="R494" s="4"/>
      <c r="S494" s="4"/>
      <c r="T494" s="4"/>
      <c r="U494" s="4"/>
    </row>
    <row r="495" spans="1:21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55"/>
      <c r="M495" s="4"/>
      <c r="N495" s="4"/>
      <c r="O495" s="4"/>
      <c r="P495" s="4"/>
      <c r="Q495" s="4"/>
      <c r="R495" s="4"/>
      <c r="S495" s="4"/>
      <c r="T495" s="4"/>
      <c r="U495" s="4"/>
    </row>
    <row r="496" spans="1:21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55"/>
      <c r="M496" s="4"/>
      <c r="N496" s="4"/>
      <c r="O496" s="4"/>
      <c r="P496" s="4"/>
      <c r="Q496" s="4"/>
      <c r="R496" s="4"/>
      <c r="S496" s="4"/>
      <c r="T496" s="4"/>
      <c r="U496" s="4"/>
    </row>
    <row r="497" spans="1:21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55"/>
      <c r="M497" s="4"/>
      <c r="N497" s="4"/>
      <c r="O497" s="4"/>
      <c r="P497" s="4"/>
      <c r="Q497" s="4"/>
      <c r="R497" s="4"/>
      <c r="S497" s="4"/>
      <c r="T497" s="4"/>
      <c r="U497" s="4"/>
    </row>
    <row r="498" spans="1:21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55"/>
      <c r="M498" s="4"/>
      <c r="N498" s="4"/>
      <c r="O498" s="4"/>
      <c r="P498" s="4"/>
      <c r="Q498" s="4"/>
      <c r="R498" s="4"/>
      <c r="S498" s="4"/>
      <c r="T498" s="4"/>
      <c r="U498" s="4"/>
    </row>
    <row r="499" spans="1:21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55"/>
      <c r="M499" s="4"/>
      <c r="N499" s="4"/>
      <c r="O499" s="4"/>
      <c r="P499" s="4"/>
      <c r="Q499" s="4"/>
      <c r="R499" s="4"/>
      <c r="S499" s="4"/>
      <c r="T499" s="4"/>
      <c r="U499" s="4"/>
    </row>
    <row r="500" spans="1:21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55"/>
      <c r="M500" s="4"/>
      <c r="N500" s="4"/>
      <c r="O500" s="4"/>
      <c r="P500" s="4"/>
      <c r="Q500" s="4"/>
      <c r="R500" s="4"/>
      <c r="S500" s="4"/>
      <c r="T500" s="4"/>
      <c r="U500" s="4"/>
    </row>
    <row r="501" spans="1:2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55"/>
      <c r="M501" s="4"/>
      <c r="N501" s="4"/>
      <c r="O501" s="4"/>
      <c r="P501" s="4"/>
      <c r="Q501" s="4"/>
      <c r="R501" s="4"/>
      <c r="S501" s="4"/>
      <c r="T501" s="4"/>
      <c r="U501" s="4"/>
    </row>
    <row r="502" spans="1:21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55"/>
      <c r="M502" s="4"/>
      <c r="N502" s="4"/>
      <c r="O502" s="4"/>
      <c r="P502" s="4"/>
      <c r="Q502" s="4"/>
      <c r="R502" s="4"/>
      <c r="S502" s="4"/>
      <c r="T502" s="4"/>
      <c r="U502" s="4"/>
    </row>
    <row r="503" spans="1:21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55"/>
      <c r="M503" s="4"/>
      <c r="N503" s="4"/>
      <c r="O503" s="4"/>
      <c r="P503" s="4"/>
      <c r="Q503" s="4"/>
      <c r="R503" s="4"/>
      <c r="S503" s="4"/>
      <c r="T503" s="4"/>
      <c r="U503" s="4"/>
    </row>
    <row r="504" spans="1:21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55"/>
      <c r="M504" s="4"/>
      <c r="N504" s="4"/>
      <c r="O504" s="4"/>
      <c r="P504" s="4"/>
      <c r="Q504" s="4"/>
      <c r="R504" s="4"/>
      <c r="S504" s="4"/>
      <c r="T504" s="4"/>
      <c r="U504" s="4"/>
    </row>
    <row r="505" spans="1:21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55"/>
      <c r="M505" s="4"/>
      <c r="N505" s="4"/>
      <c r="O505" s="4"/>
      <c r="P505" s="4"/>
      <c r="Q505" s="4"/>
      <c r="R505" s="4"/>
      <c r="S505" s="4"/>
      <c r="T505" s="4"/>
      <c r="U505" s="4"/>
    </row>
    <row r="506" spans="1:21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55"/>
      <c r="M506" s="4"/>
      <c r="N506" s="4"/>
      <c r="O506" s="4"/>
      <c r="P506" s="4"/>
      <c r="Q506" s="4"/>
      <c r="R506" s="4"/>
      <c r="S506" s="4"/>
      <c r="T506" s="4"/>
      <c r="U506" s="4"/>
    </row>
    <row r="507" spans="1:21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55"/>
      <c r="M507" s="4"/>
      <c r="N507" s="4"/>
      <c r="O507" s="4"/>
      <c r="P507" s="4"/>
      <c r="Q507" s="4"/>
      <c r="R507" s="4"/>
      <c r="S507" s="4"/>
      <c r="T507" s="4"/>
      <c r="U507" s="4"/>
    </row>
    <row r="508" spans="1:21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55"/>
      <c r="M508" s="4"/>
      <c r="N508" s="4"/>
      <c r="O508" s="4"/>
      <c r="P508" s="4"/>
      <c r="Q508" s="4"/>
      <c r="R508" s="4"/>
      <c r="S508" s="4"/>
      <c r="T508" s="4"/>
      <c r="U508" s="4"/>
    </row>
    <row r="509" spans="1:21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55"/>
      <c r="M509" s="4"/>
      <c r="N509" s="4"/>
      <c r="O509" s="4"/>
      <c r="P509" s="4"/>
      <c r="Q509" s="4"/>
      <c r="R509" s="4"/>
      <c r="S509" s="4"/>
      <c r="T509" s="4"/>
      <c r="U509" s="4"/>
    </row>
    <row r="510" spans="1:21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55"/>
      <c r="M510" s="4"/>
      <c r="N510" s="4"/>
      <c r="O510" s="4"/>
      <c r="P510" s="4"/>
      <c r="Q510" s="4"/>
      <c r="R510" s="4"/>
      <c r="S510" s="4"/>
      <c r="T510" s="4"/>
      <c r="U510" s="4"/>
    </row>
    <row r="511" spans="1:2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55"/>
      <c r="M511" s="4"/>
      <c r="N511" s="4"/>
      <c r="O511" s="4"/>
      <c r="P511" s="4"/>
      <c r="Q511" s="4"/>
      <c r="R511" s="4"/>
      <c r="S511" s="4"/>
      <c r="T511" s="4"/>
      <c r="U511" s="4"/>
    </row>
    <row r="512" spans="1:21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55"/>
      <c r="M512" s="4"/>
      <c r="N512" s="4"/>
      <c r="O512" s="4"/>
      <c r="P512" s="4"/>
      <c r="Q512" s="4"/>
      <c r="R512" s="4"/>
      <c r="S512" s="4"/>
      <c r="T512" s="4"/>
      <c r="U512" s="4"/>
    </row>
    <row r="513" spans="1:21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55"/>
      <c r="M513" s="4"/>
      <c r="N513" s="4"/>
      <c r="O513" s="4"/>
      <c r="P513" s="4"/>
      <c r="Q513" s="4"/>
      <c r="R513" s="4"/>
      <c r="S513" s="4"/>
      <c r="T513" s="4"/>
      <c r="U513" s="4"/>
    </row>
    <row r="514" spans="1:21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55"/>
      <c r="M514" s="4"/>
      <c r="N514" s="4"/>
      <c r="O514" s="4"/>
      <c r="P514" s="4"/>
      <c r="Q514" s="4"/>
      <c r="R514" s="4"/>
      <c r="S514" s="4"/>
      <c r="T514" s="4"/>
      <c r="U514" s="4"/>
    </row>
    <row r="515" spans="1:21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55"/>
      <c r="M515" s="4"/>
      <c r="N515" s="4"/>
      <c r="O515" s="4"/>
      <c r="P515" s="4"/>
      <c r="Q515" s="4"/>
      <c r="R515" s="4"/>
      <c r="S515" s="4"/>
      <c r="T515" s="4"/>
      <c r="U515" s="4"/>
    </row>
    <row r="516" spans="1:21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55"/>
      <c r="M516" s="4"/>
      <c r="N516" s="4"/>
      <c r="O516" s="4"/>
      <c r="P516" s="4"/>
      <c r="Q516" s="4"/>
      <c r="R516" s="4"/>
      <c r="S516" s="4"/>
      <c r="T516" s="4"/>
      <c r="U516" s="4"/>
    </row>
    <row r="517" spans="1:21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55"/>
      <c r="M517" s="4"/>
      <c r="N517" s="4"/>
      <c r="O517" s="4"/>
      <c r="P517" s="4"/>
      <c r="Q517" s="4"/>
      <c r="R517" s="4"/>
      <c r="S517" s="4"/>
      <c r="T517" s="4"/>
      <c r="U517" s="4"/>
    </row>
    <row r="518" spans="1:21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55"/>
      <c r="M518" s="4"/>
      <c r="N518" s="4"/>
      <c r="O518" s="4"/>
      <c r="P518" s="4"/>
      <c r="Q518" s="4"/>
      <c r="R518" s="4"/>
      <c r="S518" s="4"/>
      <c r="T518" s="4"/>
      <c r="U518" s="4"/>
    </row>
    <row r="519" spans="1:21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55"/>
      <c r="M519" s="4"/>
      <c r="N519" s="4"/>
      <c r="O519" s="4"/>
      <c r="P519" s="4"/>
      <c r="Q519" s="4"/>
      <c r="R519" s="4"/>
      <c r="S519" s="4"/>
      <c r="T519" s="4"/>
      <c r="U519" s="4"/>
    </row>
    <row r="520" spans="1:21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55"/>
      <c r="M520" s="4"/>
      <c r="N520" s="4"/>
      <c r="O520" s="4"/>
      <c r="P520" s="4"/>
      <c r="Q520" s="4"/>
      <c r="R520" s="4"/>
      <c r="S520" s="4"/>
      <c r="T520" s="4"/>
      <c r="U520" s="4"/>
    </row>
    <row r="521" spans="1: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55"/>
      <c r="M521" s="4"/>
      <c r="N521" s="4"/>
      <c r="O521" s="4"/>
      <c r="P521" s="4"/>
      <c r="Q521" s="4"/>
      <c r="R521" s="4"/>
      <c r="S521" s="4"/>
      <c r="T521" s="4"/>
      <c r="U521" s="4"/>
    </row>
    <row r="522" spans="1:21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55"/>
      <c r="M522" s="4"/>
      <c r="N522" s="4"/>
      <c r="O522" s="4"/>
      <c r="P522" s="4"/>
      <c r="Q522" s="4"/>
      <c r="R522" s="4"/>
      <c r="S522" s="4"/>
      <c r="T522" s="4"/>
      <c r="U522" s="4"/>
    </row>
    <row r="523" spans="1:21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55"/>
      <c r="M523" s="4"/>
      <c r="N523" s="4"/>
      <c r="O523" s="4"/>
      <c r="P523" s="4"/>
      <c r="Q523" s="4"/>
      <c r="R523" s="4"/>
      <c r="S523" s="4"/>
      <c r="T523" s="4"/>
      <c r="U523" s="4"/>
    </row>
    <row r="524" spans="1:21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55"/>
      <c r="M524" s="4"/>
      <c r="N524" s="4"/>
      <c r="O524" s="4"/>
      <c r="P524" s="4"/>
      <c r="Q524" s="4"/>
      <c r="R524" s="4"/>
      <c r="S524" s="4"/>
      <c r="T524" s="4"/>
      <c r="U524" s="4"/>
    </row>
    <row r="525" spans="1:21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55"/>
      <c r="M525" s="4"/>
      <c r="N525" s="4"/>
      <c r="O525" s="4"/>
      <c r="P525" s="4"/>
      <c r="Q525" s="4"/>
      <c r="R525" s="4"/>
      <c r="S525" s="4"/>
      <c r="T525" s="4"/>
      <c r="U525" s="4"/>
    </row>
    <row r="526" spans="1:21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55"/>
      <c r="M526" s="4"/>
      <c r="N526" s="4"/>
      <c r="O526" s="4"/>
      <c r="P526" s="4"/>
      <c r="Q526" s="4"/>
      <c r="R526" s="4"/>
      <c r="S526" s="4"/>
      <c r="T526" s="4"/>
      <c r="U526" s="4"/>
    </row>
    <row r="527" spans="1:21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55"/>
      <c r="M527" s="4"/>
      <c r="N527" s="4"/>
      <c r="O527" s="4"/>
      <c r="P527" s="4"/>
      <c r="Q527" s="4"/>
      <c r="R527" s="4"/>
      <c r="S527" s="4"/>
      <c r="T527" s="4"/>
      <c r="U527" s="4"/>
    </row>
    <row r="528" spans="1:21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55"/>
      <c r="M528" s="4"/>
      <c r="N528" s="4"/>
      <c r="O528" s="4"/>
      <c r="P528" s="4"/>
      <c r="Q528" s="4"/>
      <c r="R528" s="4"/>
      <c r="S528" s="4"/>
      <c r="T528" s="4"/>
      <c r="U528" s="4"/>
    </row>
    <row r="529" spans="1:21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55"/>
      <c r="M529" s="4"/>
      <c r="N529" s="4"/>
      <c r="O529" s="4"/>
      <c r="P529" s="4"/>
      <c r="Q529" s="4"/>
      <c r="R529" s="4"/>
      <c r="S529" s="4"/>
      <c r="T529" s="4"/>
      <c r="U529" s="4"/>
    </row>
    <row r="530" spans="1:21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55"/>
      <c r="M530" s="4"/>
      <c r="N530" s="4"/>
      <c r="O530" s="4"/>
      <c r="P530" s="4"/>
      <c r="Q530" s="4"/>
      <c r="R530" s="4"/>
      <c r="S530" s="4"/>
      <c r="T530" s="4"/>
      <c r="U530" s="4"/>
    </row>
    <row r="531" spans="1:2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55"/>
      <c r="M531" s="4"/>
      <c r="N531" s="4"/>
      <c r="O531" s="4"/>
      <c r="P531" s="4"/>
      <c r="Q531" s="4"/>
      <c r="R531" s="4"/>
      <c r="S531" s="4"/>
      <c r="T531" s="4"/>
      <c r="U531" s="4"/>
    </row>
    <row r="532" spans="1:21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55"/>
      <c r="M532" s="4"/>
      <c r="N532" s="4"/>
      <c r="O532" s="4"/>
      <c r="P532" s="4"/>
      <c r="Q532" s="4"/>
      <c r="R532" s="4"/>
      <c r="S532" s="4"/>
      <c r="T532" s="4"/>
      <c r="U532" s="4"/>
    </row>
    <row r="533" spans="1:21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55"/>
      <c r="M533" s="4"/>
      <c r="N533" s="4"/>
      <c r="O533" s="4"/>
      <c r="P533" s="4"/>
      <c r="Q533" s="4"/>
      <c r="R533" s="4"/>
      <c r="S533" s="4"/>
      <c r="T533" s="4"/>
      <c r="U533" s="4"/>
    </row>
    <row r="534" spans="1:21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55"/>
      <c r="M534" s="4"/>
      <c r="N534" s="4"/>
      <c r="O534" s="4"/>
      <c r="P534" s="4"/>
      <c r="Q534" s="4"/>
      <c r="R534" s="4"/>
      <c r="S534" s="4"/>
      <c r="T534" s="4"/>
      <c r="U534" s="4"/>
    </row>
    <row r="535" spans="1:21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55"/>
      <c r="M535" s="4"/>
      <c r="N535" s="4"/>
      <c r="O535" s="4"/>
      <c r="P535" s="4"/>
      <c r="Q535" s="4"/>
      <c r="R535" s="4"/>
      <c r="S535" s="4"/>
      <c r="T535" s="4"/>
      <c r="U535" s="4"/>
    </row>
    <row r="536" spans="1:21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55"/>
      <c r="M536" s="4"/>
      <c r="N536" s="4"/>
      <c r="O536" s="4"/>
      <c r="P536" s="4"/>
      <c r="Q536" s="4"/>
      <c r="R536" s="4"/>
      <c r="S536" s="4"/>
      <c r="T536" s="4"/>
      <c r="U536" s="4"/>
    </row>
    <row r="537" spans="1:21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55"/>
      <c r="M537" s="4"/>
      <c r="N537" s="4"/>
      <c r="O537" s="4"/>
      <c r="P537" s="4"/>
      <c r="Q537" s="4"/>
      <c r="R537" s="4"/>
      <c r="S537" s="4"/>
      <c r="T537" s="4"/>
      <c r="U537" s="4"/>
    </row>
    <row r="538" spans="1:21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55"/>
      <c r="M538" s="4"/>
      <c r="N538" s="4"/>
      <c r="O538" s="4"/>
      <c r="P538" s="4"/>
      <c r="Q538" s="4"/>
      <c r="R538" s="4"/>
      <c r="S538" s="4"/>
      <c r="T538" s="4"/>
      <c r="U538" s="4"/>
    </row>
    <row r="539" spans="1:21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55"/>
      <c r="M539" s="4"/>
      <c r="N539" s="4"/>
      <c r="O539" s="4"/>
      <c r="P539" s="4"/>
      <c r="Q539" s="4"/>
      <c r="R539" s="4"/>
      <c r="S539" s="4"/>
      <c r="T539" s="4"/>
      <c r="U539" s="4"/>
    </row>
    <row r="540" spans="1:21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55"/>
      <c r="M540" s="4"/>
      <c r="N540" s="4"/>
      <c r="O540" s="4"/>
      <c r="P540" s="4"/>
      <c r="Q540" s="4"/>
      <c r="R540" s="4"/>
      <c r="S540" s="4"/>
      <c r="T540" s="4"/>
      <c r="U540" s="4"/>
    </row>
    <row r="541" spans="1:2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55"/>
      <c r="M541" s="4"/>
      <c r="N541" s="4"/>
      <c r="O541" s="4"/>
      <c r="P541" s="4"/>
      <c r="Q541" s="4"/>
      <c r="R541" s="4"/>
      <c r="S541" s="4"/>
      <c r="T541" s="4"/>
      <c r="U541" s="4"/>
    </row>
    <row r="542" spans="1:21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55"/>
      <c r="M542" s="4"/>
      <c r="N542" s="4"/>
      <c r="O542" s="4"/>
      <c r="P542" s="4"/>
      <c r="Q542" s="4"/>
      <c r="R542" s="4"/>
      <c r="S542" s="4"/>
      <c r="T542" s="4"/>
      <c r="U542" s="4"/>
    </row>
    <row r="543" spans="1:21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55"/>
      <c r="M543" s="4"/>
      <c r="N543" s="4"/>
      <c r="O543" s="4"/>
      <c r="P543" s="4"/>
      <c r="Q543" s="4"/>
      <c r="R543" s="4"/>
      <c r="S543" s="4"/>
      <c r="T543" s="4"/>
      <c r="U543" s="4"/>
    </row>
    <row r="544" spans="1:21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55"/>
      <c r="M544" s="4"/>
      <c r="N544" s="4"/>
      <c r="O544" s="4"/>
      <c r="P544" s="4"/>
      <c r="Q544" s="4"/>
      <c r="R544" s="4"/>
      <c r="S544" s="4"/>
      <c r="T544" s="4"/>
      <c r="U544" s="4"/>
    </row>
    <row r="545" spans="1:21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55"/>
      <c r="M545" s="4"/>
      <c r="N545" s="4"/>
      <c r="O545" s="4"/>
      <c r="P545" s="4"/>
      <c r="Q545" s="4"/>
      <c r="R545" s="4"/>
      <c r="S545" s="4"/>
      <c r="T545" s="4"/>
      <c r="U545" s="4"/>
    </row>
    <row r="546" spans="1:21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55"/>
      <c r="M546" s="4"/>
      <c r="N546" s="4"/>
      <c r="O546" s="4"/>
      <c r="P546" s="4"/>
      <c r="Q546" s="4"/>
      <c r="R546" s="4"/>
      <c r="S546" s="4"/>
      <c r="T546" s="4"/>
      <c r="U546" s="4"/>
    </row>
    <row r="547" spans="1:21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55"/>
      <c r="M547" s="4"/>
      <c r="N547" s="4"/>
      <c r="O547" s="4"/>
      <c r="P547" s="4"/>
      <c r="Q547" s="4"/>
      <c r="R547" s="4"/>
      <c r="S547" s="4"/>
      <c r="T547" s="4"/>
      <c r="U547" s="4"/>
    </row>
    <row r="548" spans="1:21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55"/>
      <c r="M548" s="4"/>
      <c r="N548" s="4"/>
      <c r="O548" s="4"/>
      <c r="P548" s="4"/>
      <c r="Q548" s="4"/>
      <c r="R548" s="4"/>
      <c r="S548" s="4"/>
      <c r="T548" s="4"/>
      <c r="U548" s="4"/>
    </row>
    <row r="549" spans="1:21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55"/>
      <c r="M549" s="4"/>
      <c r="N549" s="4"/>
      <c r="O549" s="4"/>
      <c r="P549" s="4"/>
      <c r="Q549" s="4"/>
      <c r="R549" s="4"/>
      <c r="S549" s="4"/>
      <c r="T549" s="4"/>
      <c r="U549" s="4"/>
    </row>
    <row r="550" spans="1:21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55"/>
      <c r="M550" s="4"/>
      <c r="N550" s="4"/>
      <c r="O550" s="4"/>
      <c r="P550" s="4"/>
      <c r="Q550" s="4"/>
      <c r="R550" s="4"/>
      <c r="S550" s="4"/>
      <c r="T550" s="4"/>
      <c r="U550" s="4"/>
    </row>
    <row r="551" spans="1:2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55"/>
      <c r="M551" s="4"/>
      <c r="N551" s="4"/>
      <c r="O551" s="4"/>
      <c r="P551" s="4"/>
      <c r="Q551" s="4"/>
      <c r="R551" s="4"/>
      <c r="S551" s="4"/>
      <c r="T551" s="4"/>
      <c r="U551" s="4"/>
    </row>
    <row r="552" spans="1:21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55"/>
      <c r="M552" s="4"/>
      <c r="N552" s="4"/>
      <c r="O552" s="4"/>
      <c r="P552" s="4"/>
      <c r="Q552" s="4"/>
      <c r="R552" s="4"/>
      <c r="S552" s="4"/>
      <c r="T552" s="4"/>
      <c r="U552" s="4"/>
    </row>
    <row r="553" spans="1:21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55"/>
      <c r="M553" s="4"/>
      <c r="N553" s="4"/>
      <c r="O553" s="4"/>
      <c r="P553" s="4"/>
      <c r="Q553" s="4"/>
      <c r="R553" s="4"/>
      <c r="S553" s="4"/>
      <c r="T553" s="4"/>
      <c r="U553" s="4"/>
    </row>
    <row r="554" spans="1:21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55"/>
      <c r="M554" s="4"/>
      <c r="N554" s="4"/>
      <c r="O554" s="4"/>
      <c r="P554" s="4"/>
      <c r="Q554" s="4"/>
      <c r="R554" s="4"/>
      <c r="S554" s="4"/>
      <c r="T554" s="4"/>
      <c r="U554" s="4"/>
    </row>
    <row r="555" spans="1:21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55"/>
      <c r="M555" s="4"/>
      <c r="N555" s="4"/>
      <c r="O555" s="4"/>
      <c r="P555" s="4"/>
      <c r="Q555" s="4"/>
      <c r="R555" s="4"/>
      <c r="S555" s="4"/>
      <c r="T555" s="4"/>
      <c r="U555" s="4"/>
    </row>
    <row r="556" spans="1:21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55"/>
      <c r="M556" s="4"/>
      <c r="N556" s="4"/>
      <c r="O556" s="4"/>
      <c r="P556" s="4"/>
      <c r="Q556" s="4"/>
      <c r="R556" s="4"/>
      <c r="S556" s="4"/>
      <c r="T556" s="4"/>
      <c r="U556" s="4"/>
    </row>
    <row r="557" spans="1:21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55"/>
      <c r="M557" s="4"/>
      <c r="N557" s="4"/>
      <c r="O557" s="4"/>
      <c r="P557" s="4"/>
      <c r="Q557" s="4"/>
      <c r="R557" s="4"/>
      <c r="S557" s="4"/>
      <c r="T557" s="4"/>
      <c r="U557" s="4"/>
    </row>
    <row r="558" spans="1:21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55"/>
      <c r="M558" s="4"/>
      <c r="N558" s="4"/>
      <c r="O558" s="4"/>
      <c r="P558" s="4"/>
      <c r="Q558" s="4"/>
      <c r="R558" s="4"/>
      <c r="S558" s="4"/>
      <c r="T558" s="4"/>
      <c r="U558" s="4"/>
    </row>
    <row r="559" spans="1:21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55"/>
      <c r="M559" s="4"/>
      <c r="N559" s="4"/>
      <c r="O559" s="4"/>
      <c r="P559" s="4"/>
      <c r="Q559" s="4"/>
      <c r="R559" s="4"/>
      <c r="S559" s="4"/>
      <c r="T559" s="4"/>
      <c r="U559" s="4"/>
    </row>
    <row r="560" spans="1:21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55"/>
      <c r="M560" s="4"/>
      <c r="N560" s="4"/>
      <c r="O560" s="4"/>
      <c r="P560" s="4"/>
      <c r="Q560" s="4"/>
      <c r="R560" s="4"/>
      <c r="S560" s="4"/>
      <c r="T560" s="4"/>
      <c r="U560" s="4"/>
    </row>
    <row r="561" spans="1:2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55"/>
      <c r="M561" s="4"/>
      <c r="N561" s="4"/>
      <c r="O561" s="4"/>
      <c r="P561" s="4"/>
      <c r="Q561" s="4"/>
      <c r="R561" s="4"/>
      <c r="S561" s="4"/>
      <c r="T561" s="4"/>
      <c r="U561" s="4"/>
    </row>
    <row r="562" spans="1:21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55"/>
      <c r="M562" s="4"/>
      <c r="N562" s="4"/>
      <c r="O562" s="4"/>
      <c r="P562" s="4"/>
      <c r="Q562" s="4"/>
      <c r="R562" s="4"/>
      <c r="S562" s="4"/>
      <c r="T562" s="4"/>
      <c r="U562" s="4"/>
    </row>
    <row r="563" spans="1:21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55"/>
      <c r="M563" s="4"/>
      <c r="N563" s="4"/>
      <c r="O563" s="4"/>
      <c r="P563" s="4"/>
      <c r="Q563" s="4"/>
      <c r="R563" s="4"/>
      <c r="S563" s="4"/>
      <c r="T563" s="4"/>
      <c r="U563" s="4"/>
    </row>
    <row r="564" spans="1:21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55"/>
      <c r="M564" s="4"/>
      <c r="N564" s="4"/>
      <c r="O564" s="4"/>
      <c r="P564" s="4"/>
      <c r="Q564" s="4"/>
      <c r="R564" s="4"/>
      <c r="S564" s="4"/>
      <c r="T564" s="4"/>
      <c r="U564" s="4"/>
    </row>
    <row r="565" spans="1:21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55"/>
      <c r="M565" s="4"/>
      <c r="N565" s="4"/>
      <c r="O565" s="4"/>
      <c r="P565" s="4"/>
      <c r="Q565" s="4"/>
      <c r="R565" s="4"/>
      <c r="S565" s="4"/>
      <c r="T565" s="4"/>
      <c r="U565" s="4"/>
    </row>
    <row r="566" spans="1:21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55"/>
      <c r="M566" s="4"/>
      <c r="N566" s="4"/>
      <c r="O566" s="4"/>
      <c r="P566" s="4"/>
      <c r="Q566" s="4"/>
      <c r="R566" s="4"/>
      <c r="S566" s="4"/>
      <c r="T566" s="4"/>
      <c r="U566" s="4"/>
    </row>
    <row r="567" spans="1:21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55"/>
      <c r="M567" s="4"/>
      <c r="N567" s="4"/>
      <c r="O567" s="4"/>
      <c r="P567" s="4"/>
      <c r="Q567" s="4"/>
      <c r="R567" s="4"/>
      <c r="S567" s="4"/>
      <c r="T567" s="4"/>
      <c r="U567" s="4"/>
    </row>
    <row r="568" spans="1:21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55"/>
      <c r="M568" s="4"/>
      <c r="N568" s="4"/>
      <c r="O568" s="4"/>
      <c r="P568" s="4"/>
      <c r="Q568" s="4"/>
      <c r="R568" s="4"/>
      <c r="S568" s="4"/>
      <c r="T568" s="4"/>
      <c r="U568" s="4"/>
    </row>
    <row r="569" spans="1:21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55"/>
      <c r="M569" s="4"/>
      <c r="N569" s="4"/>
      <c r="O569" s="4"/>
      <c r="P569" s="4"/>
      <c r="Q569" s="4"/>
      <c r="R569" s="4"/>
      <c r="S569" s="4"/>
      <c r="T569" s="4"/>
      <c r="U569" s="4"/>
    </row>
    <row r="570" spans="1:21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55"/>
      <c r="M570" s="4"/>
      <c r="N570" s="4"/>
      <c r="O570" s="4"/>
      <c r="P570" s="4"/>
      <c r="Q570" s="4"/>
      <c r="R570" s="4"/>
      <c r="S570" s="4"/>
      <c r="T570" s="4"/>
      <c r="U570" s="4"/>
    </row>
    <row r="571" spans="1:2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55"/>
      <c r="M571" s="4"/>
      <c r="N571" s="4"/>
      <c r="O571" s="4"/>
      <c r="P571" s="4"/>
      <c r="Q571" s="4"/>
      <c r="R571" s="4"/>
      <c r="S571" s="4"/>
      <c r="T571" s="4"/>
      <c r="U571" s="4"/>
    </row>
    <row r="572" spans="1:21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55"/>
      <c r="M572" s="4"/>
      <c r="N572" s="4"/>
      <c r="O572" s="4"/>
      <c r="P572" s="4"/>
      <c r="Q572" s="4"/>
      <c r="R572" s="4"/>
      <c r="S572" s="4"/>
      <c r="T572" s="4"/>
      <c r="U572" s="4"/>
    </row>
    <row r="573" spans="1:21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55"/>
      <c r="M573" s="4"/>
      <c r="N573" s="4"/>
      <c r="O573" s="4"/>
      <c r="P573" s="4"/>
      <c r="Q573" s="4"/>
      <c r="R573" s="4"/>
      <c r="S573" s="4"/>
      <c r="T573" s="4"/>
      <c r="U573" s="4"/>
    </row>
    <row r="574" spans="1:21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55"/>
      <c r="M574" s="4"/>
      <c r="N574" s="4"/>
      <c r="O574" s="4"/>
      <c r="P574" s="4"/>
      <c r="Q574" s="4"/>
      <c r="R574" s="4"/>
      <c r="S574" s="4"/>
      <c r="T574" s="4"/>
      <c r="U574" s="4"/>
    </row>
    <row r="575" spans="1:21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55"/>
      <c r="M575" s="4"/>
      <c r="N575" s="4"/>
      <c r="O575" s="4"/>
      <c r="P575" s="4"/>
      <c r="Q575" s="4"/>
      <c r="R575" s="4"/>
      <c r="S575" s="4"/>
      <c r="T575" s="4"/>
      <c r="U575" s="4"/>
    </row>
    <row r="576" spans="1:21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55"/>
      <c r="M576" s="4"/>
      <c r="N576" s="4"/>
      <c r="O576" s="4"/>
      <c r="P576" s="4"/>
      <c r="Q576" s="4"/>
      <c r="R576" s="4"/>
      <c r="S576" s="4"/>
      <c r="T576" s="4"/>
      <c r="U576" s="4"/>
    </row>
    <row r="577" spans="1:21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55"/>
      <c r="M577" s="4"/>
      <c r="N577" s="4"/>
      <c r="O577" s="4"/>
      <c r="P577" s="4"/>
      <c r="Q577" s="4"/>
      <c r="R577" s="4"/>
      <c r="S577" s="4"/>
      <c r="T577" s="4"/>
      <c r="U577" s="4"/>
    </row>
    <row r="578" spans="1:21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55"/>
      <c r="M578" s="4"/>
      <c r="N578" s="4"/>
      <c r="O578" s="4"/>
      <c r="P578" s="4"/>
      <c r="Q578" s="4"/>
      <c r="R578" s="4"/>
      <c r="S578" s="4"/>
      <c r="T578" s="4"/>
      <c r="U578" s="4"/>
    </row>
    <row r="579" spans="1:21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55"/>
      <c r="M579" s="4"/>
      <c r="N579" s="4"/>
      <c r="O579" s="4"/>
      <c r="P579" s="4"/>
      <c r="Q579" s="4"/>
      <c r="R579" s="4"/>
      <c r="S579" s="4"/>
      <c r="T579" s="4"/>
      <c r="U579" s="4"/>
    </row>
    <row r="580" spans="1:21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55"/>
      <c r="M580" s="4"/>
      <c r="N580" s="4"/>
      <c r="O580" s="4"/>
      <c r="P580" s="4"/>
      <c r="Q580" s="4"/>
      <c r="R580" s="4"/>
      <c r="S580" s="4"/>
      <c r="T580" s="4"/>
      <c r="U580" s="4"/>
    </row>
    <row r="581" spans="1:2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55"/>
      <c r="M581" s="4"/>
      <c r="N581" s="4"/>
      <c r="O581" s="4"/>
      <c r="P581" s="4"/>
      <c r="Q581" s="4"/>
      <c r="R581" s="4"/>
      <c r="S581" s="4"/>
      <c r="T581" s="4"/>
      <c r="U581" s="4"/>
    </row>
    <row r="582" spans="1:21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55"/>
      <c r="M582" s="4"/>
      <c r="N582" s="4"/>
      <c r="O582" s="4"/>
      <c r="P582" s="4"/>
      <c r="Q582" s="4"/>
      <c r="R582" s="4"/>
      <c r="S582" s="4"/>
      <c r="T582" s="4"/>
      <c r="U582" s="4"/>
    </row>
    <row r="583" spans="1:21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55"/>
      <c r="M583" s="4"/>
      <c r="N583" s="4"/>
      <c r="O583" s="4"/>
      <c r="P583" s="4"/>
      <c r="Q583" s="4"/>
      <c r="R583" s="4"/>
      <c r="S583" s="4"/>
      <c r="T583" s="4"/>
      <c r="U583" s="4"/>
    </row>
    <row r="584" spans="1:21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55"/>
      <c r="M584" s="4"/>
      <c r="N584" s="4"/>
      <c r="O584" s="4"/>
      <c r="P584" s="4"/>
      <c r="Q584" s="4"/>
      <c r="R584" s="4"/>
      <c r="S584" s="4"/>
      <c r="T584" s="4"/>
      <c r="U584" s="4"/>
    </row>
    <row r="585" spans="1:21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55"/>
      <c r="M585" s="4"/>
      <c r="N585" s="4"/>
      <c r="O585" s="4"/>
      <c r="P585" s="4"/>
      <c r="Q585" s="4"/>
      <c r="R585" s="4"/>
      <c r="S585" s="4"/>
      <c r="T585" s="4"/>
      <c r="U585" s="4"/>
    </row>
    <row r="586" spans="1:21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55"/>
      <c r="M586" s="4"/>
      <c r="N586" s="4"/>
      <c r="O586" s="4"/>
      <c r="P586" s="4"/>
      <c r="Q586" s="4"/>
      <c r="R586" s="4"/>
      <c r="S586" s="4"/>
      <c r="T586" s="4"/>
      <c r="U586" s="4"/>
    </row>
    <row r="587" spans="1:21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55"/>
      <c r="M587" s="4"/>
      <c r="N587" s="4"/>
      <c r="O587" s="4"/>
      <c r="P587" s="4"/>
      <c r="Q587" s="4"/>
      <c r="R587" s="4"/>
      <c r="S587" s="4"/>
      <c r="T587" s="4"/>
      <c r="U587" s="4"/>
    </row>
    <row r="588" spans="1:21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55"/>
      <c r="M588" s="4"/>
      <c r="N588" s="4"/>
      <c r="O588" s="4"/>
      <c r="P588" s="4"/>
      <c r="Q588" s="4"/>
      <c r="R588" s="4"/>
      <c r="S588" s="4"/>
      <c r="T588" s="4"/>
      <c r="U588" s="4"/>
    </row>
    <row r="589" spans="1:21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55"/>
      <c r="M589" s="4"/>
      <c r="N589" s="4"/>
      <c r="O589" s="4"/>
      <c r="P589" s="4"/>
      <c r="Q589" s="4"/>
      <c r="R589" s="4"/>
      <c r="S589" s="4"/>
      <c r="T589" s="4"/>
      <c r="U589" s="4"/>
    </row>
    <row r="590" spans="1:21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55"/>
      <c r="M590" s="4"/>
      <c r="N590" s="4"/>
      <c r="O590" s="4"/>
      <c r="P590" s="4"/>
      <c r="Q590" s="4"/>
      <c r="R590" s="4"/>
      <c r="S590" s="4"/>
      <c r="T590" s="4"/>
      <c r="U590" s="4"/>
    </row>
    <row r="591" spans="1:2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55"/>
      <c r="M591" s="4"/>
      <c r="N591" s="4"/>
      <c r="O591" s="4"/>
      <c r="P591" s="4"/>
      <c r="Q591" s="4"/>
      <c r="R591" s="4"/>
      <c r="S591" s="4"/>
      <c r="T591" s="4"/>
      <c r="U591" s="4"/>
    </row>
    <row r="592" spans="1:21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55"/>
      <c r="M592" s="4"/>
      <c r="N592" s="4"/>
      <c r="O592" s="4"/>
      <c r="P592" s="4"/>
      <c r="Q592" s="4"/>
      <c r="R592" s="4"/>
      <c r="S592" s="4"/>
      <c r="T592" s="4"/>
      <c r="U592" s="4"/>
    </row>
    <row r="593" spans="1:21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55"/>
      <c r="M593" s="4"/>
      <c r="N593" s="4"/>
      <c r="O593" s="4"/>
      <c r="P593" s="4"/>
      <c r="Q593" s="4"/>
      <c r="R593" s="4"/>
      <c r="S593" s="4"/>
      <c r="T593" s="4"/>
      <c r="U593" s="4"/>
    </row>
    <row r="594" spans="1:21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55"/>
      <c r="M594" s="4"/>
      <c r="N594" s="4"/>
      <c r="O594" s="4"/>
      <c r="P594" s="4"/>
      <c r="Q594" s="4"/>
      <c r="R594" s="4"/>
      <c r="S594" s="4"/>
      <c r="T594" s="4"/>
      <c r="U594" s="4"/>
    </row>
    <row r="595" spans="1:21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55"/>
      <c r="M595" s="4"/>
      <c r="N595" s="4"/>
      <c r="O595" s="4"/>
      <c r="P595" s="4"/>
      <c r="Q595" s="4"/>
      <c r="R595" s="4"/>
      <c r="S595" s="4"/>
      <c r="T595" s="4"/>
      <c r="U595" s="4"/>
    </row>
    <row r="596" spans="1:21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55"/>
      <c r="M596" s="4"/>
      <c r="N596" s="4"/>
      <c r="O596" s="4"/>
      <c r="P596" s="4"/>
      <c r="Q596" s="4"/>
      <c r="R596" s="4"/>
      <c r="S596" s="4"/>
      <c r="T596" s="4"/>
      <c r="U596" s="4"/>
    </row>
    <row r="597" spans="1:21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55"/>
      <c r="M597" s="4"/>
      <c r="N597" s="4"/>
      <c r="O597" s="4"/>
      <c r="P597" s="4"/>
      <c r="Q597" s="4"/>
      <c r="R597" s="4"/>
      <c r="S597" s="4"/>
      <c r="T597" s="4"/>
      <c r="U597" s="4"/>
    </row>
    <row r="598" spans="1:21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55"/>
      <c r="M598" s="4"/>
      <c r="N598" s="4"/>
      <c r="O598" s="4"/>
      <c r="P598" s="4"/>
      <c r="Q598" s="4"/>
      <c r="R598" s="4"/>
      <c r="S598" s="4"/>
      <c r="T598" s="4"/>
      <c r="U598" s="4"/>
    </row>
    <row r="599" spans="1:21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55"/>
      <c r="M599" s="4"/>
      <c r="N599" s="4"/>
      <c r="O599" s="4"/>
      <c r="P599" s="4"/>
      <c r="Q599" s="4"/>
      <c r="R599" s="4"/>
      <c r="S599" s="4"/>
      <c r="T599" s="4"/>
      <c r="U599" s="4"/>
    </row>
    <row r="600" spans="1:21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55"/>
      <c r="M600" s="4"/>
      <c r="N600" s="4"/>
      <c r="O600" s="4"/>
      <c r="P600" s="4"/>
      <c r="Q600" s="4"/>
      <c r="R600" s="4"/>
      <c r="S600" s="4"/>
      <c r="T600" s="4"/>
      <c r="U600" s="4"/>
    </row>
    <row r="601" spans="1:2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55"/>
      <c r="M601" s="4"/>
      <c r="N601" s="4"/>
      <c r="O601" s="4"/>
      <c r="P601" s="4"/>
      <c r="Q601" s="4"/>
      <c r="R601" s="4"/>
      <c r="S601" s="4"/>
      <c r="T601" s="4"/>
      <c r="U601" s="4"/>
    </row>
    <row r="602" spans="1:21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55"/>
      <c r="M602" s="4"/>
      <c r="N602" s="4"/>
      <c r="O602" s="4"/>
      <c r="P602" s="4"/>
      <c r="Q602" s="4"/>
      <c r="R602" s="4"/>
      <c r="S602" s="4"/>
      <c r="T602" s="4"/>
      <c r="U602" s="4"/>
    </row>
    <row r="603" spans="1:21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55"/>
      <c r="M603" s="4"/>
      <c r="N603" s="4"/>
      <c r="O603" s="4"/>
      <c r="P603" s="4"/>
      <c r="Q603" s="4"/>
      <c r="R603" s="4"/>
      <c r="S603" s="4"/>
      <c r="T603" s="4"/>
      <c r="U603" s="4"/>
    </row>
    <row r="604" spans="1:21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55"/>
      <c r="M604" s="4"/>
      <c r="N604" s="4"/>
      <c r="O604" s="4"/>
      <c r="P604" s="4"/>
      <c r="Q604" s="4"/>
      <c r="R604" s="4"/>
      <c r="S604" s="4"/>
      <c r="T604" s="4"/>
      <c r="U604" s="4"/>
    </row>
    <row r="605" spans="1:21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55"/>
      <c r="M605" s="4"/>
      <c r="N605" s="4"/>
      <c r="O605" s="4"/>
      <c r="P605" s="4"/>
      <c r="Q605" s="4"/>
      <c r="R605" s="4"/>
      <c r="S605" s="4"/>
      <c r="T605" s="4"/>
      <c r="U605" s="4"/>
    </row>
    <row r="606" spans="1:21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55"/>
      <c r="M606" s="4"/>
      <c r="N606" s="4"/>
      <c r="O606" s="4"/>
      <c r="P606" s="4"/>
      <c r="Q606" s="4"/>
      <c r="R606" s="4"/>
      <c r="S606" s="4"/>
      <c r="T606" s="4"/>
      <c r="U606" s="4"/>
    </row>
    <row r="607" spans="1:21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55"/>
      <c r="M607" s="4"/>
      <c r="N607" s="4"/>
      <c r="O607" s="4"/>
      <c r="P607" s="4"/>
      <c r="Q607" s="4"/>
      <c r="R607" s="4"/>
      <c r="S607" s="4"/>
      <c r="T607" s="4"/>
      <c r="U607" s="4"/>
    </row>
    <row r="608" spans="1:21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55"/>
      <c r="M608" s="4"/>
      <c r="N608" s="4"/>
      <c r="O608" s="4"/>
      <c r="P608" s="4"/>
      <c r="Q608" s="4"/>
      <c r="R608" s="4"/>
      <c r="S608" s="4"/>
      <c r="T608" s="4"/>
      <c r="U608" s="4"/>
    </row>
    <row r="609" spans="1:21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55"/>
      <c r="M609" s="4"/>
      <c r="N609" s="4"/>
      <c r="O609" s="4"/>
      <c r="P609" s="4"/>
      <c r="Q609" s="4"/>
      <c r="R609" s="4"/>
      <c r="S609" s="4"/>
      <c r="T609" s="4"/>
      <c r="U609" s="4"/>
    </row>
    <row r="610" spans="1:21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55"/>
      <c r="M610" s="4"/>
      <c r="N610" s="4"/>
      <c r="O610" s="4"/>
      <c r="P610" s="4"/>
      <c r="Q610" s="4"/>
      <c r="R610" s="4"/>
      <c r="S610" s="4"/>
      <c r="T610" s="4"/>
      <c r="U610" s="4"/>
    </row>
    <row r="611" spans="1:2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55"/>
      <c r="M611" s="4"/>
      <c r="N611" s="4"/>
      <c r="O611" s="4"/>
      <c r="P611" s="4"/>
      <c r="Q611" s="4"/>
      <c r="R611" s="4"/>
      <c r="S611" s="4"/>
      <c r="T611" s="4"/>
      <c r="U611" s="4"/>
    </row>
    <row r="612" spans="1:21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55"/>
      <c r="M612" s="4"/>
      <c r="N612" s="4"/>
      <c r="O612" s="4"/>
      <c r="P612" s="4"/>
      <c r="Q612" s="4"/>
      <c r="R612" s="4"/>
      <c r="S612" s="4"/>
      <c r="T612" s="4"/>
      <c r="U612" s="4"/>
    </row>
    <row r="613" spans="1:21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55"/>
      <c r="M613" s="4"/>
      <c r="N613" s="4"/>
      <c r="O613" s="4"/>
      <c r="P613" s="4"/>
      <c r="Q613" s="4"/>
      <c r="R613" s="4"/>
      <c r="S613" s="4"/>
      <c r="T613" s="4"/>
      <c r="U613" s="4"/>
    </row>
    <row r="614" spans="1:21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55"/>
      <c r="M614" s="4"/>
      <c r="N614" s="4"/>
      <c r="O614" s="4"/>
      <c r="P614" s="4"/>
      <c r="Q614" s="4"/>
      <c r="R614" s="4"/>
      <c r="S614" s="4"/>
      <c r="T614" s="4"/>
      <c r="U614" s="4"/>
    </row>
    <row r="615" spans="1:21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55"/>
      <c r="M615" s="4"/>
      <c r="N615" s="4"/>
      <c r="O615" s="4"/>
      <c r="P615" s="4"/>
      <c r="Q615" s="4"/>
      <c r="R615" s="4"/>
      <c r="S615" s="4"/>
      <c r="T615" s="4"/>
      <c r="U615" s="4"/>
    </row>
    <row r="616" spans="1:21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55"/>
      <c r="M616" s="4"/>
      <c r="N616" s="4"/>
      <c r="O616" s="4"/>
      <c r="P616" s="4"/>
      <c r="Q616" s="4"/>
      <c r="R616" s="4"/>
      <c r="S616" s="4"/>
      <c r="T616" s="4"/>
      <c r="U616" s="4"/>
    </row>
    <row r="617" spans="1:21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55"/>
      <c r="M617" s="4"/>
      <c r="N617" s="4"/>
      <c r="O617" s="4"/>
      <c r="P617" s="4"/>
      <c r="Q617" s="4"/>
      <c r="R617" s="4"/>
      <c r="S617" s="4"/>
      <c r="T617" s="4"/>
      <c r="U617" s="4"/>
    </row>
    <row r="618" spans="1:21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55"/>
      <c r="M618" s="4"/>
      <c r="N618" s="4"/>
      <c r="O618" s="4"/>
      <c r="P618" s="4"/>
      <c r="Q618" s="4"/>
      <c r="R618" s="4"/>
      <c r="S618" s="4"/>
      <c r="T618" s="4"/>
      <c r="U618" s="4"/>
    </row>
    <row r="619" spans="1:21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55"/>
      <c r="M619" s="4"/>
      <c r="N619" s="4"/>
      <c r="O619" s="4"/>
      <c r="P619" s="4"/>
      <c r="Q619" s="4"/>
      <c r="R619" s="4"/>
      <c r="S619" s="4"/>
      <c r="T619" s="4"/>
      <c r="U619" s="4"/>
    </row>
    <row r="620" spans="1:21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55"/>
      <c r="M620" s="4"/>
      <c r="N620" s="4"/>
      <c r="O620" s="4"/>
      <c r="P620" s="4"/>
      <c r="Q620" s="4"/>
      <c r="R620" s="4"/>
      <c r="S620" s="4"/>
      <c r="T620" s="4"/>
      <c r="U620" s="4"/>
    </row>
    <row r="621" spans="1: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55"/>
      <c r="M621" s="4"/>
      <c r="N621" s="4"/>
      <c r="O621" s="4"/>
      <c r="P621" s="4"/>
      <c r="Q621" s="4"/>
      <c r="R621" s="4"/>
      <c r="S621" s="4"/>
      <c r="T621" s="4"/>
      <c r="U621" s="4"/>
    </row>
    <row r="622" spans="1:21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55"/>
      <c r="M622" s="4"/>
      <c r="N622" s="4"/>
      <c r="O622" s="4"/>
      <c r="P622" s="4"/>
      <c r="Q622" s="4"/>
      <c r="R622" s="4"/>
      <c r="S622" s="4"/>
      <c r="T622" s="4"/>
      <c r="U622" s="4"/>
    </row>
    <row r="623" spans="1:21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55"/>
      <c r="M623" s="4"/>
      <c r="N623" s="4"/>
      <c r="O623" s="4"/>
      <c r="P623" s="4"/>
      <c r="Q623" s="4"/>
      <c r="R623" s="4"/>
      <c r="S623" s="4"/>
      <c r="T623" s="4"/>
      <c r="U623" s="4"/>
    </row>
    <row r="624" spans="1:21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55"/>
      <c r="M624" s="4"/>
      <c r="N624" s="4"/>
      <c r="O624" s="4"/>
      <c r="P624" s="4"/>
      <c r="Q624" s="4"/>
      <c r="R624" s="4"/>
      <c r="S624" s="4"/>
      <c r="T624" s="4"/>
      <c r="U624" s="4"/>
    </row>
    <row r="625" spans="1:21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55"/>
      <c r="M625" s="4"/>
      <c r="N625" s="4"/>
      <c r="O625" s="4"/>
      <c r="P625" s="4"/>
      <c r="Q625" s="4"/>
      <c r="R625" s="4"/>
      <c r="S625" s="4"/>
      <c r="T625" s="4"/>
      <c r="U625" s="4"/>
    </row>
    <row r="626" spans="1:21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55"/>
      <c r="M626" s="4"/>
      <c r="N626" s="4"/>
      <c r="O626" s="4"/>
      <c r="P626" s="4"/>
      <c r="Q626" s="4"/>
      <c r="R626" s="4"/>
      <c r="S626" s="4"/>
      <c r="T626" s="4"/>
      <c r="U626" s="4"/>
    </row>
    <row r="627" spans="1:21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55"/>
      <c r="M627" s="4"/>
      <c r="N627" s="4"/>
      <c r="O627" s="4"/>
      <c r="P627" s="4"/>
      <c r="Q627" s="4"/>
      <c r="R627" s="4"/>
      <c r="S627" s="4"/>
      <c r="T627" s="4"/>
      <c r="U627" s="4"/>
    </row>
    <row r="628" spans="1:21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55"/>
      <c r="M628" s="4"/>
      <c r="N628" s="4"/>
      <c r="O628" s="4"/>
      <c r="P628" s="4"/>
      <c r="Q628" s="4"/>
      <c r="R628" s="4"/>
      <c r="S628" s="4"/>
      <c r="T628" s="4"/>
      <c r="U628" s="4"/>
    </row>
    <row r="629" spans="1:21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55"/>
      <c r="M629" s="4"/>
      <c r="N629" s="4"/>
      <c r="O629" s="4"/>
      <c r="P629" s="4"/>
      <c r="Q629" s="4"/>
      <c r="R629" s="4"/>
      <c r="S629" s="4"/>
      <c r="T629" s="4"/>
      <c r="U629" s="4"/>
    </row>
    <row r="630" spans="1:21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55"/>
      <c r="M630" s="4"/>
      <c r="N630" s="4"/>
      <c r="O630" s="4"/>
      <c r="P630" s="4"/>
      <c r="Q630" s="4"/>
      <c r="R630" s="4"/>
      <c r="S630" s="4"/>
      <c r="T630" s="4"/>
      <c r="U630" s="4"/>
    </row>
    <row r="631" spans="1:2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55"/>
      <c r="M631" s="4"/>
      <c r="N631" s="4"/>
      <c r="O631" s="4"/>
      <c r="P631" s="4"/>
      <c r="Q631" s="4"/>
      <c r="R631" s="4"/>
      <c r="S631" s="4"/>
      <c r="T631" s="4"/>
      <c r="U631" s="4"/>
    </row>
    <row r="632" spans="1:21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55"/>
      <c r="M632" s="4"/>
      <c r="N632" s="4"/>
      <c r="O632" s="4"/>
      <c r="P632" s="4"/>
      <c r="Q632" s="4"/>
      <c r="R632" s="4"/>
      <c r="S632" s="4"/>
      <c r="T632" s="4"/>
      <c r="U632" s="4"/>
    </row>
    <row r="633" spans="1:21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55"/>
      <c r="M633" s="4"/>
      <c r="N633" s="4"/>
      <c r="O633" s="4"/>
      <c r="P633" s="4"/>
      <c r="Q633" s="4"/>
      <c r="R633" s="4"/>
      <c r="S633" s="4"/>
      <c r="T633" s="4"/>
      <c r="U633" s="4"/>
    </row>
    <row r="634" spans="1:21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55"/>
      <c r="M634" s="4"/>
      <c r="N634" s="4"/>
      <c r="O634" s="4"/>
      <c r="P634" s="4"/>
      <c r="Q634" s="4"/>
      <c r="R634" s="4"/>
      <c r="S634" s="4"/>
      <c r="T634" s="4"/>
      <c r="U634" s="4"/>
    </row>
    <row r="635" spans="1:21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55"/>
      <c r="M635" s="4"/>
      <c r="N635" s="4"/>
      <c r="O635" s="4"/>
      <c r="P635" s="4"/>
      <c r="Q635" s="4"/>
      <c r="R635" s="4"/>
      <c r="S635" s="4"/>
      <c r="T635" s="4"/>
      <c r="U635" s="4"/>
    </row>
    <row r="636" spans="1:21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55"/>
      <c r="M636" s="4"/>
      <c r="N636" s="4"/>
      <c r="O636" s="4"/>
      <c r="P636" s="4"/>
      <c r="Q636" s="4"/>
      <c r="R636" s="4"/>
      <c r="S636" s="4"/>
      <c r="T636" s="4"/>
      <c r="U636" s="4"/>
    </row>
    <row r="637" spans="1:21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55"/>
      <c r="M637" s="4"/>
      <c r="N637" s="4"/>
      <c r="O637" s="4"/>
      <c r="P637" s="4"/>
      <c r="Q637" s="4"/>
      <c r="R637" s="4"/>
      <c r="S637" s="4"/>
      <c r="T637" s="4"/>
      <c r="U637" s="4"/>
    </row>
    <row r="638" spans="1:21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55"/>
      <c r="M638" s="4"/>
      <c r="N638" s="4"/>
      <c r="O638" s="4"/>
      <c r="P638" s="4"/>
      <c r="Q638" s="4"/>
      <c r="R638" s="4"/>
      <c r="S638" s="4"/>
      <c r="T638" s="4"/>
      <c r="U638" s="4"/>
    </row>
    <row r="639" spans="1:21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55"/>
      <c r="M639" s="4"/>
      <c r="N639" s="4"/>
      <c r="O639" s="4"/>
      <c r="P639" s="4"/>
      <c r="Q639" s="4"/>
      <c r="R639" s="4"/>
      <c r="S639" s="4"/>
      <c r="T639" s="4"/>
      <c r="U639" s="4"/>
    </row>
    <row r="640" spans="1:21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55"/>
      <c r="M640" s="4"/>
      <c r="N640" s="4"/>
      <c r="O640" s="4"/>
      <c r="P640" s="4"/>
      <c r="Q640" s="4"/>
      <c r="R640" s="4"/>
      <c r="S640" s="4"/>
      <c r="T640" s="4"/>
      <c r="U640" s="4"/>
    </row>
    <row r="641" spans="1:2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55"/>
      <c r="M641" s="4"/>
      <c r="N641" s="4"/>
      <c r="O641" s="4"/>
      <c r="P641" s="4"/>
      <c r="Q641" s="4"/>
      <c r="R641" s="4"/>
      <c r="S641" s="4"/>
      <c r="T641" s="4"/>
      <c r="U641" s="4"/>
    </row>
    <row r="642" spans="1:21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55"/>
      <c r="M642" s="4"/>
      <c r="N642" s="4"/>
      <c r="O642" s="4"/>
      <c r="P642" s="4"/>
      <c r="Q642" s="4"/>
      <c r="R642" s="4"/>
      <c r="S642" s="4"/>
      <c r="T642" s="4"/>
      <c r="U642" s="4"/>
    </row>
    <row r="643" spans="1:21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55"/>
      <c r="M643" s="4"/>
      <c r="N643" s="4"/>
      <c r="O643" s="4"/>
      <c r="P643" s="4"/>
      <c r="Q643" s="4"/>
      <c r="R643" s="4"/>
      <c r="S643" s="4"/>
      <c r="T643" s="4"/>
      <c r="U643" s="4"/>
    </row>
    <row r="644" spans="1:21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55"/>
      <c r="M644" s="4"/>
      <c r="N644" s="4"/>
      <c r="O644" s="4"/>
      <c r="P644" s="4"/>
      <c r="Q644" s="4"/>
      <c r="R644" s="4"/>
      <c r="S644" s="4"/>
      <c r="T644" s="4"/>
      <c r="U644" s="4"/>
    </row>
    <row r="645" spans="1:21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55"/>
      <c r="M645" s="4"/>
      <c r="N645" s="4"/>
      <c r="O645" s="4"/>
      <c r="P645" s="4"/>
      <c r="Q645" s="4"/>
      <c r="R645" s="4"/>
      <c r="S645" s="4"/>
      <c r="T645" s="4"/>
      <c r="U645" s="4"/>
    </row>
    <row r="646" spans="1:21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55"/>
      <c r="M646" s="4"/>
      <c r="N646" s="4"/>
      <c r="O646" s="4"/>
      <c r="P646" s="4"/>
      <c r="Q646" s="4"/>
      <c r="R646" s="4"/>
      <c r="S646" s="4"/>
      <c r="T646" s="4"/>
      <c r="U646" s="4"/>
    </row>
    <row r="647" spans="1:21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55"/>
      <c r="M647" s="4"/>
      <c r="N647" s="4"/>
      <c r="O647" s="4"/>
      <c r="P647" s="4"/>
      <c r="Q647" s="4"/>
      <c r="R647" s="4"/>
      <c r="S647" s="4"/>
      <c r="T647" s="4"/>
      <c r="U647" s="4"/>
    </row>
    <row r="648" spans="1:21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55"/>
      <c r="M648" s="4"/>
      <c r="N648" s="4"/>
      <c r="O648" s="4"/>
      <c r="P648" s="4"/>
      <c r="Q648" s="4"/>
      <c r="R648" s="4"/>
      <c r="S648" s="4"/>
      <c r="T648" s="4"/>
      <c r="U648" s="4"/>
    </row>
    <row r="649" spans="1:21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55"/>
      <c r="M649" s="4"/>
      <c r="N649" s="4"/>
      <c r="O649" s="4"/>
      <c r="P649" s="4"/>
      <c r="Q649" s="4"/>
      <c r="R649" s="4"/>
      <c r="S649" s="4"/>
      <c r="T649" s="4"/>
      <c r="U649" s="4"/>
    </row>
    <row r="650" spans="1:21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55"/>
      <c r="M650" s="4"/>
      <c r="N650" s="4"/>
      <c r="O650" s="4"/>
      <c r="P650" s="4"/>
      <c r="Q650" s="4"/>
      <c r="R650" s="4"/>
      <c r="S650" s="4"/>
      <c r="T650" s="4"/>
      <c r="U650" s="4"/>
    </row>
    <row r="651" spans="1:2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55"/>
      <c r="M651" s="4"/>
      <c r="N651" s="4"/>
      <c r="O651" s="4"/>
      <c r="P651" s="4"/>
      <c r="Q651" s="4"/>
      <c r="R651" s="4"/>
      <c r="S651" s="4"/>
      <c r="T651" s="4"/>
      <c r="U651" s="4"/>
    </row>
    <row r="652" spans="1:21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55"/>
      <c r="M652" s="4"/>
      <c r="N652" s="4"/>
      <c r="O652" s="4"/>
      <c r="P652" s="4"/>
      <c r="Q652" s="4"/>
      <c r="R652" s="4"/>
      <c r="S652" s="4"/>
      <c r="T652" s="4"/>
      <c r="U652" s="4"/>
    </row>
    <row r="653" spans="1:21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55"/>
      <c r="M653" s="4"/>
      <c r="N653" s="4"/>
      <c r="O653" s="4"/>
      <c r="P653" s="4"/>
      <c r="Q653" s="4"/>
      <c r="R653" s="4"/>
      <c r="S653" s="4"/>
      <c r="T653" s="4"/>
      <c r="U653" s="4"/>
    </row>
    <row r="654" spans="1:21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55"/>
      <c r="M654" s="4"/>
      <c r="N654" s="4"/>
      <c r="O654" s="4"/>
      <c r="P654" s="4"/>
      <c r="Q654" s="4"/>
      <c r="R654" s="4"/>
      <c r="S654" s="4"/>
      <c r="T654" s="4"/>
      <c r="U654" s="4"/>
    </row>
    <row r="655" spans="1:21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55"/>
      <c r="M655" s="4"/>
      <c r="N655" s="4"/>
      <c r="O655" s="4"/>
      <c r="P655" s="4"/>
      <c r="Q655" s="4"/>
      <c r="R655" s="4"/>
      <c r="S655" s="4"/>
      <c r="T655" s="4"/>
      <c r="U655" s="4"/>
    </row>
    <row r="656" spans="1:21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55"/>
      <c r="M656" s="4"/>
      <c r="N656" s="4"/>
      <c r="O656" s="4"/>
      <c r="P656" s="4"/>
      <c r="Q656" s="4"/>
      <c r="R656" s="4"/>
      <c r="S656" s="4"/>
      <c r="T656" s="4"/>
      <c r="U656" s="4"/>
    </row>
    <row r="657" spans="1:21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55"/>
      <c r="M657" s="4"/>
      <c r="N657" s="4"/>
      <c r="O657" s="4"/>
      <c r="P657" s="4"/>
      <c r="Q657" s="4"/>
      <c r="R657" s="4"/>
      <c r="S657" s="4"/>
      <c r="T657" s="4"/>
      <c r="U657" s="4"/>
    </row>
    <row r="658" spans="1:21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55"/>
      <c r="M658" s="4"/>
      <c r="N658" s="4"/>
      <c r="O658" s="4"/>
      <c r="P658" s="4"/>
      <c r="Q658" s="4"/>
      <c r="R658" s="4"/>
      <c r="S658" s="4"/>
      <c r="T658" s="4"/>
      <c r="U658" s="4"/>
    </row>
    <row r="659" spans="1:21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55"/>
      <c r="M659" s="4"/>
      <c r="N659" s="4"/>
      <c r="O659" s="4"/>
      <c r="P659" s="4"/>
      <c r="Q659" s="4"/>
      <c r="R659" s="4"/>
      <c r="S659" s="4"/>
      <c r="T659" s="4"/>
      <c r="U659" s="4"/>
    </row>
    <row r="660" spans="1:21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55"/>
      <c r="M660" s="4"/>
      <c r="N660" s="4"/>
      <c r="O660" s="4"/>
      <c r="P660" s="4"/>
      <c r="Q660" s="4"/>
      <c r="R660" s="4"/>
      <c r="S660" s="4"/>
      <c r="T660" s="4"/>
      <c r="U660" s="4"/>
    </row>
    <row r="661" spans="1:2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55"/>
      <c r="M661" s="4"/>
      <c r="N661" s="4"/>
      <c r="O661" s="4"/>
      <c r="P661" s="4"/>
      <c r="Q661" s="4"/>
      <c r="R661" s="4"/>
      <c r="S661" s="4"/>
      <c r="T661" s="4"/>
      <c r="U661" s="4"/>
    </row>
    <row r="662" spans="1:21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55"/>
      <c r="M662" s="4"/>
      <c r="N662" s="4"/>
      <c r="O662" s="4"/>
      <c r="P662" s="4"/>
      <c r="Q662" s="4"/>
      <c r="R662" s="4"/>
      <c r="S662" s="4"/>
      <c r="T662" s="4"/>
      <c r="U662" s="4"/>
    </row>
    <row r="663" spans="1:21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55"/>
      <c r="M663" s="4"/>
      <c r="N663" s="4"/>
      <c r="O663" s="4"/>
      <c r="P663" s="4"/>
      <c r="Q663" s="4"/>
      <c r="R663" s="4"/>
      <c r="S663" s="4"/>
      <c r="T663" s="4"/>
      <c r="U663" s="4"/>
    </row>
    <row r="664" spans="1:21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55"/>
      <c r="M664" s="4"/>
      <c r="N664" s="4"/>
      <c r="O664" s="4"/>
      <c r="P664" s="4"/>
      <c r="Q664" s="4"/>
      <c r="R664" s="4"/>
      <c r="S664" s="4"/>
      <c r="T664" s="4"/>
      <c r="U664" s="4"/>
    </row>
    <row r="665" spans="1:21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55"/>
      <c r="M665" s="4"/>
      <c r="N665" s="4"/>
      <c r="O665" s="4"/>
      <c r="P665" s="4"/>
      <c r="Q665" s="4"/>
      <c r="R665" s="4"/>
      <c r="S665" s="4"/>
      <c r="T665" s="4"/>
      <c r="U665" s="4"/>
    </row>
    <row r="666" spans="1:21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55"/>
      <c r="M666" s="4"/>
      <c r="N666" s="4"/>
      <c r="O666" s="4"/>
      <c r="P666" s="4"/>
      <c r="Q666" s="4"/>
      <c r="R666" s="4"/>
      <c r="S666" s="4"/>
      <c r="T666" s="4"/>
      <c r="U666" s="4"/>
    </row>
    <row r="667" spans="1:21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55"/>
      <c r="M667" s="4"/>
      <c r="N667" s="4"/>
      <c r="O667" s="4"/>
      <c r="P667" s="4"/>
      <c r="Q667" s="4"/>
      <c r="R667" s="4"/>
      <c r="S667" s="4"/>
      <c r="T667" s="4"/>
      <c r="U667" s="4"/>
    </row>
    <row r="668" spans="1:21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55"/>
      <c r="M668" s="4"/>
      <c r="N668" s="4"/>
      <c r="O668" s="4"/>
      <c r="P668" s="4"/>
      <c r="Q668" s="4"/>
      <c r="R668" s="4"/>
      <c r="S668" s="4"/>
      <c r="T668" s="4"/>
      <c r="U668" s="4"/>
    </row>
    <row r="669" spans="1:21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55"/>
      <c r="M669" s="4"/>
      <c r="N669" s="4"/>
      <c r="O669" s="4"/>
      <c r="P669" s="4"/>
      <c r="Q669" s="4"/>
      <c r="R669" s="4"/>
      <c r="S669" s="4"/>
      <c r="T669" s="4"/>
      <c r="U669" s="4"/>
    </row>
    <row r="670" spans="1:21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55"/>
      <c r="M670" s="4"/>
      <c r="N670" s="4"/>
      <c r="O670" s="4"/>
      <c r="P670" s="4"/>
      <c r="Q670" s="4"/>
      <c r="R670" s="4"/>
      <c r="S670" s="4"/>
      <c r="T670" s="4"/>
      <c r="U670" s="4"/>
    </row>
    <row r="671" spans="1:2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55"/>
      <c r="M671" s="4"/>
      <c r="N671" s="4"/>
      <c r="O671" s="4"/>
      <c r="P671" s="4"/>
      <c r="Q671" s="4"/>
      <c r="R671" s="4"/>
      <c r="S671" s="4"/>
      <c r="T671" s="4"/>
      <c r="U671" s="4"/>
    </row>
    <row r="672" spans="1:21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55"/>
      <c r="M672" s="4"/>
      <c r="N672" s="4"/>
      <c r="O672" s="4"/>
      <c r="P672" s="4"/>
      <c r="Q672" s="4"/>
      <c r="R672" s="4"/>
      <c r="S672" s="4"/>
      <c r="T672" s="4"/>
      <c r="U672" s="4"/>
    </row>
    <row r="673" spans="1:21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55"/>
      <c r="M673" s="4"/>
      <c r="N673" s="4"/>
      <c r="O673" s="4"/>
      <c r="P673" s="4"/>
      <c r="Q673" s="4"/>
      <c r="R673" s="4"/>
      <c r="S673" s="4"/>
      <c r="T673" s="4"/>
      <c r="U673" s="4"/>
    </row>
    <row r="674" spans="1:21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55"/>
      <c r="M674" s="4"/>
      <c r="N674" s="4"/>
      <c r="O674" s="4"/>
      <c r="P674" s="4"/>
      <c r="Q674" s="4"/>
      <c r="R674" s="4"/>
      <c r="S674" s="4"/>
      <c r="T674" s="4"/>
      <c r="U674" s="4"/>
    </row>
    <row r="675" spans="1:21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55"/>
      <c r="M675" s="4"/>
      <c r="N675" s="4"/>
      <c r="O675" s="4"/>
      <c r="P675" s="4"/>
      <c r="Q675" s="4"/>
      <c r="R675" s="4"/>
      <c r="S675" s="4"/>
      <c r="T675" s="4"/>
      <c r="U675" s="4"/>
    </row>
    <row r="676" spans="1:21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55"/>
      <c r="M676" s="4"/>
      <c r="N676" s="4"/>
      <c r="O676" s="4"/>
      <c r="P676" s="4"/>
      <c r="Q676" s="4"/>
      <c r="R676" s="4"/>
      <c r="S676" s="4"/>
      <c r="T676" s="4"/>
      <c r="U676" s="4"/>
    </row>
    <row r="677" spans="1:21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55"/>
      <c r="M677" s="4"/>
      <c r="N677" s="4"/>
      <c r="O677" s="4"/>
      <c r="P677" s="4"/>
      <c r="Q677" s="4"/>
      <c r="R677" s="4"/>
      <c r="S677" s="4"/>
      <c r="T677" s="4"/>
      <c r="U677" s="4"/>
    </row>
    <row r="678" spans="1:21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55"/>
      <c r="M678" s="4"/>
      <c r="N678" s="4"/>
      <c r="O678" s="4"/>
      <c r="P678" s="4"/>
      <c r="Q678" s="4"/>
      <c r="R678" s="4"/>
      <c r="S678" s="4"/>
      <c r="T678" s="4"/>
      <c r="U678" s="4"/>
    </row>
    <row r="679" spans="1:21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55"/>
      <c r="M679" s="4"/>
      <c r="N679" s="4"/>
      <c r="O679" s="4"/>
      <c r="P679" s="4"/>
      <c r="Q679" s="4"/>
      <c r="R679" s="4"/>
      <c r="S679" s="4"/>
      <c r="T679" s="4"/>
      <c r="U679" s="4"/>
    </row>
    <row r="680" spans="1:21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55"/>
      <c r="M680" s="4"/>
      <c r="N680" s="4"/>
      <c r="O680" s="4"/>
      <c r="P680" s="4"/>
      <c r="Q680" s="4"/>
      <c r="R680" s="4"/>
      <c r="S680" s="4"/>
      <c r="T680" s="4"/>
      <c r="U680" s="4"/>
    </row>
    <row r="681" spans="1:2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55"/>
      <c r="M681" s="4"/>
      <c r="N681" s="4"/>
      <c r="O681" s="4"/>
      <c r="P681" s="4"/>
      <c r="Q681" s="4"/>
      <c r="R681" s="4"/>
      <c r="S681" s="4"/>
      <c r="T681" s="4"/>
      <c r="U681" s="4"/>
    </row>
    <row r="682" spans="1:21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55"/>
      <c r="M682" s="4"/>
      <c r="N682" s="4"/>
      <c r="O682" s="4"/>
      <c r="P682" s="4"/>
      <c r="Q682" s="4"/>
      <c r="R682" s="4"/>
      <c r="S682" s="4"/>
      <c r="T682" s="4"/>
      <c r="U682" s="4"/>
    </row>
    <row r="683" spans="1:21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55"/>
      <c r="M683" s="4"/>
      <c r="N683" s="4"/>
      <c r="O683" s="4"/>
      <c r="P683" s="4"/>
      <c r="Q683" s="4"/>
      <c r="R683" s="4"/>
      <c r="S683" s="4"/>
      <c r="T683" s="4"/>
      <c r="U683" s="4"/>
    </row>
    <row r="684" spans="1:21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55"/>
      <c r="M684" s="4"/>
      <c r="N684" s="4"/>
      <c r="O684" s="4"/>
      <c r="P684" s="4"/>
      <c r="Q684" s="4"/>
      <c r="R684" s="4"/>
      <c r="S684" s="4"/>
      <c r="T684" s="4"/>
      <c r="U684" s="4"/>
    </row>
    <row r="685" spans="1:21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55"/>
      <c r="M685" s="4"/>
      <c r="N685" s="4"/>
      <c r="O685" s="4"/>
      <c r="P685" s="4"/>
      <c r="Q685" s="4"/>
      <c r="R685" s="4"/>
      <c r="S685" s="4"/>
      <c r="T685" s="4"/>
      <c r="U685" s="4"/>
    </row>
    <row r="686" spans="1:21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55"/>
      <c r="M686" s="4"/>
      <c r="N686" s="4"/>
      <c r="O686" s="4"/>
      <c r="P686" s="4"/>
      <c r="Q686" s="4"/>
      <c r="R686" s="4"/>
      <c r="S686" s="4"/>
      <c r="T686" s="4"/>
      <c r="U686" s="4"/>
    </row>
    <row r="687" spans="1:21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55"/>
      <c r="M687" s="4"/>
      <c r="N687" s="4"/>
      <c r="O687" s="4"/>
      <c r="P687" s="4"/>
      <c r="Q687" s="4"/>
      <c r="R687" s="4"/>
      <c r="S687" s="4"/>
      <c r="T687" s="4"/>
      <c r="U687" s="4"/>
    </row>
    <row r="688" spans="1:21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55"/>
      <c r="M688" s="4"/>
      <c r="N688" s="4"/>
      <c r="O688" s="4"/>
      <c r="P688" s="4"/>
      <c r="Q688" s="4"/>
      <c r="R688" s="4"/>
      <c r="S688" s="4"/>
      <c r="T688" s="4"/>
      <c r="U688" s="4"/>
    </row>
    <row r="689" spans="1:21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55"/>
      <c r="M689" s="4"/>
      <c r="N689" s="4"/>
      <c r="O689" s="4"/>
      <c r="P689" s="4"/>
      <c r="Q689" s="4"/>
      <c r="R689" s="4"/>
      <c r="S689" s="4"/>
      <c r="T689" s="4"/>
      <c r="U689" s="4"/>
    </row>
    <row r="690" spans="1:21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55"/>
      <c r="M690" s="4"/>
      <c r="N690" s="4"/>
      <c r="O690" s="4"/>
      <c r="P690" s="4"/>
      <c r="Q690" s="4"/>
      <c r="R690" s="4"/>
      <c r="S690" s="4"/>
      <c r="T690" s="4"/>
      <c r="U690" s="4"/>
    </row>
    <row r="691" spans="1:2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55"/>
      <c r="M691" s="4"/>
      <c r="N691" s="4"/>
      <c r="O691" s="4"/>
      <c r="P691" s="4"/>
      <c r="Q691" s="4"/>
      <c r="R691" s="4"/>
      <c r="S691" s="4"/>
      <c r="T691" s="4"/>
      <c r="U691" s="4"/>
    </row>
    <row r="692" spans="1:21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55"/>
      <c r="M692" s="4"/>
      <c r="N692" s="4"/>
      <c r="O692" s="4"/>
      <c r="P692" s="4"/>
      <c r="Q692" s="4"/>
      <c r="R692" s="4"/>
      <c r="S692" s="4"/>
      <c r="T692" s="4"/>
      <c r="U692" s="4"/>
    </row>
    <row r="693" spans="1:21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55"/>
      <c r="M693" s="4"/>
      <c r="N693" s="4"/>
      <c r="O693" s="4"/>
      <c r="P693" s="4"/>
      <c r="Q693" s="4"/>
      <c r="R693" s="4"/>
      <c r="S693" s="4"/>
      <c r="T693" s="4"/>
      <c r="U693" s="4"/>
    </row>
    <row r="694" spans="1:21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55"/>
      <c r="M694" s="4"/>
      <c r="N694" s="4"/>
      <c r="O694" s="4"/>
      <c r="P694" s="4"/>
      <c r="Q694" s="4"/>
      <c r="R694" s="4"/>
      <c r="S694" s="4"/>
      <c r="T694" s="4"/>
      <c r="U694" s="4"/>
    </row>
    <row r="695" spans="1:21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55"/>
      <c r="M695" s="4"/>
      <c r="N695" s="4"/>
      <c r="O695" s="4"/>
      <c r="P695" s="4"/>
      <c r="Q695" s="4"/>
      <c r="R695" s="4"/>
      <c r="S695" s="4"/>
      <c r="T695" s="4"/>
      <c r="U695" s="4"/>
    </row>
    <row r="696" spans="1:21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55"/>
      <c r="M696" s="4"/>
      <c r="N696" s="4"/>
      <c r="O696" s="4"/>
      <c r="P696" s="4"/>
      <c r="Q696" s="4"/>
      <c r="R696" s="4"/>
      <c r="S696" s="4"/>
      <c r="T696" s="4"/>
      <c r="U696" s="4"/>
    </row>
    <row r="697" spans="1:21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55"/>
      <c r="M697" s="4"/>
      <c r="N697" s="4"/>
      <c r="O697" s="4"/>
      <c r="P697" s="4"/>
      <c r="Q697" s="4"/>
      <c r="R697" s="4"/>
      <c r="S697" s="4"/>
      <c r="T697" s="4"/>
      <c r="U697" s="4"/>
    </row>
    <row r="698" spans="1:21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55"/>
      <c r="M698" s="4"/>
      <c r="N698" s="4"/>
      <c r="O698" s="4"/>
      <c r="P698" s="4"/>
      <c r="Q698" s="4"/>
      <c r="R698" s="4"/>
      <c r="S698" s="4"/>
      <c r="T698" s="4"/>
      <c r="U698" s="4"/>
    </row>
    <row r="699" spans="1:21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55"/>
      <c r="M699" s="4"/>
      <c r="N699" s="4"/>
      <c r="O699" s="4"/>
      <c r="P699" s="4"/>
      <c r="Q699" s="4"/>
      <c r="R699" s="4"/>
      <c r="S699" s="4"/>
      <c r="T699" s="4"/>
      <c r="U699" s="4"/>
    </row>
    <row r="700" spans="1:21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55"/>
      <c r="M700" s="4"/>
      <c r="N700" s="4"/>
      <c r="O700" s="4"/>
      <c r="P700" s="4"/>
      <c r="Q700" s="4"/>
      <c r="R700" s="4"/>
      <c r="S700" s="4"/>
      <c r="T700" s="4"/>
      <c r="U700" s="4"/>
    </row>
    <row r="701" spans="1:2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55"/>
      <c r="M701" s="4"/>
      <c r="N701" s="4"/>
      <c r="O701" s="4"/>
      <c r="P701" s="4"/>
      <c r="Q701" s="4"/>
      <c r="R701" s="4"/>
      <c r="S701" s="4"/>
      <c r="T701" s="4"/>
      <c r="U701" s="4"/>
    </row>
    <row r="702" spans="1:21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55"/>
      <c r="M702" s="4"/>
      <c r="N702" s="4"/>
      <c r="O702" s="4"/>
      <c r="P702" s="4"/>
      <c r="Q702" s="4"/>
      <c r="R702" s="4"/>
      <c r="S702" s="4"/>
      <c r="T702" s="4"/>
      <c r="U702" s="4"/>
    </row>
    <row r="703" spans="1:21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55"/>
      <c r="M703" s="4"/>
      <c r="N703" s="4"/>
      <c r="O703" s="4"/>
      <c r="P703" s="4"/>
      <c r="Q703" s="4"/>
      <c r="R703" s="4"/>
      <c r="S703" s="4"/>
      <c r="T703" s="4"/>
      <c r="U703" s="4"/>
    </row>
    <row r="704" spans="1:21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55"/>
      <c r="M704" s="4"/>
      <c r="N704" s="4"/>
      <c r="O704" s="4"/>
      <c r="P704" s="4"/>
      <c r="Q704" s="4"/>
      <c r="R704" s="4"/>
      <c r="S704" s="4"/>
      <c r="T704" s="4"/>
      <c r="U704" s="4"/>
    </row>
    <row r="705" spans="1:21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55"/>
      <c r="M705" s="4"/>
      <c r="N705" s="4"/>
      <c r="O705" s="4"/>
      <c r="P705" s="4"/>
      <c r="Q705" s="4"/>
      <c r="R705" s="4"/>
      <c r="S705" s="4"/>
      <c r="T705" s="4"/>
      <c r="U705" s="4"/>
    </row>
    <row r="706" spans="1:21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55"/>
      <c r="M706" s="4"/>
      <c r="N706" s="4"/>
      <c r="O706" s="4"/>
      <c r="P706" s="4"/>
      <c r="Q706" s="4"/>
      <c r="R706" s="4"/>
      <c r="S706" s="4"/>
      <c r="T706" s="4"/>
      <c r="U706" s="4"/>
    </row>
    <row r="707" spans="1:21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55"/>
      <c r="M707" s="4"/>
      <c r="N707" s="4"/>
      <c r="O707" s="4"/>
      <c r="P707" s="4"/>
      <c r="Q707" s="4"/>
      <c r="R707" s="4"/>
      <c r="S707" s="4"/>
      <c r="T707" s="4"/>
      <c r="U707" s="4"/>
    </row>
    <row r="708" spans="1:21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55"/>
      <c r="M708" s="4"/>
      <c r="N708" s="4"/>
      <c r="O708" s="4"/>
      <c r="P708" s="4"/>
      <c r="Q708" s="4"/>
      <c r="R708" s="4"/>
      <c r="S708" s="4"/>
      <c r="T708" s="4"/>
      <c r="U708" s="4"/>
    </row>
    <row r="709" spans="1:21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55"/>
      <c r="M709" s="4"/>
      <c r="N709" s="4"/>
      <c r="O709" s="4"/>
      <c r="P709" s="4"/>
      <c r="Q709" s="4"/>
      <c r="R709" s="4"/>
      <c r="S709" s="4"/>
      <c r="T709" s="4"/>
      <c r="U709" s="4"/>
    </row>
    <row r="710" spans="1:21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55"/>
      <c r="M710" s="4"/>
      <c r="N710" s="4"/>
      <c r="O710" s="4"/>
      <c r="P710" s="4"/>
      <c r="Q710" s="4"/>
      <c r="R710" s="4"/>
      <c r="S710" s="4"/>
      <c r="T710" s="4"/>
      <c r="U710" s="4"/>
    </row>
    <row r="711" spans="1:2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55"/>
      <c r="M711" s="4"/>
      <c r="N711" s="4"/>
      <c r="O711" s="4"/>
      <c r="P711" s="4"/>
      <c r="Q711" s="4"/>
      <c r="R711" s="4"/>
      <c r="S711" s="4"/>
      <c r="T711" s="4"/>
      <c r="U711" s="4"/>
    </row>
    <row r="712" spans="1:21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55"/>
      <c r="M712" s="4"/>
      <c r="N712" s="4"/>
      <c r="O712" s="4"/>
      <c r="P712" s="4"/>
      <c r="Q712" s="4"/>
      <c r="R712" s="4"/>
      <c r="S712" s="4"/>
      <c r="T712" s="4"/>
      <c r="U712" s="4"/>
    </row>
    <row r="713" spans="1:21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55"/>
      <c r="M713" s="4"/>
      <c r="N713" s="4"/>
      <c r="O713" s="4"/>
      <c r="P713" s="4"/>
      <c r="Q713" s="4"/>
      <c r="R713" s="4"/>
      <c r="S713" s="4"/>
      <c r="T713" s="4"/>
      <c r="U713" s="4"/>
    </row>
    <row r="714" spans="1:21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55"/>
      <c r="M714" s="4"/>
      <c r="N714" s="4"/>
      <c r="O714" s="4"/>
      <c r="P714" s="4"/>
      <c r="Q714" s="4"/>
      <c r="R714" s="4"/>
      <c r="S714" s="4"/>
      <c r="T714" s="4"/>
      <c r="U714" s="4"/>
    </row>
    <row r="715" spans="1:21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55"/>
      <c r="M715" s="4"/>
      <c r="N715" s="4"/>
      <c r="O715" s="4"/>
      <c r="P715" s="4"/>
      <c r="Q715" s="4"/>
      <c r="R715" s="4"/>
      <c r="S715" s="4"/>
      <c r="T715" s="4"/>
      <c r="U715" s="4"/>
    </row>
    <row r="716" spans="1:21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55"/>
      <c r="M716" s="4"/>
      <c r="N716" s="4"/>
      <c r="O716" s="4"/>
      <c r="P716" s="4"/>
      <c r="Q716" s="4"/>
      <c r="R716" s="4"/>
      <c r="S716" s="4"/>
      <c r="T716" s="4"/>
      <c r="U716" s="4"/>
    </row>
    <row r="717" spans="1:21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55"/>
      <c r="M717" s="4"/>
      <c r="N717" s="4"/>
      <c r="O717" s="4"/>
      <c r="P717" s="4"/>
      <c r="Q717" s="4"/>
      <c r="R717" s="4"/>
      <c r="S717" s="4"/>
      <c r="T717" s="4"/>
      <c r="U717" s="4"/>
    </row>
    <row r="718" spans="1:21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55"/>
      <c r="M718" s="4"/>
      <c r="N718" s="4"/>
      <c r="O718" s="4"/>
      <c r="P718" s="4"/>
      <c r="Q718" s="4"/>
      <c r="R718" s="4"/>
      <c r="S718" s="4"/>
      <c r="T718" s="4"/>
      <c r="U718" s="4"/>
    </row>
    <row r="719" spans="1:21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55"/>
      <c r="M719" s="4"/>
      <c r="N719" s="4"/>
      <c r="O719" s="4"/>
      <c r="P719" s="4"/>
      <c r="Q719" s="4"/>
      <c r="R719" s="4"/>
      <c r="S719" s="4"/>
      <c r="T719" s="4"/>
      <c r="U719" s="4"/>
    </row>
    <row r="720" spans="1:21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55"/>
      <c r="M720" s="4"/>
      <c r="N720" s="4"/>
      <c r="O720" s="4"/>
      <c r="P720" s="4"/>
      <c r="Q720" s="4"/>
      <c r="R720" s="4"/>
      <c r="S720" s="4"/>
      <c r="T720" s="4"/>
      <c r="U720" s="4"/>
    </row>
    <row r="721" spans="1: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55"/>
      <c r="M721" s="4"/>
      <c r="N721" s="4"/>
      <c r="O721" s="4"/>
      <c r="P721" s="4"/>
      <c r="Q721" s="4"/>
      <c r="R721" s="4"/>
      <c r="S721" s="4"/>
      <c r="T721" s="4"/>
      <c r="U721" s="4"/>
    </row>
    <row r="722" spans="1:21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55"/>
      <c r="M722" s="4"/>
      <c r="N722" s="4"/>
      <c r="O722" s="4"/>
      <c r="P722" s="4"/>
      <c r="Q722" s="4"/>
      <c r="R722" s="4"/>
      <c r="S722" s="4"/>
      <c r="T722" s="4"/>
      <c r="U722" s="4"/>
    </row>
    <row r="723" spans="1:21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55"/>
      <c r="M723" s="4"/>
      <c r="N723" s="4"/>
      <c r="O723" s="4"/>
      <c r="P723" s="4"/>
      <c r="Q723" s="4"/>
      <c r="R723" s="4"/>
      <c r="S723" s="4"/>
      <c r="T723" s="4"/>
      <c r="U723" s="4"/>
    </row>
    <row r="724" spans="1:21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55"/>
      <c r="M724" s="4"/>
      <c r="N724" s="4"/>
      <c r="O724" s="4"/>
      <c r="P724" s="4"/>
      <c r="Q724" s="4"/>
      <c r="R724" s="4"/>
      <c r="S724" s="4"/>
      <c r="T724" s="4"/>
      <c r="U724" s="4"/>
    </row>
    <row r="725" spans="1:21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55"/>
      <c r="M725" s="4"/>
      <c r="N725" s="4"/>
      <c r="O725" s="4"/>
      <c r="P725" s="4"/>
      <c r="Q725" s="4"/>
      <c r="R725" s="4"/>
      <c r="S725" s="4"/>
      <c r="T725" s="4"/>
      <c r="U725" s="4"/>
    </row>
    <row r="726" spans="1:21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55"/>
      <c r="M726" s="4"/>
      <c r="N726" s="4"/>
      <c r="O726" s="4"/>
      <c r="P726" s="4"/>
      <c r="Q726" s="4"/>
      <c r="R726" s="4"/>
      <c r="S726" s="4"/>
      <c r="T726" s="4"/>
      <c r="U726" s="4"/>
    </row>
    <row r="727" spans="1:21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55"/>
      <c r="M727" s="4"/>
      <c r="N727" s="4"/>
      <c r="O727" s="4"/>
      <c r="P727" s="4"/>
      <c r="Q727" s="4"/>
      <c r="R727" s="4"/>
      <c r="S727" s="4"/>
      <c r="T727" s="4"/>
      <c r="U727" s="4"/>
    </row>
    <row r="728" spans="1:21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55"/>
      <c r="M728" s="4"/>
      <c r="N728" s="4"/>
      <c r="O728" s="4"/>
      <c r="P728" s="4"/>
      <c r="Q728" s="4"/>
      <c r="R728" s="4"/>
      <c r="S728" s="4"/>
      <c r="T728" s="4"/>
      <c r="U728" s="4"/>
    </row>
    <row r="729" spans="1:21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55"/>
      <c r="M729" s="4"/>
      <c r="N729" s="4"/>
      <c r="O729" s="4"/>
      <c r="P729" s="4"/>
      <c r="Q729" s="4"/>
      <c r="R729" s="4"/>
      <c r="S729" s="4"/>
      <c r="T729" s="4"/>
      <c r="U729" s="4"/>
    </row>
    <row r="730" spans="1:21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55"/>
      <c r="M730" s="4"/>
      <c r="N730" s="4"/>
      <c r="O730" s="4"/>
      <c r="P730" s="4"/>
      <c r="Q730" s="4"/>
      <c r="R730" s="4"/>
      <c r="S730" s="4"/>
      <c r="T730" s="4"/>
      <c r="U730" s="4"/>
    </row>
    <row r="731" spans="1:2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55"/>
      <c r="M731" s="4"/>
      <c r="N731" s="4"/>
      <c r="O731" s="4"/>
      <c r="P731" s="4"/>
      <c r="Q731" s="4"/>
      <c r="R731" s="4"/>
      <c r="S731" s="4"/>
      <c r="T731" s="4"/>
      <c r="U731" s="4"/>
    </row>
    <row r="732" spans="1:21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55"/>
      <c r="M732" s="4"/>
      <c r="N732" s="4"/>
      <c r="O732" s="4"/>
      <c r="P732" s="4"/>
      <c r="Q732" s="4"/>
      <c r="R732" s="4"/>
      <c r="S732" s="4"/>
      <c r="T732" s="4"/>
      <c r="U732" s="4"/>
    </row>
    <row r="733" spans="1:21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55"/>
      <c r="M733" s="4"/>
      <c r="N733" s="4"/>
      <c r="O733" s="4"/>
      <c r="P733" s="4"/>
      <c r="Q733" s="4"/>
      <c r="R733" s="4"/>
      <c r="S733" s="4"/>
      <c r="T733" s="4"/>
      <c r="U733" s="4"/>
    </row>
    <row r="734" spans="1:21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55"/>
      <c r="M734" s="4"/>
      <c r="N734" s="4"/>
      <c r="O734" s="4"/>
      <c r="P734" s="4"/>
      <c r="Q734" s="4"/>
      <c r="R734" s="4"/>
      <c r="S734" s="4"/>
      <c r="T734" s="4"/>
      <c r="U734" s="4"/>
    </row>
    <row r="735" spans="1:21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55"/>
      <c r="M735" s="4"/>
      <c r="N735" s="4"/>
      <c r="O735" s="4"/>
      <c r="P735" s="4"/>
      <c r="Q735" s="4"/>
      <c r="R735" s="4"/>
      <c r="S735" s="4"/>
      <c r="T735" s="4"/>
      <c r="U735" s="4"/>
    </row>
    <row r="736" spans="1:21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55"/>
      <c r="M736" s="4"/>
      <c r="N736" s="4"/>
      <c r="O736" s="4"/>
      <c r="P736" s="4"/>
      <c r="Q736" s="4"/>
      <c r="R736" s="4"/>
      <c r="S736" s="4"/>
      <c r="T736" s="4"/>
      <c r="U736" s="4"/>
    </row>
    <row r="737" spans="1:21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55"/>
      <c r="M737" s="4"/>
      <c r="N737" s="4"/>
      <c r="O737" s="4"/>
      <c r="P737" s="4"/>
      <c r="Q737" s="4"/>
      <c r="R737" s="4"/>
      <c r="S737" s="4"/>
      <c r="T737" s="4"/>
      <c r="U737" s="4"/>
    </row>
    <row r="738" spans="1:21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55"/>
      <c r="M738" s="4"/>
      <c r="N738" s="4"/>
      <c r="O738" s="4"/>
      <c r="P738" s="4"/>
      <c r="Q738" s="4"/>
      <c r="R738" s="4"/>
      <c r="S738" s="4"/>
      <c r="T738" s="4"/>
      <c r="U738" s="4"/>
    </row>
    <row r="739" spans="1:21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55"/>
      <c r="M739" s="4"/>
      <c r="N739" s="4"/>
      <c r="O739" s="4"/>
      <c r="P739" s="4"/>
      <c r="Q739" s="4"/>
      <c r="R739" s="4"/>
      <c r="S739" s="4"/>
      <c r="T739" s="4"/>
      <c r="U739" s="4"/>
    </row>
    <row r="740" spans="1:21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55"/>
      <c r="M740" s="4"/>
      <c r="N740" s="4"/>
      <c r="O740" s="4"/>
      <c r="P740" s="4"/>
      <c r="Q740" s="4"/>
      <c r="R740" s="4"/>
      <c r="S740" s="4"/>
      <c r="T740" s="4"/>
      <c r="U740" s="4"/>
    </row>
    <row r="741" spans="1:2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55"/>
      <c r="M741" s="4"/>
      <c r="N741" s="4"/>
      <c r="O741" s="4"/>
      <c r="P741" s="4"/>
      <c r="Q741" s="4"/>
      <c r="R741" s="4"/>
      <c r="S741" s="4"/>
      <c r="T741" s="4"/>
      <c r="U741" s="4"/>
    </row>
    <row r="742" spans="1:21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55"/>
      <c r="M742" s="4"/>
      <c r="N742" s="4"/>
      <c r="O742" s="4"/>
      <c r="P742" s="4"/>
      <c r="Q742" s="4"/>
      <c r="R742" s="4"/>
      <c r="S742" s="4"/>
      <c r="T742" s="4"/>
      <c r="U742" s="4"/>
    </row>
    <row r="743" spans="1:21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55"/>
      <c r="M743" s="4"/>
      <c r="N743" s="4"/>
      <c r="O743" s="4"/>
      <c r="P743" s="4"/>
      <c r="Q743" s="4"/>
      <c r="R743" s="4"/>
      <c r="S743" s="4"/>
      <c r="T743" s="4"/>
      <c r="U743" s="4"/>
    </row>
    <row r="744" spans="1:21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55"/>
      <c r="M744" s="4"/>
      <c r="N744" s="4"/>
      <c r="O744" s="4"/>
      <c r="P744" s="4"/>
      <c r="Q744" s="4"/>
      <c r="R744" s="4"/>
      <c r="S744" s="4"/>
      <c r="T744" s="4"/>
      <c r="U744" s="4"/>
    </row>
    <row r="745" spans="1:21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55"/>
      <c r="M745" s="4"/>
      <c r="N745" s="4"/>
      <c r="O745" s="4"/>
      <c r="P745" s="4"/>
      <c r="Q745" s="4"/>
      <c r="R745" s="4"/>
      <c r="S745" s="4"/>
      <c r="T745" s="4"/>
      <c r="U745" s="4"/>
    </row>
    <row r="746" spans="1:21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55"/>
      <c r="M746" s="4"/>
      <c r="N746" s="4"/>
      <c r="O746" s="4"/>
      <c r="P746" s="4"/>
      <c r="Q746" s="4"/>
      <c r="R746" s="4"/>
      <c r="S746" s="4"/>
      <c r="T746" s="4"/>
      <c r="U746" s="4"/>
    </row>
    <row r="747" spans="1:21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55"/>
      <c r="M747" s="4"/>
      <c r="N747" s="4"/>
      <c r="O747" s="4"/>
      <c r="P747" s="4"/>
      <c r="Q747" s="4"/>
      <c r="R747" s="4"/>
      <c r="S747" s="4"/>
      <c r="T747" s="4"/>
      <c r="U747" s="4"/>
    </row>
    <row r="748" spans="1:21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55"/>
      <c r="M748" s="4"/>
      <c r="N748" s="4"/>
      <c r="O748" s="4"/>
      <c r="P748" s="4"/>
      <c r="Q748" s="4"/>
      <c r="R748" s="4"/>
      <c r="S748" s="4"/>
      <c r="T748" s="4"/>
      <c r="U748" s="4"/>
    </row>
    <row r="749" spans="1:21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55"/>
      <c r="M749" s="4"/>
      <c r="N749" s="4"/>
      <c r="O749" s="4"/>
      <c r="P749" s="4"/>
      <c r="Q749" s="4"/>
      <c r="R749" s="4"/>
      <c r="S749" s="4"/>
      <c r="T749" s="4"/>
      <c r="U749" s="4"/>
    </row>
    <row r="750" spans="1:21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55"/>
      <c r="M750" s="4"/>
      <c r="N750" s="4"/>
      <c r="O750" s="4"/>
      <c r="P750" s="4"/>
      <c r="Q750" s="4"/>
      <c r="R750" s="4"/>
      <c r="S750" s="4"/>
      <c r="T750" s="4"/>
      <c r="U750" s="4"/>
    </row>
    <row r="751" spans="1:2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55"/>
      <c r="M751" s="4"/>
      <c r="N751" s="4"/>
      <c r="O751" s="4"/>
      <c r="P751" s="4"/>
      <c r="Q751" s="4"/>
      <c r="R751" s="4"/>
      <c r="S751" s="4"/>
      <c r="T751" s="4"/>
      <c r="U751" s="4"/>
    </row>
    <row r="752" spans="1:21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55"/>
      <c r="M752" s="4"/>
      <c r="N752" s="4"/>
      <c r="O752" s="4"/>
      <c r="P752" s="4"/>
      <c r="Q752" s="4"/>
      <c r="R752" s="4"/>
      <c r="S752" s="4"/>
      <c r="T752" s="4"/>
      <c r="U752" s="4"/>
    </row>
    <row r="753" spans="1:21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55"/>
      <c r="M753" s="4"/>
      <c r="N753" s="4"/>
      <c r="O753" s="4"/>
      <c r="P753" s="4"/>
      <c r="Q753" s="4"/>
      <c r="R753" s="4"/>
      <c r="S753" s="4"/>
      <c r="T753" s="4"/>
      <c r="U753" s="4"/>
    </row>
    <row r="754" spans="1:21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55"/>
      <c r="M754" s="4"/>
      <c r="N754" s="4"/>
      <c r="O754" s="4"/>
      <c r="P754" s="4"/>
      <c r="Q754" s="4"/>
      <c r="R754" s="4"/>
      <c r="S754" s="4"/>
      <c r="T754" s="4"/>
      <c r="U754" s="4"/>
    </row>
    <row r="755" spans="1:21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55"/>
      <c r="M755" s="4"/>
      <c r="N755" s="4"/>
      <c r="O755" s="4"/>
      <c r="P755" s="4"/>
      <c r="Q755" s="4"/>
      <c r="R755" s="4"/>
      <c r="S755" s="4"/>
      <c r="T755" s="4"/>
      <c r="U755" s="4"/>
    </row>
    <row r="756" spans="1:21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55"/>
      <c r="M756" s="4"/>
      <c r="N756" s="4"/>
      <c r="O756" s="4"/>
      <c r="P756" s="4"/>
      <c r="Q756" s="4"/>
      <c r="R756" s="4"/>
      <c r="S756" s="4"/>
      <c r="T756" s="4"/>
      <c r="U756" s="4"/>
    </row>
    <row r="757" spans="1:21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55"/>
      <c r="M757" s="4"/>
      <c r="N757" s="4"/>
      <c r="O757" s="4"/>
      <c r="P757" s="4"/>
      <c r="Q757" s="4"/>
      <c r="R757" s="4"/>
      <c r="S757" s="4"/>
      <c r="T757" s="4"/>
      <c r="U757" s="4"/>
    </row>
    <row r="758" spans="1:21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55"/>
      <c r="M758" s="4"/>
      <c r="N758" s="4"/>
      <c r="O758" s="4"/>
      <c r="P758" s="4"/>
      <c r="Q758" s="4"/>
      <c r="R758" s="4"/>
      <c r="S758" s="4"/>
      <c r="T758" s="4"/>
      <c r="U758" s="4"/>
    </row>
    <row r="759" spans="1:21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55"/>
      <c r="M759" s="4"/>
      <c r="N759" s="4"/>
      <c r="O759" s="4"/>
      <c r="P759" s="4"/>
      <c r="Q759" s="4"/>
      <c r="R759" s="4"/>
      <c r="S759" s="4"/>
      <c r="T759" s="4"/>
      <c r="U759" s="4"/>
    </row>
    <row r="760" spans="1:21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55"/>
      <c r="M760" s="4"/>
      <c r="N760" s="4"/>
      <c r="O760" s="4"/>
      <c r="P760" s="4"/>
      <c r="Q760" s="4"/>
      <c r="R760" s="4"/>
      <c r="S760" s="4"/>
      <c r="T760" s="4"/>
      <c r="U760" s="4"/>
    </row>
    <row r="761" spans="1:2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55"/>
      <c r="M761" s="4"/>
      <c r="N761" s="4"/>
      <c r="O761" s="4"/>
      <c r="P761" s="4"/>
      <c r="Q761" s="4"/>
      <c r="R761" s="4"/>
      <c r="S761" s="4"/>
      <c r="T761" s="4"/>
      <c r="U761" s="4"/>
    </row>
    <row r="762" spans="1:21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55"/>
      <c r="M762" s="4"/>
      <c r="N762" s="4"/>
      <c r="O762" s="4"/>
      <c r="P762" s="4"/>
      <c r="Q762" s="4"/>
      <c r="R762" s="4"/>
      <c r="S762" s="4"/>
      <c r="T762" s="4"/>
      <c r="U762" s="4"/>
    </row>
    <row r="763" spans="1:21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55"/>
      <c r="M763" s="4"/>
      <c r="N763" s="4"/>
      <c r="O763" s="4"/>
      <c r="P763" s="4"/>
      <c r="Q763" s="4"/>
      <c r="R763" s="4"/>
      <c r="S763" s="4"/>
      <c r="T763" s="4"/>
      <c r="U763" s="4"/>
    </row>
    <row r="764" spans="1:21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55"/>
      <c r="M764" s="4"/>
      <c r="N764" s="4"/>
      <c r="O764" s="4"/>
      <c r="P764" s="4"/>
      <c r="Q764" s="4"/>
      <c r="R764" s="4"/>
      <c r="S764" s="4"/>
      <c r="T764" s="4"/>
      <c r="U764" s="4"/>
    </row>
    <row r="765" spans="1:21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55"/>
      <c r="M765" s="4"/>
      <c r="N765" s="4"/>
      <c r="O765" s="4"/>
      <c r="P765" s="4"/>
      <c r="Q765" s="4"/>
      <c r="R765" s="4"/>
      <c r="S765" s="4"/>
      <c r="T765" s="4"/>
      <c r="U765" s="4"/>
    </row>
    <row r="766" spans="1:21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55"/>
      <c r="M766" s="4"/>
      <c r="N766" s="4"/>
      <c r="O766" s="4"/>
      <c r="P766" s="4"/>
      <c r="Q766" s="4"/>
      <c r="R766" s="4"/>
      <c r="S766" s="4"/>
      <c r="T766" s="4"/>
      <c r="U766" s="4"/>
    </row>
    <row r="767" spans="1:21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55"/>
      <c r="M767" s="4"/>
      <c r="N767" s="4"/>
      <c r="O767" s="4"/>
      <c r="P767" s="4"/>
      <c r="Q767" s="4"/>
      <c r="R767" s="4"/>
      <c r="S767" s="4"/>
      <c r="T767" s="4"/>
      <c r="U767" s="4"/>
    </row>
    <row r="768" spans="1:21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55"/>
      <c r="M768" s="4"/>
      <c r="N768" s="4"/>
      <c r="O768" s="4"/>
      <c r="P768" s="4"/>
      <c r="Q768" s="4"/>
      <c r="R768" s="4"/>
      <c r="S768" s="4"/>
      <c r="T768" s="4"/>
      <c r="U768" s="4"/>
    </row>
    <row r="769" spans="1:21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55"/>
      <c r="M769" s="4"/>
      <c r="N769" s="4"/>
      <c r="O769" s="4"/>
      <c r="P769" s="4"/>
      <c r="Q769" s="4"/>
      <c r="R769" s="4"/>
      <c r="S769" s="4"/>
      <c r="T769" s="4"/>
      <c r="U769" s="4"/>
    </row>
    <row r="770" spans="1:21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55"/>
      <c r="M770" s="4"/>
      <c r="N770" s="4"/>
      <c r="O770" s="4"/>
      <c r="P770" s="4"/>
      <c r="Q770" s="4"/>
      <c r="R770" s="4"/>
      <c r="S770" s="4"/>
      <c r="T770" s="4"/>
      <c r="U770" s="4"/>
    </row>
    <row r="771" spans="1:2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55"/>
      <c r="M771" s="4"/>
      <c r="N771" s="4"/>
      <c r="O771" s="4"/>
      <c r="P771" s="4"/>
      <c r="Q771" s="4"/>
      <c r="R771" s="4"/>
      <c r="S771" s="4"/>
      <c r="T771" s="4"/>
      <c r="U771" s="4"/>
    </row>
    <row r="772" spans="1:21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55"/>
      <c r="M772" s="4"/>
      <c r="N772" s="4"/>
      <c r="O772" s="4"/>
      <c r="P772" s="4"/>
      <c r="Q772" s="4"/>
      <c r="R772" s="4"/>
      <c r="S772" s="4"/>
      <c r="T772" s="4"/>
      <c r="U772" s="4"/>
    </row>
    <row r="773" spans="1:21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55"/>
      <c r="M773" s="4"/>
      <c r="N773" s="4"/>
      <c r="O773" s="4"/>
      <c r="P773" s="4"/>
      <c r="Q773" s="4"/>
      <c r="R773" s="4"/>
      <c r="S773" s="4"/>
      <c r="T773" s="4"/>
      <c r="U773" s="4"/>
    </row>
    <row r="774" spans="1:21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55"/>
      <c r="M774" s="4"/>
      <c r="N774" s="4"/>
      <c r="O774" s="4"/>
      <c r="P774" s="4"/>
      <c r="Q774" s="4"/>
      <c r="R774" s="4"/>
      <c r="S774" s="4"/>
      <c r="T774" s="4"/>
      <c r="U774" s="4"/>
    </row>
    <row r="775" spans="1:21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55"/>
      <c r="M775" s="4"/>
      <c r="N775" s="4"/>
      <c r="O775" s="4"/>
      <c r="P775" s="4"/>
      <c r="Q775" s="4"/>
      <c r="R775" s="4"/>
      <c r="S775" s="4"/>
      <c r="T775" s="4"/>
      <c r="U775" s="4"/>
    </row>
    <row r="776" spans="1:21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55"/>
      <c r="M776" s="4"/>
      <c r="N776" s="4"/>
      <c r="O776" s="4"/>
      <c r="P776" s="4"/>
      <c r="Q776" s="4"/>
      <c r="R776" s="4"/>
      <c r="S776" s="4"/>
      <c r="T776" s="4"/>
      <c r="U776" s="4"/>
    </row>
    <row r="777" spans="1:21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55"/>
      <c r="M777" s="4"/>
      <c r="N777" s="4"/>
      <c r="O777" s="4"/>
      <c r="P777" s="4"/>
      <c r="Q777" s="4"/>
      <c r="R777" s="4"/>
      <c r="S777" s="4"/>
      <c r="T777" s="4"/>
      <c r="U777" s="4"/>
    </row>
    <row r="778" spans="1:21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55"/>
      <c r="M778" s="4"/>
      <c r="N778" s="4"/>
      <c r="O778" s="4"/>
      <c r="P778" s="4"/>
      <c r="Q778" s="4"/>
      <c r="R778" s="4"/>
      <c r="S778" s="4"/>
      <c r="T778" s="4"/>
      <c r="U778" s="4"/>
    </row>
    <row r="779" spans="1:21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55"/>
      <c r="M779" s="4"/>
      <c r="N779" s="4"/>
      <c r="O779" s="4"/>
      <c r="P779" s="4"/>
      <c r="Q779" s="4"/>
      <c r="R779" s="4"/>
      <c r="S779" s="4"/>
      <c r="T779" s="4"/>
      <c r="U779" s="4"/>
    </row>
    <row r="780" spans="1:21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55"/>
      <c r="M780" s="4"/>
      <c r="N780" s="4"/>
      <c r="O780" s="4"/>
      <c r="P780" s="4"/>
      <c r="Q780" s="4"/>
      <c r="R780" s="4"/>
      <c r="S780" s="4"/>
      <c r="T780" s="4"/>
      <c r="U780" s="4"/>
    </row>
    <row r="781" spans="1:2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55"/>
      <c r="M781" s="4"/>
      <c r="N781" s="4"/>
      <c r="O781" s="4"/>
      <c r="P781" s="4"/>
      <c r="Q781" s="4"/>
      <c r="R781" s="4"/>
      <c r="S781" s="4"/>
      <c r="T781" s="4"/>
      <c r="U781" s="4"/>
    </row>
    <row r="782" spans="1:21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55"/>
      <c r="M782" s="4"/>
      <c r="N782" s="4"/>
      <c r="O782" s="4"/>
      <c r="P782" s="4"/>
      <c r="Q782" s="4"/>
      <c r="R782" s="4"/>
      <c r="S782" s="4"/>
      <c r="T782" s="4"/>
      <c r="U782" s="4"/>
    </row>
    <row r="783" spans="1:21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55"/>
      <c r="M783" s="4"/>
      <c r="N783" s="4"/>
      <c r="O783" s="4"/>
      <c r="P783" s="4"/>
      <c r="Q783" s="4"/>
      <c r="R783" s="4"/>
      <c r="S783" s="4"/>
      <c r="T783" s="4"/>
      <c r="U783" s="4"/>
    </row>
    <row r="784" spans="1:21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55"/>
      <c r="M784" s="4"/>
      <c r="N784" s="4"/>
      <c r="O784" s="4"/>
      <c r="P784" s="4"/>
      <c r="Q784" s="4"/>
      <c r="R784" s="4"/>
      <c r="S784" s="4"/>
      <c r="T784" s="4"/>
      <c r="U784" s="4"/>
    </row>
    <row r="785" spans="1:21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55"/>
      <c r="M785" s="4"/>
      <c r="N785" s="4"/>
      <c r="O785" s="4"/>
      <c r="P785" s="4"/>
      <c r="Q785" s="4"/>
      <c r="R785" s="4"/>
      <c r="S785" s="4"/>
      <c r="T785" s="4"/>
      <c r="U785" s="4"/>
    </row>
    <row r="786" spans="1:21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55"/>
      <c r="M786" s="4"/>
      <c r="N786" s="4"/>
      <c r="O786" s="4"/>
      <c r="P786" s="4"/>
      <c r="Q786" s="4"/>
      <c r="R786" s="4"/>
      <c r="S786" s="4"/>
      <c r="T786" s="4"/>
      <c r="U786" s="4"/>
    </row>
    <row r="787" spans="1:21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55"/>
      <c r="M787" s="4"/>
      <c r="N787" s="4"/>
      <c r="O787" s="4"/>
      <c r="P787" s="4"/>
      <c r="Q787" s="4"/>
      <c r="R787" s="4"/>
      <c r="S787" s="4"/>
      <c r="T787" s="4"/>
      <c r="U787" s="4"/>
    </row>
    <row r="788" spans="1:21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55"/>
      <c r="M788" s="4"/>
      <c r="N788" s="4"/>
      <c r="O788" s="4"/>
      <c r="P788" s="4"/>
      <c r="Q788" s="4"/>
      <c r="R788" s="4"/>
      <c r="S788" s="4"/>
      <c r="T788" s="4"/>
      <c r="U788" s="4"/>
    </row>
    <row r="789" spans="1:21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55"/>
      <c r="M789" s="4"/>
      <c r="N789" s="4"/>
      <c r="O789" s="4"/>
      <c r="P789" s="4"/>
      <c r="Q789" s="4"/>
      <c r="R789" s="4"/>
      <c r="S789" s="4"/>
      <c r="T789" s="4"/>
      <c r="U789" s="4"/>
    </row>
    <row r="790" spans="1:21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55"/>
      <c r="M790" s="4"/>
      <c r="N790" s="4"/>
      <c r="O790" s="4"/>
      <c r="P790" s="4"/>
      <c r="Q790" s="4"/>
      <c r="R790" s="4"/>
      <c r="S790" s="4"/>
      <c r="T790" s="4"/>
      <c r="U790" s="4"/>
    </row>
    <row r="791" spans="1:2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55"/>
      <c r="M791" s="4"/>
      <c r="N791" s="4"/>
      <c r="O791" s="4"/>
      <c r="P791" s="4"/>
      <c r="Q791" s="4"/>
      <c r="R791" s="4"/>
      <c r="S791" s="4"/>
      <c r="T791" s="4"/>
      <c r="U791" s="4"/>
    </row>
    <row r="792" spans="1:21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55"/>
      <c r="M792" s="4"/>
      <c r="N792" s="4"/>
      <c r="O792" s="4"/>
      <c r="P792" s="4"/>
      <c r="Q792" s="4"/>
      <c r="R792" s="4"/>
      <c r="S792" s="4"/>
      <c r="T792" s="4"/>
      <c r="U792" s="4"/>
    </row>
    <row r="793" spans="1:21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55"/>
      <c r="M793" s="4"/>
      <c r="N793" s="4"/>
      <c r="O793" s="4"/>
      <c r="P793" s="4"/>
      <c r="Q793" s="4"/>
      <c r="R793" s="4"/>
      <c r="S793" s="4"/>
      <c r="T793" s="4"/>
      <c r="U793" s="4"/>
    </row>
    <row r="794" spans="1:21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55"/>
      <c r="M794" s="4"/>
      <c r="N794" s="4"/>
      <c r="O794" s="4"/>
      <c r="P794" s="4"/>
      <c r="Q794" s="4"/>
      <c r="R794" s="4"/>
      <c r="S794" s="4"/>
      <c r="T794" s="4"/>
      <c r="U794" s="4"/>
    </row>
    <row r="795" spans="1:21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55"/>
      <c r="M795" s="4"/>
      <c r="N795" s="4"/>
      <c r="O795" s="4"/>
      <c r="P795" s="4"/>
      <c r="Q795" s="4"/>
      <c r="R795" s="4"/>
      <c r="S795" s="4"/>
      <c r="T795" s="4"/>
      <c r="U795" s="4"/>
    </row>
    <row r="796" spans="1:21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55"/>
      <c r="M796" s="4"/>
      <c r="N796" s="4"/>
      <c r="O796" s="4"/>
      <c r="P796" s="4"/>
      <c r="Q796" s="4"/>
      <c r="R796" s="4"/>
      <c r="S796" s="4"/>
      <c r="T796" s="4"/>
      <c r="U796" s="4"/>
    </row>
    <row r="797" spans="1:21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55"/>
      <c r="M797" s="4"/>
      <c r="N797" s="4"/>
      <c r="O797" s="4"/>
      <c r="P797" s="4"/>
      <c r="Q797" s="4"/>
      <c r="R797" s="4"/>
      <c r="S797" s="4"/>
      <c r="T797" s="4"/>
      <c r="U797" s="4"/>
    </row>
    <row r="798" spans="1:21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55"/>
      <c r="M798" s="4"/>
      <c r="N798" s="4"/>
      <c r="O798" s="4"/>
      <c r="P798" s="4"/>
      <c r="Q798" s="4"/>
      <c r="R798" s="4"/>
      <c r="S798" s="4"/>
      <c r="T798" s="4"/>
      <c r="U798" s="4"/>
    </row>
    <row r="799" spans="1:21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55"/>
      <c r="M799" s="4"/>
      <c r="N799" s="4"/>
      <c r="O799" s="4"/>
      <c r="P799" s="4"/>
      <c r="Q799" s="4"/>
      <c r="R799" s="4"/>
      <c r="S799" s="4"/>
      <c r="T799" s="4"/>
      <c r="U799" s="4"/>
    </row>
    <row r="800" spans="1:21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55"/>
      <c r="M800" s="4"/>
      <c r="N800" s="4"/>
      <c r="O800" s="4"/>
      <c r="P800" s="4"/>
      <c r="Q800" s="4"/>
      <c r="R800" s="4"/>
      <c r="S800" s="4"/>
      <c r="T800" s="4"/>
      <c r="U800" s="4"/>
    </row>
    <row r="801" spans="1:2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55"/>
      <c r="M801" s="4"/>
      <c r="N801" s="4"/>
      <c r="O801" s="4"/>
      <c r="P801" s="4"/>
      <c r="Q801" s="4"/>
      <c r="R801" s="4"/>
      <c r="S801" s="4"/>
      <c r="T801" s="4"/>
      <c r="U801" s="4"/>
    </row>
    <row r="802" spans="1:21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55"/>
      <c r="M802" s="4"/>
      <c r="N802" s="4"/>
      <c r="O802" s="4"/>
      <c r="P802" s="4"/>
      <c r="Q802" s="4"/>
      <c r="R802" s="4"/>
      <c r="S802" s="4"/>
      <c r="T802" s="4"/>
      <c r="U802" s="4"/>
    </row>
    <row r="803" spans="1:21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55"/>
      <c r="M803" s="4"/>
      <c r="N803" s="4"/>
      <c r="O803" s="4"/>
      <c r="P803" s="4"/>
      <c r="Q803" s="4"/>
      <c r="R803" s="4"/>
      <c r="S803" s="4"/>
      <c r="T803" s="4"/>
      <c r="U803" s="4"/>
    </row>
    <row r="804" spans="1:21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55"/>
      <c r="M804" s="4"/>
      <c r="N804" s="4"/>
      <c r="O804" s="4"/>
      <c r="P804" s="4"/>
      <c r="Q804" s="4"/>
      <c r="R804" s="4"/>
      <c r="S804" s="4"/>
      <c r="T804" s="4"/>
      <c r="U804" s="4"/>
    </row>
    <row r="805" spans="1:21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55"/>
      <c r="M805" s="4"/>
      <c r="N805" s="4"/>
      <c r="O805" s="4"/>
      <c r="P805" s="4"/>
      <c r="Q805" s="4"/>
      <c r="R805" s="4"/>
      <c r="S805" s="4"/>
      <c r="T805" s="4"/>
      <c r="U805" s="4"/>
    </row>
    <row r="806" spans="1:21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55"/>
      <c r="M806" s="4"/>
      <c r="N806" s="4"/>
      <c r="O806" s="4"/>
      <c r="P806" s="4"/>
      <c r="Q806" s="4"/>
      <c r="R806" s="4"/>
      <c r="S806" s="4"/>
      <c r="T806" s="4"/>
      <c r="U806" s="4"/>
    </row>
    <row r="807" spans="1:21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55"/>
      <c r="M807" s="4"/>
      <c r="N807" s="4"/>
      <c r="O807" s="4"/>
      <c r="P807" s="4"/>
      <c r="Q807" s="4"/>
      <c r="R807" s="4"/>
      <c r="S807" s="4"/>
      <c r="T807" s="4"/>
      <c r="U807" s="4"/>
    </row>
    <row r="808" spans="1:21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55"/>
      <c r="M808" s="4"/>
      <c r="N808" s="4"/>
      <c r="O808" s="4"/>
      <c r="P808" s="4"/>
      <c r="Q808" s="4"/>
      <c r="R808" s="4"/>
      <c r="S808" s="4"/>
      <c r="T808" s="4"/>
      <c r="U808" s="4"/>
    </row>
    <row r="809" spans="1:21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55"/>
      <c r="M809" s="4"/>
      <c r="N809" s="4"/>
      <c r="O809" s="4"/>
      <c r="P809" s="4"/>
      <c r="Q809" s="4"/>
      <c r="R809" s="4"/>
      <c r="S809" s="4"/>
      <c r="T809" s="4"/>
      <c r="U809" s="4"/>
    </row>
    <row r="810" spans="1:21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55"/>
      <c r="M810" s="4"/>
      <c r="N810" s="4"/>
      <c r="O810" s="4"/>
      <c r="P810" s="4"/>
      <c r="Q810" s="4"/>
      <c r="R810" s="4"/>
      <c r="S810" s="4"/>
      <c r="T810" s="4"/>
      <c r="U810" s="4"/>
    </row>
    <row r="811" spans="1:2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55"/>
      <c r="M811" s="4"/>
      <c r="N811" s="4"/>
      <c r="O811" s="4"/>
      <c r="P811" s="4"/>
      <c r="Q811" s="4"/>
      <c r="R811" s="4"/>
      <c r="S811" s="4"/>
      <c r="T811" s="4"/>
      <c r="U811" s="4"/>
    </row>
    <row r="812" spans="1:21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55"/>
      <c r="M812" s="4"/>
      <c r="N812" s="4"/>
      <c r="O812" s="4"/>
      <c r="P812" s="4"/>
      <c r="Q812" s="4"/>
      <c r="R812" s="4"/>
      <c r="S812" s="4"/>
      <c r="T812" s="4"/>
      <c r="U812" s="4"/>
    </row>
    <row r="813" spans="1:21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55"/>
      <c r="M813" s="4"/>
      <c r="N813" s="4"/>
      <c r="O813" s="4"/>
      <c r="P813" s="4"/>
      <c r="Q813" s="4"/>
      <c r="R813" s="4"/>
      <c r="S813" s="4"/>
      <c r="T813" s="4"/>
      <c r="U813" s="4"/>
    </row>
    <row r="814" spans="1:21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55"/>
      <c r="M814" s="4"/>
      <c r="N814" s="4"/>
      <c r="O814" s="4"/>
      <c r="P814" s="4"/>
      <c r="Q814" s="4"/>
      <c r="R814" s="4"/>
      <c r="S814" s="4"/>
      <c r="T814" s="4"/>
      <c r="U814" s="4"/>
    </row>
    <row r="815" spans="1:21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55"/>
      <c r="M815" s="4"/>
      <c r="N815" s="4"/>
      <c r="O815" s="4"/>
      <c r="P815" s="4"/>
      <c r="Q815" s="4"/>
      <c r="R815" s="4"/>
      <c r="S815" s="4"/>
      <c r="T815" s="4"/>
      <c r="U815" s="4"/>
    </row>
    <row r="816" spans="1:21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55"/>
      <c r="M816" s="4"/>
      <c r="N816" s="4"/>
      <c r="O816" s="4"/>
      <c r="P816" s="4"/>
      <c r="Q816" s="4"/>
      <c r="R816" s="4"/>
      <c r="S816" s="4"/>
      <c r="T816" s="4"/>
      <c r="U816" s="4"/>
    </row>
    <row r="817" spans="1:21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55"/>
      <c r="M817" s="4"/>
      <c r="N817" s="4"/>
      <c r="O817" s="4"/>
      <c r="P817" s="4"/>
      <c r="Q817" s="4"/>
      <c r="R817" s="4"/>
      <c r="S817" s="4"/>
      <c r="T817" s="4"/>
      <c r="U817" s="4"/>
    </row>
    <row r="818" spans="1:21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55"/>
      <c r="M818" s="4"/>
      <c r="N818" s="4"/>
      <c r="O818" s="4"/>
      <c r="P818" s="4"/>
      <c r="Q818" s="4"/>
      <c r="R818" s="4"/>
      <c r="S818" s="4"/>
      <c r="T818" s="4"/>
      <c r="U818" s="4"/>
    </row>
    <row r="819" spans="1:21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55"/>
      <c r="M819" s="4"/>
      <c r="N819" s="4"/>
      <c r="O819" s="4"/>
      <c r="P819" s="4"/>
      <c r="Q819" s="4"/>
      <c r="R819" s="4"/>
      <c r="S819" s="4"/>
      <c r="T819" s="4"/>
      <c r="U819" s="4"/>
    </row>
    <row r="820" spans="1:21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55"/>
      <c r="M820" s="4"/>
      <c r="N820" s="4"/>
      <c r="O820" s="4"/>
      <c r="P820" s="4"/>
      <c r="Q820" s="4"/>
      <c r="R820" s="4"/>
      <c r="S820" s="4"/>
      <c r="T820" s="4"/>
      <c r="U820" s="4"/>
    </row>
    <row r="821" spans="1: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55"/>
      <c r="M821" s="4"/>
      <c r="N821" s="4"/>
      <c r="O821" s="4"/>
      <c r="P821" s="4"/>
      <c r="Q821" s="4"/>
      <c r="R821" s="4"/>
      <c r="S821" s="4"/>
      <c r="T821" s="4"/>
      <c r="U821" s="4"/>
    </row>
    <row r="822" spans="1:21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55"/>
      <c r="M822" s="4"/>
      <c r="N822" s="4"/>
      <c r="O822" s="4"/>
      <c r="P822" s="4"/>
      <c r="Q822" s="4"/>
      <c r="R822" s="4"/>
      <c r="S822" s="4"/>
      <c r="T822" s="4"/>
      <c r="U822" s="4"/>
    </row>
    <row r="823" spans="1:21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55"/>
      <c r="M823" s="4"/>
      <c r="N823" s="4"/>
      <c r="O823" s="4"/>
      <c r="P823" s="4"/>
      <c r="Q823" s="4"/>
      <c r="R823" s="4"/>
      <c r="S823" s="4"/>
      <c r="T823" s="4"/>
      <c r="U823" s="4"/>
    </row>
    <row r="824" spans="1:21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55"/>
      <c r="M824" s="4"/>
      <c r="N824" s="4"/>
      <c r="O824" s="4"/>
      <c r="P824" s="4"/>
      <c r="Q824" s="4"/>
      <c r="R824" s="4"/>
      <c r="S824" s="4"/>
      <c r="T824" s="4"/>
      <c r="U824" s="4"/>
    </row>
    <row r="825" spans="1:21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55"/>
      <c r="M825" s="4"/>
      <c r="N825" s="4"/>
      <c r="O825" s="4"/>
      <c r="P825" s="4"/>
      <c r="Q825" s="4"/>
      <c r="R825" s="4"/>
      <c r="S825" s="4"/>
      <c r="T825" s="4"/>
      <c r="U825" s="4"/>
    </row>
    <row r="826" spans="1:21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55"/>
      <c r="M826" s="4"/>
      <c r="N826" s="4"/>
      <c r="O826" s="4"/>
      <c r="P826" s="4"/>
      <c r="Q826" s="4"/>
      <c r="R826" s="4"/>
      <c r="S826" s="4"/>
      <c r="T826" s="4"/>
      <c r="U826" s="4"/>
    </row>
    <row r="827" spans="1:21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55"/>
      <c r="M827" s="4"/>
      <c r="N827" s="4"/>
      <c r="O827" s="4"/>
      <c r="P827" s="4"/>
      <c r="Q827" s="4"/>
      <c r="R827" s="4"/>
      <c r="S827" s="4"/>
      <c r="T827" s="4"/>
      <c r="U827" s="4"/>
    </row>
    <row r="828" spans="1:21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55"/>
      <c r="M828" s="4"/>
      <c r="N828" s="4"/>
      <c r="O828" s="4"/>
      <c r="P828" s="4"/>
      <c r="Q828" s="4"/>
      <c r="R828" s="4"/>
      <c r="S828" s="4"/>
      <c r="T828" s="4"/>
      <c r="U828" s="4"/>
    </row>
    <row r="829" spans="1:21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55"/>
      <c r="M829" s="4"/>
      <c r="N829" s="4"/>
      <c r="O829" s="4"/>
      <c r="P829" s="4"/>
      <c r="Q829" s="4"/>
      <c r="R829" s="4"/>
      <c r="S829" s="4"/>
      <c r="T829" s="4"/>
      <c r="U829" s="4"/>
    </row>
    <row r="830" spans="1:21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55"/>
      <c r="M830" s="4"/>
      <c r="N830" s="4"/>
      <c r="O830" s="4"/>
      <c r="P830" s="4"/>
      <c r="Q830" s="4"/>
      <c r="R830" s="4"/>
      <c r="S830" s="4"/>
      <c r="T830" s="4"/>
      <c r="U830" s="4"/>
    </row>
    <row r="831" spans="1:2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55"/>
      <c r="M831" s="4"/>
      <c r="N831" s="4"/>
      <c r="O831" s="4"/>
      <c r="P831" s="4"/>
      <c r="Q831" s="4"/>
      <c r="R831" s="4"/>
      <c r="S831" s="4"/>
      <c r="T831" s="4"/>
      <c r="U831" s="4"/>
    </row>
    <row r="832" spans="1:21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55"/>
      <c r="M832" s="4"/>
      <c r="N832" s="4"/>
      <c r="O832" s="4"/>
      <c r="P832" s="4"/>
      <c r="Q832" s="4"/>
      <c r="R832" s="4"/>
      <c r="S832" s="4"/>
      <c r="T832" s="4"/>
      <c r="U832" s="4"/>
    </row>
    <row r="833" spans="1:21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55"/>
      <c r="M833" s="4"/>
      <c r="N833" s="4"/>
      <c r="O833" s="4"/>
      <c r="P833" s="4"/>
      <c r="Q833" s="4"/>
      <c r="R833" s="4"/>
      <c r="S833" s="4"/>
      <c r="T833" s="4"/>
      <c r="U833" s="4"/>
    </row>
    <row r="834" spans="1:21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55"/>
      <c r="M834" s="4"/>
      <c r="N834" s="4"/>
      <c r="O834" s="4"/>
      <c r="P834" s="4"/>
      <c r="Q834" s="4"/>
      <c r="R834" s="4"/>
      <c r="S834" s="4"/>
      <c r="T834" s="4"/>
      <c r="U834" s="4"/>
    </row>
    <row r="835" spans="1:21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55"/>
      <c r="M835" s="4"/>
      <c r="N835" s="4"/>
      <c r="O835" s="4"/>
      <c r="P835" s="4"/>
      <c r="Q835" s="4"/>
      <c r="R835" s="4"/>
      <c r="S835" s="4"/>
      <c r="T835" s="4"/>
      <c r="U835" s="4"/>
    </row>
    <row r="836" spans="1:21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55"/>
      <c r="M836" s="4"/>
      <c r="N836" s="4"/>
      <c r="O836" s="4"/>
      <c r="P836" s="4"/>
      <c r="Q836" s="4"/>
      <c r="R836" s="4"/>
      <c r="S836" s="4"/>
      <c r="T836" s="4"/>
      <c r="U836" s="4"/>
    </row>
    <row r="837" spans="1:21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55"/>
      <c r="M837" s="4"/>
      <c r="N837" s="4"/>
      <c r="O837" s="4"/>
      <c r="P837" s="4"/>
      <c r="Q837" s="4"/>
      <c r="R837" s="4"/>
      <c r="S837" s="4"/>
      <c r="T837" s="4"/>
      <c r="U837" s="4"/>
    </row>
    <row r="838" spans="1:21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55"/>
      <c r="M838" s="4"/>
      <c r="N838" s="4"/>
      <c r="O838" s="4"/>
      <c r="P838" s="4"/>
      <c r="Q838" s="4"/>
      <c r="R838" s="4"/>
      <c r="S838" s="4"/>
      <c r="T838" s="4"/>
      <c r="U838" s="4"/>
    </row>
    <row r="839" spans="1:21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55"/>
      <c r="M839" s="4"/>
      <c r="N839" s="4"/>
      <c r="O839" s="4"/>
      <c r="P839" s="4"/>
      <c r="Q839" s="4"/>
      <c r="R839" s="4"/>
      <c r="S839" s="4"/>
      <c r="T839" s="4"/>
      <c r="U839" s="4"/>
    </row>
    <row r="840" spans="1:21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55"/>
      <c r="M840" s="4"/>
      <c r="N840" s="4"/>
      <c r="O840" s="4"/>
      <c r="P840" s="4"/>
      <c r="Q840" s="4"/>
      <c r="R840" s="4"/>
      <c r="S840" s="4"/>
      <c r="T840" s="4"/>
      <c r="U840" s="4"/>
    </row>
    <row r="841" spans="1:2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55"/>
      <c r="M841" s="4"/>
      <c r="N841" s="4"/>
      <c r="O841" s="4"/>
      <c r="P841" s="4"/>
      <c r="Q841" s="4"/>
      <c r="R841" s="4"/>
      <c r="S841" s="4"/>
      <c r="T841" s="4"/>
      <c r="U841" s="4"/>
    </row>
    <row r="842" spans="1:21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55"/>
      <c r="M842" s="4"/>
      <c r="N842" s="4"/>
      <c r="O842" s="4"/>
      <c r="P842" s="4"/>
      <c r="Q842" s="4"/>
      <c r="R842" s="4"/>
      <c r="S842" s="4"/>
      <c r="T842" s="4"/>
      <c r="U842" s="4"/>
    </row>
    <row r="843" spans="1:21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55"/>
      <c r="M843" s="4"/>
      <c r="N843" s="4"/>
      <c r="O843" s="4"/>
      <c r="P843" s="4"/>
      <c r="Q843" s="4"/>
      <c r="R843" s="4"/>
      <c r="S843" s="4"/>
      <c r="T843" s="4"/>
      <c r="U843" s="4"/>
    </row>
    <row r="844" spans="1:21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55"/>
      <c r="M844" s="4"/>
      <c r="N844" s="4"/>
      <c r="O844" s="4"/>
      <c r="P844" s="4"/>
      <c r="Q844" s="4"/>
      <c r="R844" s="4"/>
      <c r="S844" s="4"/>
      <c r="T844" s="4"/>
      <c r="U844" s="4"/>
    </row>
    <row r="845" spans="1:21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55"/>
      <c r="M845" s="4"/>
      <c r="N845" s="4"/>
      <c r="O845" s="4"/>
      <c r="P845" s="4"/>
      <c r="Q845" s="4"/>
      <c r="R845" s="4"/>
      <c r="S845" s="4"/>
      <c r="T845" s="4"/>
      <c r="U845" s="4"/>
    </row>
    <row r="846" spans="1:21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55"/>
      <c r="M846" s="4"/>
      <c r="N846" s="4"/>
      <c r="O846" s="4"/>
      <c r="P846" s="4"/>
      <c r="Q846" s="4"/>
      <c r="R846" s="4"/>
      <c r="S846" s="4"/>
      <c r="T846" s="4"/>
      <c r="U846" s="4"/>
    </row>
    <row r="847" spans="1:21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55"/>
      <c r="M847" s="4"/>
      <c r="N847" s="4"/>
      <c r="O847" s="4"/>
      <c r="P847" s="4"/>
      <c r="Q847" s="4"/>
      <c r="R847" s="4"/>
      <c r="S847" s="4"/>
      <c r="T847" s="4"/>
      <c r="U847" s="4"/>
    </row>
    <row r="848" spans="1:21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55"/>
      <c r="M848" s="4"/>
      <c r="N848" s="4"/>
      <c r="O848" s="4"/>
      <c r="P848" s="4"/>
      <c r="Q848" s="4"/>
      <c r="R848" s="4"/>
      <c r="S848" s="4"/>
      <c r="T848" s="4"/>
      <c r="U848" s="4"/>
    </row>
    <row r="849" spans="1:21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55"/>
      <c r="M849" s="4"/>
      <c r="N849" s="4"/>
      <c r="O849" s="4"/>
      <c r="P849" s="4"/>
      <c r="Q849" s="4"/>
      <c r="R849" s="4"/>
      <c r="S849" s="4"/>
      <c r="T849" s="4"/>
      <c r="U849" s="4"/>
    </row>
    <row r="850" spans="1:21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55"/>
      <c r="M850" s="4"/>
      <c r="N850" s="4"/>
      <c r="O850" s="4"/>
      <c r="P850" s="4"/>
      <c r="Q850" s="4"/>
      <c r="R850" s="4"/>
      <c r="S850" s="4"/>
      <c r="T850" s="4"/>
      <c r="U850" s="4"/>
    </row>
    <row r="851" spans="1:2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55"/>
      <c r="M851" s="4"/>
      <c r="N851" s="4"/>
      <c r="O851" s="4"/>
      <c r="P851" s="4"/>
      <c r="Q851" s="4"/>
      <c r="R851" s="4"/>
      <c r="S851" s="4"/>
      <c r="T851" s="4"/>
      <c r="U851" s="4"/>
    </row>
    <row r="852" spans="1:21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55"/>
      <c r="M852" s="4"/>
      <c r="N852" s="4"/>
      <c r="O852" s="4"/>
      <c r="P852" s="4"/>
      <c r="Q852" s="4"/>
      <c r="R852" s="4"/>
      <c r="S852" s="4"/>
      <c r="T852" s="4"/>
      <c r="U852" s="4"/>
    </row>
    <row r="853" spans="1:21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55"/>
      <c r="M853" s="4"/>
      <c r="N853" s="4"/>
      <c r="O853" s="4"/>
      <c r="P853" s="4"/>
      <c r="Q853" s="4"/>
      <c r="R853" s="4"/>
      <c r="S853" s="4"/>
      <c r="T853" s="4"/>
      <c r="U853" s="4"/>
    </row>
    <row r="854" spans="1:21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55"/>
      <c r="M854" s="4"/>
      <c r="N854" s="4"/>
      <c r="O854" s="4"/>
      <c r="P854" s="4"/>
      <c r="Q854" s="4"/>
      <c r="R854" s="4"/>
      <c r="S854" s="4"/>
      <c r="T854" s="4"/>
      <c r="U854" s="4"/>
    </row>
    <row r="855" spans="1:21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55"/>
      <c r="M855" s="4"/>
      <c r="N855" s="4"/>
      <c r="O855" s="4"/>
      <c r="P855" s="4"/>
      <c r="Q855" s="4"/>
      <c r="R855" s="4"/>
      <c r="S855" s="4"/>
      <c r="T855" s="4"/>
      <c r="U855" s="4"/>
    </row>
    <row r="856" spans="1:21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55"/>
      <c r="M856" s="4"/>
      <c r="N856" s="4"/>
      <c r="O856" s="4"/>
      <c r="P856" s="4"/>
      <c r="Q856" s="4"/>
      <c r="R856" s="4"/>
      <c r="S856" s="4"/>
      <c r="T856" s="4"/>
      <c r="U856" s="4"/>
    </row>
    <row r="857" spans="1:21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55"/>
      <c r="M857" s="4"/>
      <c r="N857" s="4"/>
      <c r="O857" s="4"/>
      <c r="P857" s="4"/>
      <c r="Q857" s="4"/>
      <c r="R857" s="4"/>
      <c r="S857" s="4"/>
      <c r="T857" s="4"/>
      <c r="U857" s="4"/>
    </row>
    <row r="858" spans="1:21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55"/>
      <c r="M858" s="4"/>
      <c r="N858" s="4"/>
      <c r="O858" s="4"/>
      <c r="P858" s="4"/>
      <c r="Q858" s="4"/>
      <c r="R858" s="4"/>
      <c r="S858" s="4"/>
      <c r="T858" s="4"/>
      <c r="U858" s="4"/>
    </row>
    <row r="859" spans="1:21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55"/>
      <c r="M859" s="4"/>
      <c r="N859" s="4"/>
      <c r="O859" s="4"/>
      <c r="P859" s="4"/>
      <c r="Q859" s="4"/>
      <c r="R859" s="4"/>
      <c r="S859" s="4"/>
      <c r="T859" s="4"/>
      <c r="U859" s="4"/>
    </row>
    <row r="860" spans="1:21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55"/>
      <c r="M860" s="4"/>
      <c r="N860" s="4"/>
      <c r="O860" s="4"/>
      <c r="P860" s="4"/>
      <c r="Q860" s="4"/>
      <c r="R860" s="4"/>
      <c r="S860" s="4"/>
      <c r="T860" s="4"/>
      <c r="U860" s="4"/>
    </row>
    <row r="861" spans="1:2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55"/>
      <c r="M861" s="4"/>
      <c r="N861" s="4"/>
      <c r="O861" s="4"/>
      <c r="P861" s="4"/>
      <c r="Q861" s="4"/>
      <c r="R861" s="4"/>
      <c r="S861" s="4"/>
      <c r="T861" s="4"/>
      <c r="U861" s="4"/>
    </row>
    <row r="862" spans="1:21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55"/>
      <c r="M862" s="4"/>
      <c r="N862" s="4"/>
      <c r="O862" s="4"/>
      <c r="P862" s="4"/>
      <c r="Q862" s="4"/>
      <c r="R862" s="4"/>
      <c r="S862" s="4"/>
      <c r="T862" s="4"/>
      <c r="U862" s="4"/>
    </row>
    <row r="863" spans="1:21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55"/>
      <c r="M863" s="4"/>
      <c r="N863" s="4"/>
      <c r="O863" s="4"/>
      <c r="P863" s="4"/>
      <c r="Q863" s="4"/>
      <c r="R863" s="4"/>
      <c r="S863" s="4"/>
      <c r="T863" s="4"/>
      <c r="U863" s="4"/>
    </row>
    <row r="864" spans="1:21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55"/>
      <c r="M864" s="4"/>
      <c r="N864" s="4"/>
      <c r="O864" s="4"/>
      <c r="P864" s="4"/>
      <c r="Q864" s="4"/>
      <c r="R864" s="4"/>
      <c r="S864" s="4"/>
      <c r="T864" s="4"/>
      <c r="U864" s="4"/>
    </row>
    <row r="865" spans="1:21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55"/>
      <c r="M865" s="4"/>
      <c r="N865" s="4"/>
      <c r="O865" s="4"/>
      <c r="P865" s="4"/>
      <c r="Q865" s="4"/>
      <c r="R865" s="4"/>
      <c r="S865" s="4"/>
      <c r="T865" s="4"/>
      <c r="U865" s="4"/>
    </row>
    <row r="866" spans="1:21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55"/>
      <c r="M866" s="4"/>
      <c r="N866" s="4"/>
      <c r="O866" s="4"/>
      <c r="P866" s="4"/>
      <c r="Q866" s="4"/>
      <c r="R866" s="4"/>
      <c r="S866" s="4"/>
      <c r="T866" s="4"/>
      <c r="U866" s="4"/>
    </row>
    <row r="867" spans="1:21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55"/>
      <c r="M867" s="4"/>
      <c r="N867" s="4"/>
      <c r="O867" s="4"/>
      <c r="P867" s="4"/>
      <c r="Q867" s="4"/>
      <c r="R867" s="4"/>
      <c r="S867" s="4"/>
      <c r="T867" s="4"/>
      <c r="U867" s="4"/>
    </row>
    <row r="868" spans="1:21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55"/>
      <c r="M868" s="4"/>
      <c r="N868" s="4"/>
      <c r="O868" s="4"/>
      <c r="P868" s="4"/>
      <c r="Q868" s="4"/>
      <c r="R868" s="4"/>
      <c r="S868" s="4"/>
      <c r="T868" s="4"/>
      <c r="U868" s="4"/>
    </row>
    <row r="869" spans="1:21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55"/>
      <c r="M869" s="4"/>
      <c r="N869" s="4"/>
      <c r="O869" s="4"/>
      <c r="P869" s="4"/>
      <c r="Q869" s="4"/>
      <c r="R869" s="4"/>
      <c r="S869" s="4"/>
      <c r="T869" s="4"/>
      <c r="U869" s="4"/>
    </row>
    <row r="870" spans="1:21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55"/>
      <c r="M870" s="4"/>
      <c r="N870" s="4"/>
      <c r="O870" s="4"/>
      <c r="P870" s="4"/>
      <c r="Q870" s="4"/>
      <c r="R870" s="4"/>
      <c r="S870" s="4"/>
      <c r="T870" s="4"/>
      <c r="U870" s="4"/>
    </row>
    <row r="871" spans="1:2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55"/>
      <c r="M871" s="4"/>
      <c r="N871" s="4"/>
      <c r="O871" s="4"/>
      <c r="P871" s="4"/>
      <c r="Q871" s="4"/>
      <c r="R871" s="4"/>
      <c r="S871" s="4"/>
      <c r="T871" s="4"/>
      <c r="U871" s="4"/>
    </row>
    <row r="872" spans="1:21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55"/>
      <c r="M872" s="4"/>
      <c r="N872" s="4"/>
      <c r="O872" s="4"/>
      <c r="P872" s="4"/>
      <c r="Q872" s="4"/>
      <c r="R872" s="4"/>
      <c r="S872" s="4"/>
      <c r="T872" s="4"/>
      <c r="U872" s="4"/>
    </row>
    <row r="873" spans="1:21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55"/>
      <c r="M873" s="4"/>
      <c r="N873" s="4"/>
      <c r="O873" s="4"/>
      <c r="P873" s="4"/>
      <c r="Q873" s="4"/>
      <c r="R873" s="4"/>
      <c r="S873" s="4"/>
      <c r="T873" s="4"/>
      <c r="U873" s="4"/>
    </row>
    <row r="874" spans="1:21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55"/>
      <c r="M874" s="4"/>
      <c r="N874" s="4"/>
      <c r="O874" s="4"/>
      <c r="P874" s="4"/>
      <c r="Q874" s="4"/>
      <c r="R874" s="4"/>
      <c r="S874" s="4"/>
      <c r="T874" s="4"/>
      <c r="U874" s="4"/>
    </row>
    <row r="875" spans="1:21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55"/>
      <c r="M875" s="4"/>
      <c r="N875" s="4"/>
      <c r="O875" s="4"/>
      <c r="P875" s="4"/>
      <c r="Q875" s="4"/>
      <c r="R875" s="4"/>
      <c r="S875" s="4"/>
      <c r="T875" s="4"/>
      <c r="U875" s="4"/>
    </row>
    <row r="876" spans="1:21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55"/>
      <c r="M876" s="4"/>
      <c r="N876" s="4"/>
      <c r="O876" s="4"/>
      <c r="P876" s="4"/>
      <c r="Q876" s="4"/>
      <c r="R876" s="4"/>
      <c r="S876" s="4"/>
      <c r="T876" s="4"/>
      <c r="U876" s="4"/>
    </row>
    <row r="877" spans="1:21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55"/>
      <c r="M877" s="4"/>
      <c r="N877" s="4"/>
      <c r="O877" s="4"/>
      <c r="P877" s="4"/>
      <c r="Q877" s="4"/>
      <c r="R877" s="4"/>
      <c r="S877" s="4"/>
      <c r="T877" s="4"/>
      <c r="U877" s="4"/>
    </row>
    <row r="878" spans="1:21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55"/>
      <c r="M878" s="4"/>
      <c r="N878" s="4"/>
      <c r="O878" s="4"/>
      <c r="P878" s="4"/>
      <c r="Q878" s="4"/>
      <c r="R878" s="4"/>
      <c r="S878" s="4"/>
      <c r="T878" s="4"/>
      <c r="U878" s="4"/>
    </row>
    <row r="879" spans="1:21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55"/>
      <c r="M879" s="4"/>
      <c r="N879" s="4"/>
      <c r="O879" s="4"/>
      <c r="P879" s="4"/>
      <c r="Q879" s="4"/>
      <c r="R879" s="4"/>
      <c r="S879" s="4"/>
      <c r="T879" s="4"/>
      <c r="U879" s="4"/>
    </row>
    <row r="880" spans="1:21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55"/>
      <c r="M880" s="4"/>
      <c r="N880" s="4"/>
      <c r="O880" s="4"/>
      <c r="P880" s="4"/>
      <c r="Q880" s="4"/>
      <c r="R880" s="4"/>
      <c r="S880" s="4"/>
      <c r="T880" s="4"/>
      <c r="U880" s="4"/>
    </row>
    <row r="881" spans="1:2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55"/>
      <c r="M881" s="4"/>
      <c r="N881" s="4"/>
      <c r="O881" s="4"/>
      <c r="P881" s="4"/>
      <c r="Q881" s="4"/>
      <c r="R881" s="4"/>
      <c r="S881" s="4"/>
      <c r="T881" s="4"/>
      <c r="U881" s="4"/>
    </row>
    <row r="882" spans="1:21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55"/>
      <c r="M882" s="4"/>
      <c r="N882" s="4"/>
      <c r="O882" s="4"/>
      <c r="P882" s="4"/>
      <c r="Q882" s="4"/>
      <c r="R882" s="4"/>
      <c r="S882" s="4"/>
      <c r="T882" s="4"/>
      <c r="U882" s="4"/>
    </row>
    <row r="883" spans="1:21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55"/>
      <c r="M883" s="4"/>
      <c r="N883" s="4"/>
      <c r="O883" s="4"/>
      <c r="P883" s="4"/>
      <c r="Q883" s="4"/>
      <c r="R883" s="4"/>
      <c r="S883" s="4"/>
      <c r="T883" s="4"/>
      <c r="U883" s="4"/>
    </row>
    <row r="884" spans="1:21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55"/>
      <c r="M884" s="4"/>
      <c r="N884" s="4"/>
      <c r="O884" s="4"/>
      <c r="P884" s="4"/>
      <c r="Q884" s="4"/>
      <c r="R884" s="4"/>
      <c r="S884" s="4"/>
      <c r="T884" s="4"/>
      <c r="U884" s="4"/>
    </row>
    <row r="885" spans="1:21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55"/>
      <c r="M885" s="4"/>
      <c r="N885" s="4"/>
      <c r="O885" s="4"/>
      <c r="P885" s="4"/>
      <c r="Q885" s="4"/>
      <c r="R885" s="4"/>
      <c r="S885" s="4"/>
      <c r="T885" s="4"/>
      <c r="U885" s="4"/>
    </row>
    <row r="886" spans="1:21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55"/>
      <c r="M886" s="4"/>
      <c r="N886" s="4"/>
      <c r="O886" s="4"/>
      <c r="P886" s="4"/>
      <c r="Q886" s="4"/>
      <c r="R886" s="4"/>
      <c r="S886" s="4"/>
      <c r="T886" s="4"/>
      <c r="U886" s="4"/>
    </row>
    <row r="887" spans="1:21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55"/>
      <c r="M887" s="4"/>
      <c r="N887" s="4"/>
      <c r="O887" s="4"/>
      <c r="P887" s="4"/>
      <c r="Q887" s="4"/>
      <c r="R887" s="4"/>
      <c r="S887" s="4"/>
      <c r="T887" s="4"/>
      <c r="U887" s="4"/>
    </row>
    <row r="888" spans="1:21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55"/>
      <c r="M888" s="4"/>
      <c r="N888" s="4"/>
      <c r="O888" s="4"/>
      <c r="P888" s="4"/>
      <c r="Q888" s="4"/>
      <c r="R888" s="4"/>
      <c r="S888" s="4"/>
      <c r="T888" s="4"/>
      <c r="U888" s="4"/>
    </row>
    <row r="889" spans="1:21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55"/>
      <c r="M889" s="4"/>
      <c r="N889" s="4"/>
      <c r="O889" s="4"/>
      <c r="P889" s="4"/>
      <c r="Q889" s="4"/>
      <c r="R889" s="4"/>
      <c r="S889" s="4"/>
      <c r="T889" s="4"/>
      <c r="U889" s="4"/>
    </row>
    <row r="890" spans="1:21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55"/>
      <c r="M890" s="4"/>
      <c r="N890" s="4"/>
      <c r="O890" s="4"/>
      <c r="P890" s="4"/>
      <c r="Q890" s="4"/>
      <c r="R890" s="4"/>
      <c r="S890" s="4"/>
      <c r="T890" s="4"/>
      <c r="U890" s="4"/>
    </row>
    <row r="891" spans="1:2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55"/>
      <c r="M891" s="4"/>
      <c r="N891" s="4"/>
      <c r="O891" s="4"/>
      <c r="P891" s="4"/>
      <c r="Q891" s="4"/>
      <c r="R891" s="4"/>
      <c r="S891" s="4"/>
      <c r="T891" s="4"/>
      <c r="U891" s="4"/>
    </row>
    <row r="892" spans="1:21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55"/>
      <c r="M892" s="4"/>
      <c r="N892" s="4"/>
      <c r="O892" s="4"/>
      <c r="P892" s="4"/>
      <c r="Q892" s="4"/>
      <c r="R892" s="4"/>
      <c r="S892" s="4"/>
      <c r="T892" s="4"/>
      <c r="U892" s="4"/>
    </row>
    <row r="893" spans="1:21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55"/>
      <c r="M893" s="4"/>
      <c r="N893" s="4"/>
      <c r="O893" s="4"/>
      <c r="P893" s="4"/>
      <c r="Q893" s="4"/>
      <c r="R893" s="4"/>
      <c r="S893" s="4"/>
      <c r="T893" s="4"/>
      <c r="U893" s="4"/>
    </row>
    <row r="894" spans="1:21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55"/>
      <c r="M894" s="4"/>
      <c r="N894" s="4"/>
      <c r="O894" s="4"/>
      <c r="P894" s="4"/>
      <c r="Q894" s="4"/>
      <c r="R894" s="4"/>
      <c r="S894" s="4"/>
      <c r="T894" s="4"/>
      <c r="U894" s="4"/>
    </row>
    <row r="895" spans="1:21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55"/>
      <c r="M895" s="4"/>
      <c r="N895" s="4"/>
      <c r="O895" s="4"/>
      <c r="P895" s="4"/>
      <c r="Q895" s="4"/>
      <c r="R895" s="4"/>
      <c r="S895" s="4"/>
      <c r="T895" s="4"/>
      <c r="U895" s="4"/>
    </row>
    <row r="896" spans="1:21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55"/>
      <c r="M896" s="4"/>
      <c r="N896" s="4"/>
      <c r="O896" s="4"/>
      <c r="P896" s="4"/>
      <c r="Q896" s="4"/>
      <c r="R896" s="4"/>
      <c r="S896" s="4"/>
      <c r="T896" s="4"/>
      <c r="U896" s="4"/>
    </row>
    <row r="897" spans="1:21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55"/>
      <c r="M897" s="4"/>
      <c r="N897" s="4"/>
      <c r="O897" s="4"/>
      <c r="P897" s="4"/>
      <c r="Q897" s="4"/>
      <c r="R897" s="4"/>
      <c r="S897" s="4"/>
      <c r="T897" s="4"/>
      <c r="U897" s="4"/>
    </row>
    <row r="898" spans="1:21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55"/>
      <c r="M898" s="4"/>
      <c r="N898" s="4"/>
      <c r="O898" s="4"/>
      <c r="P898" s="4"/>
      <c r="Q898" s="4"/>
      <c r="R898" s="4"/>
      <c r="S898" s="4"/>
      <c r="T898" s="4"/>
      <c r="U898" s="4"/>
    </row>
    <row r="899" spans="1:21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55"/>
      <c r="M899" s="4"/>
      <c r="N899" s="4"/>
      <c r="O899" s="4"/>
      <c r="P899" s="4"/>
      <c r="Q899" s="4"/>
      <c r="R899" s="4"/>
      <c r="S899" s="4"/>
      <c r="T899" s="4"/>
      <c r="U899" s="4"/>
    </row>
    <row r="900" spans="1:21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55"/>
      <c r="M900" s="4"/>
      <c r="N900" s="4"/>
      <c r="O900" s="4"/>
      <c r="P900" s="4"/>
      <c r="Q900" s="4"/>
      <c r="R900" s="4"/>
      <c r="S900" s="4"/>
      <c r="T900" s="4"/>
      <c r="U900" s="4"/>
    </row>
    <row r="901" spans="1:2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55"/>
      <c r="M901" s="4"/>
      <c r="N901" s="4"/>
      <c r="O901" s="4"/>
      <c r="P901" s="4"/>
      <c r="Q901" s="4"/>
      <c r="R901" s="4"/>
      <c r="S901" s="4"/>
      <c r="T901" s="4"/>
      <c r="U901" s="4"/>
    </row>
    <row r="902" spans="1:21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55"/>
      <c r="M902" s="4"/>
      <c r="N902" s="4"/>
      <c r="O902" s="4"/>
      <c r="P902" s="4"/>
      <c r="Q902" s="4"/>
      <c r="R902" s="4"/>
      <c r="S902" s="4"/>
      <c r="T902" s="4"/>
      <c r="U902" s="4"/>
    </row>
    <row r="903" spans="1:21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55"/>
      <c r="M903" s="4"/>
      <c r="N903" s="4"/>
      <c r="O903" s="4"/>
      <c r="P903" s="4"/>
      <c r="Q903" s="4"/>
      <c r="R903" s="4"/>
      <c r="S903" s="4"/>
      <c r="T903" s="4"/>
      <c r="U903" s="4"/>
    </row>
    <row r="904" spans="1:21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55"/>
      <c r="M904" s="4"/>
      <c r="N904" s="4"/>
      <c r="O904" s="4"/>
      <c r="P904" s="4"/>
      <c r="Q904" s="4"/>
      <c r="R904" s="4"/>
      <c r="S904" s="4"/>
      <c r="T904" s="4"/>
      <c r="U904" s="4"/>
    </row>
    <row r="905" spans="1:21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55"/>
      <c r="M905" s="4"/>
      <c r="N905" s="4"/>
      <c r="O905" s="4"/>
      <c r="P905" s="4"/>
      <c r="Q905" s="4"/>
      <c r="R905" s="4"/>
      <c r="S905" s="4"/>
      <c r="T905" s="4"/>
      <c r="U905" s="4"/>
    </row>
    <row r="906" spans="1:21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55"/>
      <c r="M906" s="4"/>
      <c r="N906" s="4"/>
      <c r="O906" s="4"/>
      <c r="P906" s="4"/>
      <c r="Q906" s="4"/>
      <c r="R906" s="4"/>
      <c r="S906" s="4"/>
      <c r="T906" s="4"/>
      <c r="U906" s="4"/>
    </row>
    <row r="907" spans="1:21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55"/>
      <c r="M907" s="4"/>
      <c r="N907" s="4"/>
      <c r="O907" s="4"/>
      <c r="P907" s="4"/>
      <c r="Q907" s="4"/>
      <c r="R907" s="4"/>
      <c r="S907" s="4"/>
      <c r="T907" s="4"/>
      <c r="U907" s="4"/>
    </row>
    <row r="908" spans="1:21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55"/>
      <c r="M908" s="4"/>
      <c r="N908" s="4"/>
      <c r="O908" s="4"/>
      <c r="P908" s="4"/>
      <c r="Q908" s="4"/>
      <c r="R908" s="4"/>
      <c r="S908" s="4"/>
      <c r="T908" s="4"/>
      <c r="U908" s="4"/>
    </row>
    <row r="909" spans="1:21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55"/>
      <c r="M909" s="4"/>
      <c r="N909" s="4"/>
      <c r="O909" s="4"/>
      <c r="P909" s="4"/>
      <c r="Q909" s="4"/>
      <c r="R909" s="4"/>
      <c r="S909" s="4"/>
      <c r="T909" s="4"/>
      <c r="U909" s="4"/>
    </row>
    <row r="910" spans="1:21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55"/>
      <c r="M910" s="4"/>
      <c r="N910" s="4"/>
      <c r="O910" s="4"/>
      <c r="P910" s="4"/>
      <c r="Q910" s="4"/>
      <c r="R910" s="4"/>
      <c r="S910" s="4"/>
      <c r="T910" s="4"/>
      <c r="U910" s="4"/>
    </row>
    <row r="911" spans="1:2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55"/>
      <c r="M911" s="4"/>
      <c r="N911" s="4"/>
      <c r="O911" s="4"/>
      <c r="P911" s="4"/>
      <c r="Q911" s="4"/>
      <c r="R911" s="4"/>
      <c r="S911" s="4"/>
      <c r="T911" s="4"/>
      <c r="U911" s="4"/>
    </row>
    <row r="912" spans="1:21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55"/>
      <c r="M912" s="4"/>
      <c r="N912" s="4"/>
      <c r="O912" s="4"/>
      <c r="P912" s="4"/>
      <c r="Q912" s="4"/>
      <c r="R912" s="4"/>
      <c r="S912" s="4"/>
      <c r="T912" s="4"/>
      <c r="U912" s="4"/>
    </row>
    <row r="913" spans="1:21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55"/>
      <c r="M913" s="4"/>
      <c r="N913" s="4"/>
      <c r="O913" s="4"/>
      <c r="P913" s="4"/>
      <c r="Q913" s="4"/>
      <c r="R913" s="4"/>
      <c r="S913" s="4"/>
      <c r="T913" s="4"/>
      <c r="U913" s="4"/>
    </row>
    <row r="914" spans="1:21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55"/>
      <c r="M914" s="4"/>
      <c r="N914" s="4"/>
      <c r="O914" s="4"/>
      <c r="P914" s="4"/>
      <c r="Q914" s="4"/>
      <c r="R914" s="4"/>
      <c r="S914" s="4"/>
      <c r="T914" s="4"/>
      <c r="U914" s="4"/>
    </row>
    <row r="915" spans="1:21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55"/>
      <c r="M915" s="4"/>
      <c r="N915" s="4"/>
      <c r="O915" s="4"/>
      <c r="P915" s="4"/>
      <c r="Q915" s="4"/>
      <c r="R915" s="4"/>
      <c r="S915" s="4"/>
      <c r="T915" s="4"/>
      <c r="U915" s="4"/>
    </row>
    <row r="916" spans="1:21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55"/>
      <c r="M916" s="4"/>
      <c r="N916" s="4"/>
      <c r="O916" s="4"/>
      <c r="P916" s="4"/>
      <c r="Q916" s="4"/>
      <c r="R916" s="4"/>
      <c r="S916" s="4"/>
      <c r="T916" s="4"/>
      <c r="U916" s="4"/>
    </row>
    <row r="917" spans="1:21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55"/>
      <c r="M917" s="4"/>
      <c r="N917" s="4"/>
      <c r="O917" s="4"/>
      <c r="P917" s="4"/>
      <c r="Q917" s="4"/>
      <c r="R917" s="4"/>
      <c r="S917" s="4"/>
      <c r="T917" s="4"/>
      <c r="U917" s="4"/>
    </row>
    <row r="918" spans="1:21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55"/>
      <c r="M918" s="4"/>
      <c r="N918" s="4"/>
      <c r="O918" s="4"/>
      <c r="P918" s="4"/>
      <c r="Q918" s="4"/>
      <c r="R918" s="4"/>
      <c r="S918" s="4"/>
      <c r="T918" s="4"/>
      <c r="U918" s="4"/>
    </row>
    <row r="919" spans="1:21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55"/>
      <c r="M919" s="4"/>
      <c r="N919" s="4"/>
      <c r="O919" s="4"/>
      <c r="P919" s="4"/>
      <c r="Q919" s="4"/>
      <c r="R919" s="4"/>
      <c r="S919" s="4"/>
      <c r="T919" s="4"/>
      <c r="U919" s="4"/>
    </row>
    <row r="920" spans="1:21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55"/>
      <c r="M920" s="4"/>
      <c r="N920" s="4"/>
      <c r="O920" s="4"/>
      <c r="P920" s="4"/>
      <c r="Q920" s="4"/>
      <c r="R920" s="4"/>
      <c r="S920" s="4"/>
      <c r="T920" s="4"/>
      <c r="U920" s="4"/>
    </row>
    <row r="921" spans="1: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55"/>
      <c r="M921" s="4"/>
      <c r="N921" s="4"/>
      <c r="O921" s="4"/>
      <c r="P921" s="4"/>
      <c r="Q921" s="4"/>
      <c r="R921" s="4"/>
      <c r="S921" s="4"/>
      <c r="T921" s="4"/>
      <c r="U921" s="4"/>
    </row>
    <row r="922" spans="1:21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55"/>
      <c r="M922" s="4"/>
      <c r="N922" s="4"/>
      <c r="O922" s="4"/>
      <c r="P922" s="4"/>
      <c r="Q922" s="4"/>
      <c r="R922" s="4"/>
      <c r="S922" s="4"/>
      <c r="T922" s="4"/>
      <c r="U922" s="4"/>
    </row>
    <row r="923" spans="1:21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55"/>
      <c r="M923" s="4"/>
      <c r="N923" s="4"/>
      <c r="O923" s="4"/>
      <c r="P923" s="4"/>
      <c r="Q923" s="4"/>
      <c r="R923" s="4"/>
      <c r="S923" s="4"/>
      <c r="T923" s="4"/>
      <c r="U923" s="4"/>
    </row>
    <row r="924" spans="1:21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55"/>
      <c r="M924" s="4"/>
      <c r="N924" s="4"/>
      <c r="O924" s="4"/>
      <c r="P924" s="4"/>
      <c r="Q924" s="4"/>
      <c r="R924" s="4"/>
      <c r="S924" s="4"/>
      <c r="T924" s="4"/>
      <c r="U924" s="4"/>
    </row>
    <row r="925" spans="1:21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55"/>
      <c r="M925" s="4"/>
      <c r="N925" s="4"/>
      <c r="O925" s="4"/>
      <c r="P925" s="4"/>
      <c r="Q925" s="4"/>
      <c r="R925" s="4"/>
      <c r="S925" s="4"/>
      <c r="T925" s="4"/>
      <c r="U925" s="4"/>
    </row>
    <row r="926" spans="1:21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55"/>
      <c r="M926" s="4"/>
      <c r="N926" s="4"/>
      <c r="O926" s="4"/>
      <c r="P926" s="4"/>
      <c r="Q926" s="4"/>
      <c r="R926" s="4"/>
      <c r="S926" s="4"/>
      <c r="T926" s="4"/>
      <c r="U926" s="4"/>
    </row>
    <row r="927" spans="1:21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55"/>
      <c r="M927" s="4"/>
      <c r="N927" s="4"/>
      <c r="O927" s="4"/>
      <c r="P927" s="4"/>
      <c r="Q927" s="4"/>
      <c r="R927" s="4"/>
      <c r="S927" s="4"/>
      <c r="T927" s="4"/>
      <c r="U927" s="4"/>
    </row>
    <row r="928" spans="1:21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55"/>
      <c r="M928" s="4"/>
      <c r="N928" s="4"/>
      <c r="O928" s="4"/>
      <c r="P928" s="4"/>
      <c r="Q928" s="4"/>
      <c r="R928" s="4"/>
      <c r="S928" s="4"/>
      <c r="T928" s="4"/>
      <c r="U928" s="4"/>
    </row>
    <row r="929" spans="1:21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55"/>
      <c r="M929" s="4"/>
      <c r="N929" s="4"/>
      <c r="O929" s="4"/>
      <c r="P929" s="4"/>
      <c r="Q929" s="4"/>
      <c r="R929" s="4"/>
      <c r="S929" s="4"/>
      <c r="T929" s="4"/>
      <c r="U929" s="4"/>
    </row>
    <row r="930" spans="1:21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55"/>
      <c r="M930" s="4"/>
      <c r="N930" s="4"/>
      <c r="O930" s="4"/>
      <c r="P930" s="4"/>
      <c r="Q930" s="4"/>
      <c r="R930" s="4"/>
      <c r="S930" s="4"/>
      <c r="T930" s="4"/>
      <c r="U930" s="4"/>
    </row>
    <row r="931" spans="1:2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55"/>
      <c r="M931" s="4"/>
      <c r="N931" s="4"/>
      <c r="O931" s="4"/>
      <c r="P931" s="4"/>
      <c r="Q931" s="4"/>
      <c r="R931" s="4"/>
      <c r="S931" s="4"/>
      <c r="T931" s="4"/>
      <c r="U931" s="4"/>
    </row>
    <row r="932" spans="1:21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55"/>
      <c r="M932" s="4"/>
      <c r="N932" s="4"/>
      <c r="O932" s="4"/>
      <c r="P932" s="4"/>
      <c r="Q932" s="4"/>
      <c r="R932" s="4"/>
      <c r="S932" s="4"/>
      <c r="T932" s="4"/>
      <c r="U932" s="4"/>
    </row>
    <row r="933" spans="1:21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55"/>
      <c r="M933" s="4"/>
      <c r="N933" s="4"/>
      <c r="O933" s="4"/>
      <c r="P933" s="4"/>
      <c r="Q933" s="4"/>
      <c r="R933" s="4"/>
      <c r="S933" s="4"/>
      <c r="T933" s="4"/>
      <c r="U933" s="4"/>
    </row>
    <row r="934" spans="1:21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55"/>
      <c r="M934" s="4"/>
      <c r="N934" s="4"/>
      <c r="O934" s="4"/>
      <c r="P934" s="4"/>
      <c r="Q934" s="4"/>
      <c r="R934" s="4"/>
      <c r="S934" s="4"/>
      <c r="T934" s="4"/>
      <c r="U934" s="4"/>
    </row>
    <row r="935" spans="1:21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55"/>
      <c r="M935" s="4"/>
      <c r="N935" s="4"/>
      <c r="O935" s="4"/>
      <c r="P935" s="4"/>
      <c r="Q935" s="4"/>
      <c r="R935" s="4"/>
      <c r="S935" s="4"/>
      <c r="T935" s="4"/>
      <c r="U935" s="4"/>
    </row>
    <row r="936" spans="1:21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55"/>
      <c r="M936" s="4"/>
      <c r="N936" s="4"/>
      <c r="O936" s="4"/>
      <c r="P936" s="4"/>
      <c r="Q936" s="4"/>
      <c r="R936" s="4"/>
      <c r="S936" s="4"/>
      <c r="T936" s="4"/>
      <c r="U936" s="4"/>
    </row>
    <row r="937" spans="1:21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55"/>
      <c r="M937" s="4"/>
      <c r="N937" s="4"/>
      <c r="O937" s="4"/>
      <c r="P937" s="4"/>
      <c r="Q937" s="4"/>
      <c r="R937" s="4"/>
      <c r="S937" s="4"/>
      <c r="T937" s="4"/>
      <c r="U937" s="4"/>
    </row>
    <row r="938" spans="1:21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55"/>
      <c r="M938" s="4"/>
      <c r="N938" s="4"/>
      <c r="O938" s="4"/>
      <c r="P938" s="4"/>
      <c r="Q938" s="4"/>
      <c r="R938" s="4"/>
      <c r="S938" s="4"/>
      <c r="T938" s="4"/>
      <c r="U938" s="4"/>
    </row>
    <row r="939" spans="1:21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55"/>
      <c r="M939" s="4"/>
      <c r="N939" s="4"/>
      <c r="O939" s="4"/>
      <c r="P939" s="4"/>
      <c r="Q939" s="4"/>
      <c r="R939" s="4"/>
      <c r="S939" s="4"/>
      <c r="T939" s="4"/>
      <c r="U939" s="4"/>
    </row>
    <row r="940" spans="1:21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55"/>
      <c r="M940" s="4"/>
      <c r="N940" s="4"/>
      <c r="O940" s="4"/>
      <c r="P940" s="4"/>
      <c r="Q940" s="4"/>
      <c r="R940" s="4"/>
      <c r="S940" s="4"/>
      <c r="T940" s="4"/>
      <c r="U940" s="4"/>
    </row>
    <row r="941" spans="1:2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55"/>
      <c r="M941" s="4"/>
      <c r="N941" s="4"/>
      <c r="O941" s="4"/>
      <c r="P941" s="4"/>
      <c r="Q941" s="4"/>
      <c r="R941" s="4"/>
      <c r="S941" s="4"/>
      <c r="T941" s="4"/>
      <c r="U941" s="4"/>
    </row>
    <row r="942" spans="1:21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55"/>
      <c r="M942" s="4"/>
      <c r="N942" s="4"/>
      <c r="O942" s="4"/>
      <c r="P942" s="4"/>
      <c r="Q942" s="4"/>
      <c r="R942" s="4"/>
      <c r="S942" s="4"/>
      <c r="T942" s="4"/>
      <c r="U942" s="4"/>
    </row>
    <row r="943" spans="1:21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55"/>
      <c r="M943" s="4"/>
      <c r="N943" s="4"/>
      <c r="O943" s="4"/>
      <c r="P943" s="4"/>
      <c r="Q943" s="4"/>
      <c r="R943" s="4"/>
      <c r="S943" s="4"/>
      <c r="T943" s="4"/>
      <c r="U943" s="4"/>
    </row>
    <row r="944" spans="1:21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55"/>
      <c r="M944" s="4"/>
      <c r="N944" s="4"/>
      <c r="O944" s="4"/>
      <c r="P944" s="4"/>
      <c r="Q944" s="4"/>
      <c r="R944" s="4"/>
      <c r="S944" s="4"/>
      <c r="T944" s="4"/>
      <c r="U944" s="4"/>
    </row>
    <row r="945" spans="1:21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55"/>
      <c r="M945" s="4"/>
      <c r="N945" s="4"/>
      <c r="O945" s="4"/>
      <c r="P945" s="4"/>
      <c r="Q945" s="4"/>
      <c r="R945" s="4"/>
      <c r="S945" s="4"/>
      <c r="T945" s="4"/>
      <c r="U945" s="4"/>
    </row>
    <row r="946" spans="1:21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55"/>
      <c r="M946" s="4"/>
      <c r="N946" s="4"/>
      <c r="O946" s="4"/>
      <c r="P946" s="4"/>
      <c r="Q946" s="4"/>
      <c r="R946" s="4"/>
      <c r="S946" s="4"/>
      <c r="T946" s="4"/>
      <c r="U946" s="4"/>
    </row>
    <row r="947" spans="1:21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55"/>
      <c r="M947" s="4"/>
      <c r="N947" s="4"/>
      <c r="O947" s="4"/>
      <c r="P947" s="4"/>
      <c r="Q947" s="4"/>
      <c r="R947" s="4"/>
      <c r="S947" s="4"/>
      <c r="T947" s="4"/>
      <c r="U947" s="4"/>
    </row>
    <row r="948" spans="1:21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55"/>
      <c r="M948" s="4"/>
      <c r="N948" s="4"/>
      <c r="O948" s="4"/>
      <c r="P948" s="4"/>
      <c r="Q948" s="4"/>
      <c r="R948" s="4"/>
      <c r="S948" s="4"/>
      <c r="T948" s="4"/>
      <c r="U948" s="4"/>
    </row>
    <row r="949" spans="1:21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55"/>
      <c r="M949" s="4"/>
      <c r="N949" s="4"/>
      <c r="O949" s="4"/>
      <c r="P949" s="4"/>
      <c r="Q949" s="4"/>
      <c r="R949" s="4"/>
      <c r="S949" s="4"/>
      <c r="T949" s="4"/>
      <c r="U949" s="4"/>
    </row>
    <row r="950" spans="1:21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55"/>
      <c r="M950" s="4"/>
      <c r="N950" s="4"/>
      <c r="O950" s="4"/>
      <c r="P950" s="4"/>
      <c r="Q950" s="4"/>
      <c r="R950" s="4"/>
      <c r="S950" s="4"/>
      <c r="T950" s="4"/>
      <c r="U950" s="4"/>
    </row>
    <row r="951" spans="1:2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55"/>
      <c r="M951" s="4"/>
      <c r="N951" s="4"/>
      <c r="O951" s="4"/>
      <c r="P951" s="4"/>
      <c r="Q951" s="4"/>
      <c r="R951" s="4"/>
      <c r="S951" s="4"/>
      <c r="T951" s="4"/>
      <c r="U951" s="4"/>
    </row>
    <row r="952" spans="1:21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55"/>
      <c r="M952" s="4"/>
      <c r="N952" s="4"/>
      <c r="O952" s="4"/>
      <c r="P952" s="4"/>
      <c r="Q952" s="4"/>
      <c r="R952" s="4"/>
      <c r="S952" s="4"/>
      <c r="T952" s="4"/>
      <c r="U952" s="4"/>
    </row>
    <row r="953" spans="1:21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55"/>
      <c r="M953" s="4"/>
      <c r="N953" s="4"/>
      <c r="O953" s="4"/>
      <c r="P953" s="4"/>
      <c r="Q953" s="4"/>
      <c r="R953" s="4"/>
      <c r="S953" s="4"/>
      <c r="T953" s="4"/>
      <c r="U953" s="4"/>
    </row>
    <row r="954" spans="1:21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55"/>
      <c r="M954" s="4"/>
      <c r="N954" s="4"/>
      <c r="O954" s="4"/>
      <c r="P954" s="4"/>
      <c r="Q954" s="4"/>
      <c r="R954" s="4"/>
      <c r="S954" s="4"/>
      <c r="T954" s="4"/>
      <c r="U954" s="4"/>
    </row>
    <row r="955" spans="1:21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55"/>
      <c r="M955" s="4"/>
      <c r="N955" s="4"/>
      <c r="O955" s="4"/>
      <c r="P955" s="4"/>
      <c r="Q955" s="4"/>
      <c r="R955" s="4"/>
      <c r="S955" s="4"/>
      <c r="T955" s="4"/>
      <c r="U955" s="4"/>
    </row>
    <row r="956" spans="1:21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55"/>
      <c r="M956" s="4"/>
      <c r="N956" s="4"/>
      <c r="O956" s="4"/>
      <c r="P956" s="4"/>
      <c r="Q956" s="4"/>
      <c r="R956" s="4"/>
      <c r="S956" s="4"/>
      <c r="T956" s="4"/>
      <c r="U956" s="4"/>
    </row>
    <row r="957" spans="1:21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55"/>
      <c r="M957" s="4"/>
      <c r="N957" s="4"/>
      <c r="O957" s="4"/>
      <c r="P957" s="4"/>
      <c r="Q957" s="4"/>
      <c r="R957" s="4"/>
      <c r="S957" s="4"/>
      <c r="T957" s="4"/>
      <c r="U957" s="4"/>
    </row>
    <row r="958" spans="1:21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55"/>
      <c r="M958" s="4"/>
      <c r="N958" s="4"/>
      <c r="O958" s="4"/>
      <c r="P958" s="4"/>
      <c r="Q958" s="4"/>
      <c r="R958" s="4"/>
      <c r="S958" s="4"/>
      <c r="T958" s="4"/>
      <c r="U958" s="4"/>
    </row>
    <row r="959" spans="1:21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55"/>
      <c r="M959" s="4"/>
      <c r="N959" s="4"/>
      <c r="O959" s="4"/>
      <c r="P959" s="4"/>
      <c r="Q959" s="4"/>
      <c r="R959" s="4"/>
      <c r="S959" s="4"/>
      <c r="T959" s="4"/>
      <c r="U959" s="4"/>
    </row>
    <row r="960" spans="1:21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55"/>
      <c r="M960" s="4"/>
      <c r="N960" s="4"/>
      <c r="O960" s="4"/>
      <c r="P960" s="4"/>
      <c r="Q960" s="4"/>
      <c r="R960" s="4"/>
      <c r="S960" s="4"/>
      <c r="T960" s="4"/>
      <c r="U960" s="4"/>
    </row>
    <row r="961" spans="1:2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55"/>
      <c r="M961" s="4"/>
      <c r="N961" s="4"/>
      <c r="O961" s="4"/>
      <c r="P961" s="4"/>
      <c r="Q961" s="4"/>
      <c r="R961" s="4"/>
      <c r="S961" s="4"/>
      <c r="T961" s="4"/>
      <c r="U961" s="4"/>
    </row>
    <row r="962" spans="1:21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55"/>
      <c r="M962" s="4"/>
      <c r="N962" s="4"/>
      <c r="O962" s="4"/>
      <c r="P962" s="4"/>
      <c r="Q962" s="4"/>
      <c r="R962" s="4"/>
      <c r="S962" s="4"/>
      <c r="T962" s="4"/>
      <c r="U962" s="4"/>
    </row>
    <row r="963" spans="1:21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55"/>
      <c r="M963" s="4"/>
      <c r="N963" s="4"/>
      <c r="O963" s="4"/>
      <c r="P963" s="4"/>
      <c r="Q963" s="4"/>
      <c r="R963" s="4"/>
      <c r="S963" s="4"/>
      <c r="T963" s="4"/>
      <c r="U963" s="4"/>
    </row>
    <row r="964" spans="1:21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55"/>
      <c r="M964" s="4"/>
      <c r="N964" s="4"/>
      <c r="O964" s="4"/>
      <c r="P964" s="4"/>
      <c r="Q964" s="4"/>
      <c r="R964" s="4"/>
      <c r="S964" s="4"/>
      <c r="T964" s="4"/>
      <c r="U964" s="4"/>
    </row>
    <row r="965" spans="1:21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55"/>
      <c r="M965" s="4"/>
      <c r="N965" s="4"/>
      <c r="O965" s="4"/>
      <c r="P965" s="4"/>
      <c r="Q965" s="4"/>
      <c r="R965" s="4"/>
      <c r="S965" s="4"/>
      <c r="T965" s="4"/>
      <c r="U965" s="4"/>
    </row>
    <row r="966" spans="1:21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55"/>
      <c r="M966" s="4"/>
      <c r="N966" s="4"/>
      <c r="O966" s="4"/>
      <c r="P966" s="4"/>
      <c r="Q966" s="4"/>
      <c r="R966" s="4"/>
      <c r="S966" s="4"/>
      <c r="T966" s="4"/>
      <c r="U966" s="4"/>
    </row>
    <row r="967" spans="1:21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55"/>
      <c r="M967" s="4"/>
      <c r="N967" s="4"/>
      <c r="O967" s="4"/>
      <c r="P967" s="4"/>
      <c r="Q967" s="4"/>
      <c r="R967" s="4"/>
      <c r="S967" s="4"/>
      <c r="T967" s="4"/>
      <c r="U967" s="4"/>
    </row>
    <row r="968" spans="1:21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55"/>
      <c r="M968" s="4"/>
      <c r="N968" s="4"/>
      <c r="O968" s="4"/>
      <c r="P968" s="4"/>
      <c r="Q968" s="4"/>
      <c r="R968" s="4"/>
      <c r="S968" s="4"/>
      <c r="T968" s="4"/>
      <c r="U968" s="4"/>
    </row>
    <row r="969" spans="1:21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55"/>
      <c r="M969" s="4"/>
      <c r="N969" s="4"/>
      <c r="O969" s="4"/>
      <c r="P969" s="4"/>
      <c r="Q969" s="4"/>
      <c r="R969" s="4"/>
      <c r="S969" s="4"/>
      <c r="T969" s="4"/>
      <c r="U969" s="4"/>
    </row>
    <row r="970" spans="1:21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55"/>
      <c r="M970" s="4"/>
      <c r="N970" s="4"/>
      <c r="O970" s="4"/>
      <c r="P970" s="4"/>
      <c r="Q970" s="4"/>
      <c r="R970" s="4"/>
      <c r="S970" s="4"/>
      <c r="T970" s="4"/>
      <c r="U970" s="4"/>
    </row>
    <row r="971" spans="1:2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55"/>
      <c r="M971" s="4"/>
      <c r="N971" s="4"/>
      <c r="O971" s="4"/>
      <c r="P971" s="4"/>
      <c r="Q971" s="4"/>
      <c r="R971" s="4"/>
      <c r="S971" s="4"/>
      <c r="T971" s="4"/>
      <c r="U971" s="4"/>
    </row>
    <row r="972" spans="1:21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55"/>
      <c r="M972" s="4"/>
      <c r="N972" s="4"/>
      <c r="O972" s="4"/>
      <c r="P972" s="4"/>
      <c r="Q972" s="4"/>
      <c r="R972" s="4"/>
      <c r="S972" s="4"/>
      <c r="T972" s="4"/>
      <c r="U972" s="4"/>
    </row>
    <row r="973" spans="1:21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55"/>
      <c r="M973" s="4"/>
      <c r="N973" s="4"/>
      <c r="O973" s="4"/>
      <c r="P973" s="4"/>
      <c r="Q973" s="4"/>
      <c r="R973" s="4"/>
      <c r="S973" s="4"/>
      <c r="T973" s="4"/>
      <c r="U973" s="4"/>
    </row>
    <row r="974" spans="1:21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55"/>
      <c r="M974" s="4"/>
      <c r="N974" s="4"/>
      <c r="O974" s="4"/>
      <c r="P974" s="4"/>
      <c r="Q974" s="4"/>
      <c r="R974" s="4"/>
      <c r="S974" s="4"/>
      <c r="T974" s="4"/>
      <c r="U974" s="4"/>
    </row>
    <row r="975" spans="1:21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55"/>
      <c r="M975" s="4"/>
      <c r="N975" s="4"/>
      <c r="O975" s="4"/>
      <c r="P975" s="4"/>
      <c r="Q975" s="4"/>
      <c r="R975" s="4"/>
      <c r="S975" s="4"/>
      <c r="T975" s="4"/>
      <c r="U975" s="4"/>
    </row>
    <row r="976" spans="1:21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55"/>
      <c r="M976" s="4"/>
      <c r="N976" s="4"/>
      <c r="O976" s="4"/>
      <c r="P976" s="4"/>
      <c r="Q976" s="4"/>
      <c r="R976" s="4"/>
      <c r="S976" s="4"/>
      <c r="T976" s="4"/>
      <c r="U976" s="4"/>
    </row>
    <row r="977" spans="1:21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55"/>
      <c r="M977" s="4"/>
      <c r="N977" s="4"/>
      <c r="O977" s="4"/>
      <c r="P977" s="4"/>
      <c r="Q977" s="4"/>
      <c r="R977" s="4"/>
      <c r="S977" s="4"/>
      <c r="T977" s="4"/>
      <c r="U977" s="4"/>
    </row>
    <row r="978" spans="1:21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55"/>
      <c r="M978" s="4"/>
      <c r="N978" s="4"/>
      <c r="O978" s="4"/>
      <c r="P978" s="4"/>
      <c r="Q978" s="4"/>
      <c r="R978" s="4"/>
      <c r="S978" s="4"/>
      <c r="T978" s="4"/>
      <c r="U978" s="4"/>
    </row>
    <row r="979" spans="1:21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55"/>
      <c r="M979" s="4"/>
      <c r="N979" s="4"/>
      <c r="O979" s="4"/>
      <c r="P979" s="4"/>
      <c r="Q979" s="4"/>
      <c r="R979" s="4"/>
      <c r="S979" s="4"/>
      <c r="T979" s="4"/>
      <c r="U979" s="4"/>
    </row>
    <row r="980" spans="1:21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55"/>
      <c r="M980" s="4"/>
      <c r="N980" s="4"/>
      <c r="O980" s="4"/>
      <c r="P980" s="4"/>
      <c r="Q980" s="4"/>
      <c r="R980" s="4"/>
      <c r="S980" s="4"/>
      <c r="T980" s="4"/>
      <c r="U980" s="4"/>
    </row>
    <row r="981" spans="1:2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55"/>
      <c r="M981" s="4"/>
      <c r="N981" s="4"/>
      <c r="O981" s="4"/>
      <c r="P981" s="4"/>
      <c r="Q981" s="4"/>
      <c r="R981" s="4"/>
      <c r="S981" s="4"/>
      <c r="T981" s="4"/>
      <c r="U981" s="4"/>
    </row>
    <row r="982" spans="1:21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55"/>
      <c r="M982" s="4"/>
      <c r="N982" s="4"/>
      <c r="O982" s="4"/>
      <c r="P982" s="4"/>
      <c r="Q982" s="4"/>
      <c r="R982" s="4"/>
      <c r="S982" s="4"/>
      <c r="T982" s="4"/>
      <c r="U982" s="4"/>
    </row>
    <row r="983" spans="1:21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55"/>
      <c r="M983" s="4"/>
      <c r="N983" s="4"/>
      <c r="O983" s="4"/>
      <c r="P983" s="4"/>
      <c r="Q983" s="4"/>
      <c r="R983" s="4"/>
      <c r="S983" s="4"/>
      <c r="T983" s="4"/>
      <c r="U983" s="4"/>
    </row>
    <row r="984" spans="1:21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55"/>
      <c r="M984" s="4"/>
      <c r="N984" s="4"/>
      <c r="O984" s="4"/>
      <c r="P984" s="4"/>
      <c r="Q984" s="4"/>
      <c r="R984" s="4"/>
      <c r="S984" s="4"/>
      <c r="T984" s="4"/>
      <c r="U984" s="4"/>
    </row>
    <row r="985" spans="1:21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55"/>
      <c r="M985" s="4"/>
      <c r="N985" s="4"/>
      <c r="O985" s="4"/>
      <c r="P985" s="4"/>
      <c r="Q985" s="4"/>
      <c r="R985" s="4"/>
      <c r="S985" s="4"/>
      <c r="T985" s="4"/>
      <c r="U985" s="4"/>
    </row>
    <row r="986" spans="1:21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55"/>
      <c r="M986" s="4"/>
      <c r="N986" s="4"/>
      <c r="O986" s="4"/>
      <c r="P986" s="4"/>
      <c r="Q986" s="4"/>
      <c r="R986" s="4"/>
      <c r="S986" s="4"/>
      <c r="T986" s="4"/>
      <c r="U986" s="4"/>
    </row>
    <row r="987" spans="1:21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55"/>
      <c r="M987" s="4"/>
      <c r="N987" s="4"/>
      <c r="O987" s="4"/>
      <c r="P987" s="4"/>
      <c r="Q987" s="4"/>
      <c r="R987" s="4"/>
      <c r="S987" s="4"/>
      <c r="T987" s="4"/>
      <c r="U987" s="4"/>
    </row>
    <row r="988" spans="1:21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55"/>
      <c r="M988" s="4"/>
      <c r="N988" s="4"/>
      <c r="O988" s="4"/>
      <c r="P988" s="4"/>
      <c r="Q988" s="4"/>
      <c r="R988" s="4"/>
      <c r="S988" s="4"/>
      <c r="T988" s="4"/>
      <c r="U988" s="4"/>
    </row>
    <row r="989" spans="1:21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55"/>
      <c r="M989" s="4"/>
      <c r="N989" s="4"/>
      <c r="O989" s="4"/>
      <c r="P989" s="4"/>
      <c r="Q989" s="4"/>
      <c r="R989" s="4"/>
      <c r="S989" s="4"/>
      <c r="T989" s="4"/>
      <c r="U989" s="4"/>
    </row>
    <row r="990" spans="1:21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55"/>
      <c r="M990" s="4"/>
      <c r="N990" s="4"/>
      <c r="O990" s="4"/>
      <c r="P990" s="4"/>
      <c r="Q990" s="4"/>
      <c r="R990" s="4"/>
      <c r="S990" s="4"/>
      <c r="T990" s="4"/>
      <c r="U990" s="4"/>
    </row>
    <row r="991" spans="1:2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55"/>
      <c r="M991" s="4"/>
      <c r="N991" s="4"/>
      <c r="O991" s="4"/>
      <c r="P991" s="4"/>
      <c r="Q991" s="4"/>
      <c r="R991" s="4"/>
      <c r="S991" s="4"/>
      <c r="T991" s="4"/>
      <c r="U991" s="4"/>
    </row>
    <row r="992" spans="1:21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55"/>
      <c r="M992" s="4"/>
      <c r="N992" s="4"/>
      <c r="O992" s="4"/>
      <c r="P992" s="4"/>
      <c r="Q992" s="4"/>
      <c r="R992" s="4"/>
      <c r="S992" s="4"/>
      <c r="T992" s="4"/>
      <c r="U992" s="4"/>
    </row>
    <row r="993" spans="1:21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55"/>
      <c r="M993" s="4"/>
      <c r="N993" s="4"/>
      <c r="O993" s="4"/>
      <c r="P993" s="4"/>
      <c r="Q993" s="4"/>
      <c r="R993" s="4"/>
      <c r="S993" s="4"/>
      <c r="T993" s="4"/>
      <c r="U993" s="4"/>
    </row>
    <row r="994" spans="1:21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55"/>
      <c r="M994" s="4"/>
      <c r="N994" s="4"/>
      <c r="O994" s="4"/>
      <c r="P994" s="4"/>
      <c r="Q994" s="4"/>
      <c r="R994" s="4"/>
      <c r="S994" s="4"/>
      <c r="T994" s="4"/>
      <c r="U994" s="4"/>
    </row>
    <row r="995" spans="1:21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55"/>
      <c r="M995" s="4"/>
      <c r="N995" s="4"/>
      <c r="O995" s="4"/>
      <c r="P995" s="4"/>
      <c r="Q995" s="4"/>
      <c r="R995" s="4"/>
      <c r="S995" s="4"/>
      <c r="T995" s="4"/>
      <c r="U995" s="4"/>
    </row>
    <row r="996" spans="1:21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55"/>
      <c r="M996" s="4"/>
      <c r="N996" s="4"/>
      <c r="O996" s="4"/>
      <c r="P996" s="4"/>
      <c r="Q996" s="4"/>
      <c r="R996" s="4"/>
      <c r="S996" s="4"/>
      <c r="T996" s="4"/>
      <c r="U996" s="4"/>
    </row>
    <row r="997" spans="1:21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55"/>
      <c r="M997" s="4"/>
      <c r="N997" s="4"/>
      <c r="O997" s="4"/>
      <c r="P997" s="4"/>
      <c r="Q997" s="4"/>
      <c r="R997" s="4"/>
      <c r="S997" s="4"/>
      <c r="T997" s="4"/>
      <c r="U997" s="4"/>
    </row>
    <row r="998" spans="1:21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55"/>
      <c r="M998" s="4"/>
      <c r="N998" s="4"/>
      <c r="O998" s="4"/>
      <c r="P998" s="4"/>
      <c r="Q998" s="4"/>
      <c r="R998" s="4"/>
      <c r="S998" s="4"/>
      <c r="T998" s="4"/>
      <c r="U998" s="4"/>
    </row>
    <row r="999" spans="1:21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55"/>
      <c r="M999" s="4"/>
      <c r="N999" s="4"/>
      <c r="O999" s="4"/>
      <c r="P999" s="4"/>
      <c r="Q999" s="4"/>
      <c r="R999" s="4"/>
      <c r="S999" s="4"/>
      <c r="T999" s="4"/>
      <c r="U999" s="4"/>
    </row>
    <row r="1000" spans="1:21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55"/>
      <c r="M1000" s="4"/>
      <c r="N1000" s="4"/>
      <c r="O1000" s="4"/>
      <c r="P1000" s="4"/>
      <c r="Q1000" s="4"/>
      <c r="R1000" s="4"/>
      <c r="S1000" s="4"/>
      <c r="T1000" s="4"/>
      <c r="U1000" s="4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/>
  <cols>
    <col min="1" max="1" width="11.5546875" customWidth="1"/>
    <col min="2" max="3" width="9.33203125" customWidth="1"/>
    <col min="4" max="4" width="10.109375" customWidth="1"/>
    <col min="5" max="8" width="9.33203125" customWidth="1"/>
    <col min="9" max="9" width="10.44140625" customWidth="1"/>
    <col min="10" max="11" width="11.33203125" customWidth="1"/>
    <col min="12" max="17" width="9.33203125" customWidth="1"/>
    <col min="18" max="18" width="15.88671875" customWidth="1"/>
    <col min="19" max="19" width="10.6640625" customWidth="1"/>
    <col min="20" max="20" width="11.33203125" customWidth="1"/>
    <col min="21" max="21" width="13.109375" customWidth="1"/>
    <col min="22" max="22" width="9.109375" customWidth="1"/>
    <col min="23" max="23" width="9.109375" hidden="1" customWidth="1"/>
    <col min="24" max="24" width="29.33203125" hidden="1" customWidth="1"/>
    <col min="25" max="25" width="9.88671875" hidden="1" customWidth="1"/>
    <col min="26" max="26" width="12.88671875" customWidth="1"/>
  </cols>
  <sheetData>
    <row r="1" spans="1:26" ht="15" customHeight="1">
      <c r="A1" s="42" t="s">
        <v>19</v>
      </c>
      <c r="B1" s="42" t="s">
        <v>15</v>
      </c>
      <c r="C1" s="42" t="s">
        <v>7</v>
      </c>
      <c r="D1" s="42" t="s">
        <v>4</v>
      </c>
      <c r="E1" s="42" t="s">
        <v>13</v>
      </c>
      <c r="F1" s="42" t="s">
        <v>5</v>
      </c>
      <c r="G1" s="42" t="s">
        <v>3</v>
      </c>
      <c r="H1" s="42" t="s">
        <v>17</v>
      </c>
      <c r="I1" s="42" t="s">
        <v>9</v>
      </c>
      <c r="J1" s="42" t="s">
        <v>6</v>
      </c>
      <c r="K1" s="42" t="s">
        <v>2</v>
      </c>
      <c r="L1" s="42" t="s">
        <v>18</v>
      </c>
      <c r="M1" s="42" t="s">
        <v>8</v>
      </c>
      <c r="N1" s="42" t="s">
        <v>10</v>
      </c>
      <c r="O1" s="42" t="s">
        <v>12</v>
      </c>
      <c r="P1" s="42" t="s">
        <v>11</v>
      </c>
      <c r="Q1" s="42" t="s">
        <v>14</v>
      </c>
      <c r="R1" s="42" t="s">
        <v>371</v>
      </c>
      <c r="S1" s="42" t="s">
        <v>372</v>
      </c>
      <c r="T1" s="4"/>
      <c r="U1" s="4"/>
      <c r="V1" s="4"/>
      <c r="W1" s="4" t="s">
        <v>373</v>
      </c>
      <c r="X1" s="4" t="s">
        <v>374</v>
      </c>
      <c r="Y1" s="4"/>
      <c r="Z1" s="4"/>
    </row>
    <row r="2" spans="1:26" ht="14.4">
      <c r="A2" s="59" t="s">
        <v>44</v>
      </c>
      <c r="B2" s="3">
        <v>14</v>
      </c>
      <c r="C2" s="3">
        <v>13</v>
      </c>
      <c r="D2" s="3">
        <v>15</v>
      </c>
      <c r="E2" s="3">
        <v>14</v>
      </c>
      <c r="F2" s="3">
        <v>14</v>
      </c>
      <c r="G2" s="3">
        <v>10</v>
      </c>
      <c r="H2" s="3">
        <v>14</v>
      </c>
      <c r="I2" s="3">
        <v>16</v>
      </c>
      <c r="J2" s="3"/>
      <c r="K2" s="3"/>
      <c r="L2" s="3"/>
      <c r="M2" s="3">
        <v>12</v>
      </c>
      <c r="N2" s="3">
        <v>12</v>
      </c>
      <c r="O2" s="3">
        <v>16</v>
      </c>
      <c r="P2" s="3"/>
      <c r="Q2" s="3">
        <v>13</v>
      </c>
      <c r="R2" s="60">
        <f t="shared" ref="R2:R21" si="0">AVERAGE(B2:Q2)</f>
        <v>13.583333333333334</v>
      </c>
      <c r="S2" s="3">
        <f t="shared" ref="S2:S21" si="1">MIN(B2:R2)</f>
        <v>10</v>
      </c>
      <c r="T2" s="4"/>
      <c r="U2" s="4"/>
      <c r="V2" s="4"/>
      <c r="W2" s="4" t="s">
        <v>375</v>
      </c>
      <c r="X2" s="4" t="s">
        <v>376</v>
      </c>
      <c r="Y2" s="4"/>
      <c r="Z2" s="4"/>
    </row>
    <row r="3" spans="1:26" ht="14.4">
      <c r="A3" s="59" t="s">
        <v>66</v>
      </c>
      <c r="B3" s="3">
        <v>11</v>
      </c>
      <c r="C3" s="3">
        <v>12</v>
      </c>
      <c r="D3" s="3">
        <v>14</v>
      </c>
      <c r="E3" s="3">
        <v>14</v>
      </c>
      <c r="F3" s="3">
        <v>14</v>
      </c>
      <c r="G3" s="3"/>
      <c r="H3" s="3"/>
      <c r="I3" s="3">
        <v>12</v>
      </c>
      <c r="J3" s="3"/>
      <c r="K3" s="3"/>
      <c r="L3" s="3"/>
      <c r="M3" s="3">
        <v>10</v>
      </c>
      <c r="N3" s="3">
        <v>8</v>
      </c>
      <c r="O3" s="3">
        <v>14</v>
      </c>
      <c r="P3" s="3">
        <v>10</v>
      </c>
      <c r="Q3" s="3"/>
      <c r="R3" s="60">
        <f t="shared" si="0"/>
        <v>11.9</v>
      </c>
      <c r="S3" s="3">
        <f t="shared" si="1"/>
        <v>8</v>
      </c>
      <c r="T3" s="4"/>
      <c r="U3" s="4"/>
      <c r="V3" s="4"/>
      <c r="W3" s="4" t="s">
        <v>377</v>
      </c>
      <c r="X3" s="4" t="s">
        <v>378</v>
      </c>
      <c r="Y3" s="4"/>
      <c r="Z3" s="4"/>
    </row>
    <row r="4" spans="1:26" ht="14.4">
      <c r="A4" s="59" t="s">
        <v>88</v>
      </c>
      <c r="B4" s="3">
        <v>7</v>
      </c>
      <c r="C4" s="3">
        <v>9</v>
      </c>
      <c r="D4" s="3">
        <v>10</v>
      </c>
      <c r="E4" s="3">
        <v>10</v>
      </c>
      <c r="F4" s="3">
        <v>10</v>
      </c>
      <c r="G4" s="3"/>
      <c r="H4" s="3"/>
      <c r="I4" s="3">
        <v>10</v>
      </c>
      <c r="J4" s="3"/>
      <c r="K4" s="3"/>
      <c r="L4" s="3"/>
      <c r="M4" s="3">
        <v>10</v>
      </c>
      <c r="N4" s="3"/>
      <c r="O4" s="3"/>
      <c r="P4" s="3">
        <v>9</v>
      </c>
      <c r="Q4" s="3"/>
      <c r="R4" s="60">
        <f t="shared" si="0"/>
        <v>9.375</v>
      </c>
      <c r="S4" s="3">
        <f t="shared" si="1"/>
        <v>7</v>
      </c>
      <c r="T4" s="4"/>
      <c r="U4" s="4"/>
      <c r="V4" s="4"/>
      <c r="W4" s="4" t="s">
        <v>379</v>
      </c>
      <c r="X4" s="4" t="s">
        <v>380</v>
      </c>
      <c r="Y4" s="4"/>
      <c r="Z4" s="4"/>
    </row>
    <row r="5" spans="1:26" ht="14.4">
      <c r="A5" s="59" t="s">
        <v>343</v>
      </c>
      <c r="B5" s="3">
        <v>9</v>
      </c>
      <c r="C5" s="3">
        <v>8</v>
      </c>
      <c r="D5" s="3">
        <v>9</v>
      </c>
      <c r="E5" s="3">
        <v>9</v>
      </c>
      <c r="F5" s="3">
        <v>9</v>
      </c>
      <c r="G5" s="3"/>
      <c r="H5" s="3">
        <v>7</v>
      </c>
      <c r="I5" s="3">
        <v>6</v>
      </c>
      <c r="J5" s="3"/>
      <c r="K5" s="3"/>
      <c r="L5" s="3"/>
      <c r="M5" s="3"/>
      <c r="N5" s="3">
        <v>7</v>
      </c>
      <c r="O5" s="3">
        <v>9</v>
      </c>
      <c r="P5" s="3">
        <v>7</v>
      </c>
      <c r="Q5" s="3">
        <v>9</v>
      </c>
      <c r="R5" s="60">
        <f t="shared" si="0"/>
        <v>8.0909090909090917</v>
      </c>
      <c r="S5" s="3">
        <f t="shared" si="1"/>
        <v>6</v>
      </c>
      <c r="T5" s="4"/>
      <c r="U5" s="4"/>
      <c r="V5" s="4"/>
      <c r="W5" s="4" t="s">
        <v>381</v>
      </c>
      <c r="X5" s="4" t="s">
        <v>382</v>
      </c>
      <c r="Y5" s="4"/>
      <c r="Z5" s="4"/>
    </row>
    <row r="6" spans="1:26" ht="14.4">
      <c r="A6" s="59" t="s">
        <v>344</v>
      </c>
      <c r="B6" s="3">
        <v>7</v>
      </c>
      <c r="C6" s="3">
        <v>7</v>
      </c>
      <c r="D6" s="3">
        <v>7</v>
      </c>
      <c r="E6" s="3">
        <v>7</v>
      </c>
      <c r="F6" s="3">
        <v>7</v>
      </c>
      <c r="G6" s="3">
        <v>8</v>
      </c>
      <c r="H6" s="3"/>
      <c r="I6" s="3">
        <v>6</v>
      </c>
      <c r="J6" s="3"/>
      <c r="K6" s="3"/>
      <c r="L6" s="3"/>
      <c r="M6" s="3"/>
      <c r="N6" s="3">
        <v>6</v>
      </c>
      <c r="O6" s="3"/>
      <c r="P6" s="3">
        <v>7</v>
      </c>
      <c r="Q6" s="3">
        <v>7</v>
      </c>
      <c r="R6" s="60">
        <f t="shared" si="0"/>
        <v>6.9</v>
      </c>
      <c r="S6" s="3">
        <f t="shared" si="1"/>
        <v>6</v>
      </c>
      <c r="T6" s="4"/>
      <c r="U6" s="4"/>
      <c r="V6" s="4"/>
      <c r="W6" s="4" t="s">
        <v>383</v>
      </c>
      <c r="X6" s="4" t="s">
        <v>384</v>
      </c>
      <c r="Y6" s="4"/>
      <c r="Z6" s="4"/>
    </row>
    <row r="7" spans="1:26" ht="14.4">
      <c r="A7" s="59" t="s">
        <v>345</v>
      </c>
      <c r="B7" s="3">
        <v>7</v>
      </c>
      <c r="C7" s="3">
        <v>7</v>
      </c>
      <c r="D7" s="3">
        <v>7</v>
      </c>
      <c r="E7" s="3">
        <v>7</v>
      </c>
      <c r="F7" s="3">
        <v>7</v>
      </c>
      <c r="G7" s="3"/>
      <c r="H7" s="3"/>
      <c r="I7" s="3">
        <v>6</v>
      </c>
      <c r="J7" s="3"/>
      <c r="K7" s="3"/>
      <c r="L7" s="3"/>
      <c r="M7" s="3">
        <v>7</v>
      </c>
      <c r="N7" s="3">
        <v>7</v>
      </c>
      <c r="O7" s="3">
        <v>7</v>
      </c>
      <c r="P7" s="3">
        <v>7</v>
      </c>
      <c r="Q7" s="3">
        <v>7</v>
      </c>
      <c r="R7" s="60">
        <f t="shared" si="0"/>
        <v>6.9090909090909092</v>
      </c>
      <c r="S7" s="3">
        <f t="shared" si="1"/>
        <v>6</v>
      </c>
      <c r="T7" s="4"/>
      <c r="U7" s="4"/>
      <c r="V7" s="4"/>
      <c r="W7" s="4" t="s">
        <v>385</v>
      </c>
      <c r="X7" s="4" t="s">
        <v>374</v>
      </c>
      <c r="Y7" s="4"/>
      <c r="Z7" s="4"/>
    </row>
    <row r="8" spans="1:26" ht="14.4">
      <c r="A8" s="59" t="s">
        <v>164</v>
      </c>
      <c r="B8" s="3">
        <v>5</v>
      </c>
      <c r="C8" s="3">
        <v>6</v>
      </c>
      <c r="D8" s="3">
        <v>6</v>
      </c>
      <c r="E8" s="3">
        <v>6</v>
      </c>
      <c r="F8" s="3">
        <v>6</v>
      </c>
      <c r="G8" s="3"/>
      <c r="H8" s="3">
        <v>6</v>
      </c>
      <c r="I8" s="3">
        <v>5</v>
      </c>
      <c r="J8" s="3"/>
      <c r="K8" s="3"/>
      <c r="L8" s="3"/>
      <c r="M8" s="3"/>
      <c r="N8" s="3">
        <v>6</v>
      </c>
      <c r="O8" s="3"/>
      <c r="P8" s="3">
        <v>6</v>
      </c>
      <c r="Q8" s="3"/>
      <c r="R8" s="60">
        <f t="shared" si="0"/>
        <v>5.7777777777777777</v>
      </c>
      <c r="S8" s="3">
        <f t="shared" si="1"/>
        <v>5</v>
      </c>
      <c r="T8" s="4"/>
      <c r="U8" s="4"/>
      <c r="V8" s="4"/>
      <c r="W8" s="4" t="s">
        <v>386</v>
      </c>
      <c r="X8" s="4" t="s">
        <v>387</v>
      </c>
      <c r="Y8" s="4"/>
      <c r="Z8" s="4"/>
    </row>
    <row r="9" spans="1:26" ht="14.4">
      <c r="A9" s="59" t="s">
        <v>346</v>
      </c>
      <c r="B9" s="3">
        <v>7</v>
      </c>
      <c r="C9" s="3">
        <v>7</v>
      </c>
      <c r="D9" s="3">
        <v>6</v>
      </c>
      <c r="E9" s="3">
        <v>6</v>
      </c>
      <c r="F9" s="3">
        <v>6</v>
      </c>
      <c r="G9" s="3">
        <v>7</v>
      </c>
      <c r="H9" s="3"/>
      <c r="I9" s="3"/>
      <c r="J9" s="3"/>
      <c r="K9" s="3"/>
      <c r="L9" s="3"/>
      <c r="M9" s="3">
        <v>7</v>
      </c>
      <c r="N9" s="3">
        <v>7</v>
      </c>
      <c r="O9" s="3">
        <v>6</v>
      </c>
      <c r="P9" s="3">
        <v>6</v>
      </c>
      <c r="Q9" s="3">
        <v>6</v>
      </c>
      <c r="R9" s="60">
        <f t="shared" si="0"/>
        <v>6.4545454545454541</v>
      </c>
      <c r="S9" s="3">
        <f t="shared" si="1"/>
        <v>6</v>
      </c>
      <c r="T9" s="4"/>
      <c r="U9" s="4"/>
      <c r="V9" s="4"/>
      <c r="W9" s="4" t="s">
        <v>388</v>
      </c>
      <c r="X9" s="4" t="s">
        <v>389</v>
      </c>
      <c r="Y9" s="4"/>
      <c r="Z9" s="4"/>
    </row>
    <row r="10" spans="1:26" ht="14.4">
      <c r="A10" s="59" t="s">
        <v>347</v>
      </c>
      <c r="B10" s="3">
        <v>3</v>
      </c>
      <c r="C10" s="3">
        <v>3</v>
      </c>
      <c r="D10" s="3">
        <v>3</v>
      </c>
      <c r="E10" s="3">
        <v>3</v>
      </c>
      <c r="F10" s="3">
        <v>3</v>
      </c>
      <c r="G10" s="3"/>
      <c r="H10" s="3"/>
      <c r="I10" s="3">
        <v>3</v>
      </c>
      <c r="J10" s="3"/>
      <c r="K10" s="3"/>
      <c r="L10" s="3"/>
      <c r="M10" s="3"/>
      <c r="N10" s="3">
        <v>3</v>
      </c>
      <c r="O10" s="3"/>
      <c r="P10" s="3"/>
      <c r="Q10" s="3"/>
      <c r="R10" s="60">
        <f t="shared" si="0"/>
        <v>3</v>
      </c>
      <c r="S10" s="3">
        <f t="shared" si="1"/>
        <v>3</v>
      </c>
      <c r="T10" s="4"/>
      <c r="U10" s="4"/>
      <c r="V10" s="4"/>
      <c r="W10" s="4" t="s">
        <v>390</v>
      </c>
      <c r="X10" s="4" t="s">
        <v>391</v>
      </c>
      <c r="Y10" s="4"/>
      <c r="Z10" s="4"/>
    </row>
    <row r="11" spans="1:26" ht="14.4">
      <c r="A11" s="59" t="s">
        <v>216</v>
      </c>
      <c r="B11" s="3">
        <v>10</v>
      </c>
      <c r="C11" s="3">
        <v>10</v>
      </c>
      <c r="D11" s="3">
        <v>10</v>
      </c>
      <c r="E11" s="3">
        <v>10</v>
      </c>
      <c r="F11" s="3">
        <v>10</v>
      </c>
      <c r="G11" s="3"/>
      <c r="H11" s="3"/>
      <c r="I11" s="3">
        <v>10</v>
      </c>
      <c r="J11" s="3"/>
      <c r="K11" s="3"/>
      <c r="L11" s="3"/>
      <c r="M11" s="3"/>
      <c r="N11" s="3">
        <v>10</v>
      </c>
      <c r="O11" s="3">
        <v>10</v>
      </c>
      <c r="P11" s="3">
        <v>10</v>
      </c>
      <c r="Q11" s="3"/>
      <c r="R11" s="60">
        <f t="shared" si="0"/>
        <v>10</v>
      </c>
      <c r="S11" s="3">
        <f t="shared" si="1"/>
        <v>10</v>
      </c>
      <c r="T11" s="4"/>
      <c r="U11" s="4"/>
      <c r="V11" s="4"/>
      <c r="W11" s="4" t="s">
        <v>392</v>
      </c>
      <c r="X11" s="4" t="s">
        <v>393</v>
      </c>
      <c r="Y11" s="4"/>
      <c r="Z11" s="4"/>
    </row>
    <row r="12" spans="1:26" ht="14.4">
      <c r="A12" s="59">
        <v>909</v>
      </c>
      <c r="B12" s="3">
        <v>7</v>
      </c>
      <c r="C12" s="3">
        <v>7</v>
      </c>
      <c r="D12" s="3">
        <v>7</v>
      </c>
      <c r="E12" s="3">
        <v>7</v>
      </c>
      <c r="F12" s="3">
        <v>7</v>
      </c>
      <c r="G12" s="3">
        <v>7</v>
      </c>
      <c r="H12" s="3">
        <v>7</v>
      </c>
      <c r="I12" s="3">
        <v>7</v>
      </c>
      <c r="J12" s="3">
        <v>7</v>
      </c>
      <c r="K12" s="3">
        <v>7</v>
      </c>
      <c r="L12" s="3">
        <v>7</v>
      </c>
      <c r="M12" s="3">
        <v>7</v>
      </c>
      <c r="N12" s="3">
        <v>7</v>
      </c>
      <c r="O12" s="3">
        <v>7</v>
      </c>
      <c r="P12" s="3">
        <v>7</v>
      </c>
      <c r="Q12" s="3">
        <v>7</v>
      </c>
      <c r="R12" s="60">
        <f t="shared" si="0"/>
        <v>7</v>
      </c>
      <c r="S12" s="3">
        <f t="shared" si="1"/>
        <v>7</v>
      </c>
      <c r="T12" s="4"/>
      <c r="U12" s="4"/>
      <c r="V12" s="4"/>
      <c r="W12" s="4" t="s">
        <v>394</v>
      </c>
      <c r="X12" s="4" t="s">
        <v>395</v>
      </c>
      <c r="Y12" s="4"/>
      <c r="Z12" s="4"/>
    </row>
    <row r="13" spans="1:26" ht="14.4">
      <c r="A13" s="59">
        <v>1109</v>
      </c>
      <c r="B13" s="3">
        <v>6</v>
      </c>
      <c r="C13" s="3">
        <v>6</v>
      </c>
      <c r="D13" s="3">
        <v>6</v>
      </c>
      <c r="E13" s="3">
        <v>6</v>
      </c>
      <c r="F13" s="3">
        <v>6</v>
      </c>
      <c r="G13" s="3">
        <v>6</v>
      </c>
      <c r="H13" s="3">
        <v>6</v>
      </c>
      <c r="I13" s="3">
        <v>6</v>
      </c>
      <c r="J13" s="3">
        <v>6</v>
      </c>
      <c r="K13" s="3">
        <v>6</v>
      </c>
      <c r="L13" s="3">
        <v>6</v>
      </c>
      <c r="M13" s="3">
        <v>8</v>
      </c>
      <c r="N13" s="3">
        <v>6</v>
      </c>
      <c r="O13" s="3">
        <v>6</v>
      </c>
      <c r="P13" s="3">
        <v>6</v>
      </c>
      <c r="Q13" s="3">
        <v>6</v>
      </c>
      <c r="R13" s="60">
        <f t="shared" si="0"/>
        <v>6.125</v>
      </c>
      <c r="S13" s="3">
        <f t="shared" si="1"/>
        <v>6</v>
      </c>
      <c r="T13" s="4"/>
      <c r="U13" s="4"/>
      <c r="V13" s="4"/>
      <c r="W13" s="4" t="s">
        <v>396</v>
      </c>
      <c r="X13" s="4" t="s">
        <v>397</v>
      </c>
      <c r="Y13" s="4"/>
      <c r="Z13" s="4"/>
    </row>
    <row r="14" spans="1:26" ht="14.4">
      <c r="A14" s="59" t="s">
        <v>252</v>
      </c>
      <c r="B14" s="3">
        <v>12</v>
      </c>
      <c r="C14" s="3">
        <v>12</v>
      </c>
      <c r="D14" s="3">
        <v>12</v>
      </c>
      <c r="E14" s="3">
        <v>12</v>
      </c>
      <c r="F14" s="3">
        <v>12</v>
      </c>
      <c r="G14" s="3"/>
      <c r="H14" s="3"/>
      <c r="I14" s="3">
        <v>12</v>
      </c>
      <c r="J14" s="3"/>
      <c r="K14" s="3"/>
      <c r="L14" s="3"/>
      <c r="M14" s="3"/>
      <c r="N14" s="3">
        <v>12</v>
      </c>
      <c r="O14" s="3">
        <v>12</v>
      </c>
      <c r="P14" s="3">
        <v>12</v>
      </c>
      <c r="Q14" s="3"/>
      <c r="R14" s="60">
        <f t="shared" si="0"/>
        <v>12</v>
      </c>
      <c r="S14" s="3">
        <f t="shared" si="1"/>
        <v>12</v>
      </c>
      <c r="T14" s="4"/>
      <c r="U14" s="4"/>
      <c r="V14" s="4"/>
      <c r="W14" s="4" t="s">
        <v>398</v>
      </c>
      <c r="X14" s="4" t="s">
        <v>399</v>
      </c>
      <c r="Y14" s="4"/>
      <c r="Z14" s="4"/>
    </row>
    <row r="15" spans="1:26" ht="14.4">
      <c r="A15" s="59" t="s">
        <v>261</v>
      </c>
      <c r="B15" s="3">
        <v>10</v>
      </c>
      <c r="C15" s="3">
        <v>10</v>
      </c>
      <c r="D15" s="3">
        <v>10</v>
      </c>
      <c r="E15" s="3">
        <v>10</v>
      </c>
      <c r="F15" s="3">
        <v>10</v>
      </c>
      <c r="G15" s="3"/>
      <c r="H15" s="3"/>
      <c r="I15" s="3">
        <v>10</v>
      </c>
      <c r="J15" s="3"/>
      <c r="K15" s="3"/>
      <c r="L15" s="3"/>
      <c r="M15" s="3"/>
      <c r="N15" s="3">
        <v>10</v>
      </c>
      <c r="O15" s="3">
        <v>10</v>
      </c>
      <c r="P15" s="3">
        <v>10</v>
      </c>
      <c r="Q15" s="3"/>
      <c r="R15" s="60">
        <f t="shared" si="0"/>
        <v>10</v>
      </c>
      <c r="S15" s="3">
        <f t="shared" si="1"/>
        <v>10</v>
      </c>
      <c r="T15" s="4"/>
      <c r="U15" s="4"/>
      <c r="V15" s="4"/>
      <c r="W15" s="4" t="s">
        <v>400</v>
      </c>
      <c r="X15" s="4" t="s">
        <v>401</v>
      </c>
      <c r="Y15" s="4"/>
      <c r="Z15" s="4"/>
    </row>
    <row r="16" spans="1:26" ht="14.4">
      <c r="A16" s="59" t="s">
        <v>269</v>
      </c>
      <c r="B16" s="3">
        <v>15</v>
      </c>
      <c r="C16" s="3">
        <v>15</v>
      </c>
      <c r="D16" s="3">
        <v>15</v>
      </c>
      <c r="E16" s="3">
        <v>15</v>
      </c>
      <c r="F16" s="3">
        <v>15</v>
      </c>
      <c r="G16" s="3"/>
      <c r="H16" s="3">
        <v>15</v>
      </c>
      <c r="I16" s="3">
        <v>15</v>
      </c>
      <c r="J16" s="3">
        <v>15</v>
      </c>
      <c r="K16" s="3">
        <v>15</v>
      </c>
      <c r="L16" s="3"/>
      <c r="M16" s="3"/>
      <c r="N16" s="3">
        <v>15</v>
      </c>
      <c r="O16" s="3">
        <v>15</v>
      </c>
      <c r="P16" s="3">
        <v>15</v>
      </c>
      <c r="Q16" s="3"/>
      <c r="R16" s="60">
        <f t="shared" si="0"/>
        <v>15</v>
      </c>
      <c r="S16" s="3">
        <f t="shared" si="1"/>
        <v>15</v>
      </c>
      <c r="T16" s="4"/>
      <c r="U16" s="4"/>
      <c r="V16" s="4"/>
      <c r="W16" s="4" t="s">
        <v>402</v>
      </c>
      <c r="X16" s="4" t="s">
        <v>403</v>
      </c>
      <c r="Y16" s="4"/>
      <c r="Z16" s="4"/>
    </row>
    <row r="17" spans="1:26" ht="14.4">
      <c r="A17" s="59" t="s">
        <v>276</v>
      </c>
      <c r="B17" s="3">
        <v>15</v>
      </c>
      <c r="C17" s="3">
        <v>15</v>
      </c>
      <c r="D17" s="3">
        <v>15</v>
      </c>
      <c r="E17" s="3">
        <v>15</v>
      </c>
      <c r="F17" s="3">
        <v>15</v>
      </c>
      <c r="G17" s="3"/>
      <c r="H17" s="3">
        <v>15</v>
      </c>
      <c r="I17" s="3">
        <v>15</v>
      </c>
      <c r="J17" s="3">
        <v>15</v>
      </c>
      <c r="K17" s="3">
        <v>15</v>
      </c>
      <c r="L17" s="3"/>
      <c r="M17" s="3">
        <v>13</v>
      </c>
      <c r="N17" s="3">
        <v>15</v>
      </c>
      <c r="O17" s="3">
        <v>15</v>
      </c>
      <c r="P17" s="3">
        <v>15</v>
      </c>
      <c r="Q17" s="3"/>
      <c r="R17" s="60">
        <f t="shared" si="0"/>
        <v>14.846153846153847</v>
      </c>
      <c r="S17" s="3">
        <f t="shared" si="1"/>
        <v>13</v>
      </c>
      <c r="T17" s="4"/>
      <c r="U17" s="4"/>
      <c r="V17" s="4"/>
      <c r="W17" s="4" t="s">
        <v>404</v>
      </c>
      <c r="X17" s="4" t="s">
        <v>405</v>
      </c>
      <c r="Y17" s="4"/>
      <c r="Z17" s="4"/>
    </row>
    <row r="18" spans="1:26" ht="14.4">
      <c r="A18" s="59" t="s">
        <v>282</v>
      </c>
      <c r="B18" s="3">
        <v>10</v>
      </c>
      <c r="C18" s="3">
        <v>10</v>
      </c>
      <c r="D18" s="3">
        <v>10</v>
      </c>
      <c r="E18" s="3">
        <v>10</v>
      </c>
      <c r="F18" s="3">
        <v>10</v>
      </c>
      <c r="G18" s="3"/>
      <c r="H18" s="3">
        <v>10</v>
      </c>
      <c r="I18" s="3">
        <v>10</v>
      </c>
      <c r="J18" s="3">
        <v>10</v>
      </c>
      <c r="K18" s="3">
        <v>10</v>
      </c>
      <c r="L18" s="3"/>
      <c r="M18" s="3"/>
      <c r="N18" s="3">
        <v>10</v>
      </c>
      <c r="O18" s="3">
        <v>10</v>
      </c>
      <c r="P18" s="3">
        <v>10</v>
      </c>
      <c r="Q18" s="3"/>
      <c r="R18" s="60">
        <f t="shared" si="0"/>
        <v>10</v>
      </c>
      <c r="S18" s="3">
        <f t="shared" si="1"/>
        <v>10</v>
      </c>
      <c r="T18" s="4"/>
      <c r="U18" s="4"/>
      <c r="V18" s="4"/>
      <c r="W18" s="4" t="s">
        <v>406</v>
      </c>
      <c r="X18" s="4" t="s">
        <v>407</v>
      </c>
      <c r="Y18" s="4"/>
      <c r="Z18" s="4"/>
    </row>
    <row r="19" spans="1:26" ht="14.4">
      <c r="A19" s="59" t="s">
        <v>285</v>
      </c>
      <c r="B19" s="3">
        <v>4</v>
      </c>
      <c r="C19" s="3">
        <v>4</v>
      </c>
      <c r="D19" s="3">
        <v>4</v>
      </c>
      <c r="E19" s="3">
        <v>4</v>
      </c>
      <c r="F19" s="3">
        <v>4</v>
      </c>
      <c r="G19" s="3">
        <v>4</v>
      </c>
      <c r="H19" s="3">
        <v>4</v>
      </c>
      <c r="I19" s="3"/>
      <c r="J19" s="3">
        <v>4</v>
      </c>
      <c r="K19" s="3">
        <v>4</v>
      </c>
      <c r="L19" s="3"/>
      <c r="M19" s="3"/>
      <c r="N19" s="3">
        <v>4</v>
      </c>
      <c r="O19" s="3">
        <v>4</v>
      </c>
      <c r="P19" s="3">
        <v>4</v>
      </c>
      <c r="Q19" s="3"/>
      <c r="R19" s="60">
        <f t="shared" si="0"/>
        <v>4</v>
      </c>
      <c r="S19" s="3">
        <f t="shared" si="1"/>
        <v>4</v>
      </c>
      <c r="T19" s="4"/>
      <c r="U19" s="4"/>
      <c r="V19" s="4"/>
      <c r="W19" s="4" t="s">
        <v>408</v>
      </c>
      <c r="X19" s="4" t="s">
        <v>409</v>
      </c>
      <c r="Y19" s="4"/>
      <c r="Z19" s="4"/>
    </row>
    <row r="20" spans="1:26" ht="15.75" customHeight="1">
      <c r="A20" s="59" t="s">
        <v>288</v>
      </c>
      <c r="B20" s="3">
        <v>12</v>
      </c>
      <c r="C20" s="3">
        <v>12</v>
      </c>
      <c r="D20" s="3">
        <v>12</v>
      </c>
      <c r="E20" s="3">
        <v>12</v>
      </c>
      <c r="F20" s="3">
        <v>12</v>
      </c>
      <c r="G20" s="3">
        <v>12</v>
      </c>
      <c r="H20" s="3">
        <v>12</v>
      </c>
      <c r="I20" s="3"/>
      <c r="J20" s="3">
        <v>12</v>
      </c>
      <c r="K20" s="3">
        <v>12</v>
      </c>
      <c r="L20" s="3"/>
      <c r="M20" s="3"/>
      <c r="N20" s="3">
        <v>12</v>
      </c>
      <c r="O20" s="3">
        <v>12</v>
      </c>
      <c r="P20" s="3">
        <v>12</v>
      </c>
      <c r="Q20" s="3"/>
      <c r="R20" s="60">
        <f t="shared" si="0"/>
        <v>12</v>
      </c>
      <c r="S20" s="3">
        <f t="shared" si="1"/>
        <v>12</v>
      </c>
      <c r="T20" s="4"/>
      <c r="U20" s="4"/>
      <c r="V20" s="4"/>
      <c r="W20" s="4" t="s">
        <v>410</v>
      </c>
      <c r="X20" s="4" t="s">
        <v>411</v>
      </c>
      <c r="Y20" s="4"/>
      <c r="Z20" s="4"/>
    </row>
    <row r="21" spans="1:26" ht="15.75" customHeight="1">
      <c r="A21" s="59" t="s">
        <v>291</v>
      </c>
      <c r="B21" s="3"/>
      <c r="C21" s="3">
        <v>6</v>
      </c>
      <c r="D21" s="3"/>
      <c r="E21" s="3"/>
      <c r="F21" s="3"/>
      <c r="G21" s="3">
        <v>6</v>
      </c>
      <c r="H21" s="3"/>
      <c r="I21" s="3"/>
      <c r="J21" s="3"/>
      <c r="K21" s="3"/>
      <c r="L21" s="3"/>
      <c r="M21" s="3"/>
      <c r="N21" s="3">
        <v>6</v>
      </c>
      <c r="O21" s="3"/>
      <c r="P21" s="3"/>
      <c r="Q21" s="3"/>
      <c r="R21" s="60">
        <f t="shared" si="0"/>
        <v>6</v>
      </c>
      <c r="S21" s="3">
        <f t="shared" si="1"/>
        <v>6</v>
      </c>
      <c r="T21" s="4"/>
      <c r="U21" s="4"/>
      <c r="V21" s="4"/>
      <c r="W21" s="4" t="s">
        <v>412</v>
      </c>
      <c r="X21" s="4" t="s">
        <v>413</v>
      </c>
      <c r="Y21" s="4"/>
      <c r="Z21" s="4"/>
    </row>
    <row r="22" spans="1:26" ht="15.75" customHeight="1">
      <c r="A22" s="4">
        <v>1</v>
      </c>
      <c r="B22" s="4">
        <v>2</v>
      </c>
      <c r="C22" s="4">
        <v>3</v>
      </c>
      <c r="D22" s="4">
        <v>4</v>
      </c>
      <c r="E22" s="4">
        <v>5</v>
      </c>
      <c r="F22" s="4">
        <v>6</v>
      </c>
      <c r="G22" s="4">
        <v>7</v>
      </c>
      <c r="H22" s="4">
        <v>8</v>
      </c>
      <c r="I22" s="4">
        <v>9</v>
      </c>
      <c r="J22" s="4">
        <v>10</v>
      </c>
      <c r="K22" s="4">
        <v>11</v>
      </c>
      <c r="L22" s="4">
        <v>12</v>
      </c>
      <c r="M22" s="4">
        <v>13</v>
      </c>
      <c r="N22" s="4">
        <v>14</v>
      </c>
      <c r="O22" s="4">
        <v>15</v>
      </c>
      <c r="P22" s="4">
        <v>16</v>
      </c>
      <c r="Q22" s="4">
        <v>17</v>
      </c>
      <c r="R22" s="4">
        <v>18</v>
      </c>
      <c r="S22" s="4">
        <v>19</v>
      </c>
      <c r="T22" s="4"/>
      <c r="U22" s="4"/>
      <c r="V22" s="4"/>
      <c r="W22" s="4"/>
      <c r="X22" s="4" t="s">
        <v>414</v>
      </c>
      <c r="Y22" s="4" t="s">
        <v>415</v>
      </c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 t="s">
        <v>416</v>
      </c>
      <c r="Y23" s="4" t="s">
        <v>417</v>
      </c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 t="s">
        <v>418</v>
      </c>
      <c r="Y24" s="4" t="s">
        <v>419</v>
      </c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 t="s">
        <v>420</v>
      </c>
      <c r="Y25" s="4" t="s">
        <v>421</v>
      </c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 t="s">
        <v>422</v>
      </c>
      <c r="Y26" s="4" t="s">
        <v>423</v>
      </c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 t="s">
        <v>424</v>
      </c>
      <c r="Y27" s="4" t="s">
        <v>425</v>
      </c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 t="s">
        <v>426</v>
      </c>
      <c r="Y28" s="4" t="s">
        <v>427</v>
      </c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 t="s">
        <v>428</v>
      </c>
      <c r="Y29" s="4" t="s">
        <v>429</v>
      </c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 t="s">
        <v>430</v>
      </c>
      <c r="Y30" s="4" t="s">
        <v>431</v>
      </c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workbookViewId="0">
      <selection activeCell="B24" sqref="B24"/>
    </sheetView>
  </sheetViews>
  <sheetFormatPr defaultColWidth="14.44140625" defaultRowHeight="15" customHeight="1"/>
  <cols>
    <col min="1" max="1" width="22.6640625" customWidth="1"/>
    <col min="2" max="2" width="12.88671875" customWidth="1"/>
    <col min="3" max="3" width="29.33203125" customWidth="1"/>
    <col min="4" max="4" width="14.33203125" customWidth="1"/>
    <col min="5" max="5" width="9.109375" customWidth="1"/>
    <col min="6" max="6" width="10.33203125" customWidth="1"/>
    <col min="7" max="26" width="12.88671875" customWidth="1"/>
  </cols>
  <sheetData>
    <row r="1" spans="1:4" ht="14.4">
      <c r="A1" s="42" t="s">
        <v>337</v>
      </c>
      <c r="B1" s="42" t="s">
        <v>432</v>
      </c>
      <c r="C1" s="42" t="s">
        <v>433</v>
      </c>
      <c r="D1" s="42" t="s">
        <v>434</v>
      </c>
    </row>
    <row r="2" spans="1:4" ht="14.4">
      <c r="A2" s="45" t="s">
        <v>44</v>
      </c>
      <c r="B2" s="3">
        <v>0.75</v>
      </c>
      <c r="C2" s="3">
        <v>1800</v>
      </c>
      <c r="D2" s="3">
        <v>2000</v>
      </c>
    </row>
    <row r="3" spans="1:4" ht="14.4">
      <c r="A3" s="45" t="s">
        <v>66</v>
      </c>
      <c r="B3" s="3">
        <v>1.5</v>
      </c>
      <c r="C3" s="3">
        <v>2100</v>
      </c>
      <c r="D3" s="3">
        <v>2000</v>
      </c>
    </row>
    <row r="4" spans="1:4" ht="14.4">
      <c r="A4" s="45" t="s">
        <v>216</v>
      </c>
      <c r="B4" s="3">
        <v>0.8</v>
      </c>
      <c r="C4" s="3">
        <v>2000</v>
      </c>
      <c r="D4" s="3">
        <v>2000</v>
      </c>
    </row>
    <row r="5" spans="1:4" ht="14.4">
      <c r="A5" s="45" t="s">
        <v>252</v>
      </c>
      <c r="B5" s="3">
        <v>1.5</v>
      </c>
      <c r="C5" s="3">
        <v>2000</v>
      </c>
      <c r="D5" s="3">
        <v>2000</v>
      </c>
    </row>
    <row r="6" spans="1:4" ht="14.4">
      <c r="A6" s="45" t="s">
        <v>261</v>
      </c>
      <c r="B6" s="3">
        <v>0.75</v>
      </c>
      <c r="C6" s="3">
        <v>2000</v>
      </c>
      <c r="D6" s="3">
        <v>2000</v>
      </c>
    </row>
    <row r="7" spans="1:4" ht="14.4">
      <c r="A7" s="45" t="s">
        <v>269</v>
      </c>
      <c r="B7" s="3">
        <v>1</v>
      </c>
      <c r="C7" s="3">
        <v>2000</v>
      </c>
      <c r="D7" s="3">
        <v>2000</v>
      </c>
    </row>
    <row r="8" spans="1:4" ht="14.4">
      <c r="A8" s="45" t="s">
        <v>276</v>
      </c>
      <c r="B8" s="3">
        <v>1.2</v>
      </c>
      <c r="C8" s="3">
        <v>2000</v>
      </c>
      <c r="D8" s="3">
        <v>2500</v>
      </c>
    </row>
    <row r="9" spans="1:4" ht="14.4">
      <c r="A9" s="45" t="s">
        <v>288</v>
      </c>
      <c r="B9" s="3">
        <v>1.25</v>
      </c>
      <c r="C9" s="3">
        <v>2000</v>
      </c>
      <c r="D9" s="3">
        <v>2500</v>
      </c>
    </row>
    <row r="10" spans="1:4" ht="14.4">
      <c r="A10" s="45" t="s">
        <v>88</v>
      </c>
      <c r="B10" s="3">
        <v>3.5</v>
      </c>
      <c r="C10" s="3">
        <v>2500</v>
      </c>
      <c r="D10" s="3">
        <v>2500</v>
      </c>
    </row>
    <row r="11" spans="1:4" ht="14.4">
      <c r="A11" s="45" t="s">
        <v>346</v>
      </c>
      <c r="B11" s="3">
        <v>6.5</v>
      </c>
      <c r="C11" s="3">
        <v>4500</v>
      </c>
      <c r="D11" s="3">
        <v>3000</v>
      </c>
    </row>
    <row r="12" spans="1:4" ht="14.4">
      <c r="A12" s="45" t="s">
        <v>343</v>
      </c>
      <c r="B12" s="3">
        <v>2.5</v>
      </c>
      <c r="C12" s="3">
        <v>4000</v>
      </c>
      <c r="D12" s="3">
        <v>3000</v>
      </c>
    </row>
    <row r="13" spans="1:4" ht="14.4">
      <c r="A13" s="45" t="s">
        <v>282</v>
      </c>
      <c r="B13" s="3">
        <v>2.5</v>
      </c>
      <c r="C13" s="3">
        <v>4000</v>
      </c>
      <c r="D13" s="3">
        <v>3000</v>
      </c>
    </row>
    <row r="14" spans="1:4" ht="14.4">
      <c r="A14" s="45" t="s">
        <v>285</v>
      </c>
      <c r="B14" s="3">
        <v>7.5</v>
      </c>
      <c r="C14" s="3">
        <v>4000</v>
      </c>
      <c r="D14" s="3">
        <v>3000</v>
      </c>
    </row>
    <row r="15" spans="1:4" ht="14.4">
      <c r="A15" s="45" t="s">
        <v>164</v>
      </c>
      <c r="B15" s="3">
        <v>6.8</v>
      </c>
      <c r="C15" s="3">
        <v>5000</v>
      </c>
      <c r="D15" s="3">
        <v>3000</v>
      </c>
    </row>
    <row r="16" spans="1:4" ht="14.4">
      <c r="A16" s="45" t="s">
        <v>344</v>
      </c>
      <c r="B16" s="3">
        <v>4.5</v>
      </c>
      <c r="C16" s="3">
        <v>5000</v>
      </c>
      <c r="D16" s="3">
        <v>3000</v>
      </c>
    </row>
    <row r="17" spans="1:4" ht="14.4">
      <c r="A17" s="45" t="s">
        <v>345</v>
      </c>
      <c r="B17" s="3">
        <v>6.5</v>
      </c>
      <c r="C17" s="3">
        <v>5000</v>
      </c>
      <c r="D17" s="3">
        <v>3000</v>
      </c>
    </row>
    <row r="18" spans="1:4" ht="14.4">
      <c r="A18" s="45">
        <v>909</v>
      </c>
      <c r="B18" s="3">
        <v>6.8</v>
      </c>
      <c r="C18" s="3">
        <v>5000</v>
      </c>
      <c r="D18" s="3">
        <v>3000</v>
      </c>
    </row>
    <row r="19" spans="1:4" ht="14.4">
      <c r="A19" s="45" t="s">
        <v>347</v>
      </c>
      <c r="B19" s="3">
        <v>8</v>
      </c>
      <c r="C19" s="3">
        <v>6000</v>
      </c>
      <c r="D19" s="3">
        <v>3000</v>
      </c>
    </row>
    <row r="20" spans="1:4" ht="14.4">
      <c r="A20" s="45">
        <v>1109</v>
      </c>
      <c r="B20" s="3">
        <v>7.5</v>
      </c>
      <c r="C20" s="3">
        <v>6000</v>
      </c>
      <c r="D20" s="3">
        <v>3000</v>
      </c>
    </row>
    <row r="21" spans="1:4" ht="15.75" customHeight="1">
      <c r="A21" s="45" t="s">
        <v>291</v>
      </c>
      <c r="B21" s="3">
        <v>16</v>
      </c>
      <c r="C21" s="3">
        <v>6000</v>
      </c>
      <c r="D21" s="3">
        <v>3000</v>
      </c>
    </row>
    <row r="22" spans="1:4" ht="15.75" customHeight="1">
      <c r="A22" s="4"/>
      <c r="B22" s="4"/>
      <c r="C22" s="4"/>
      <c r="D22" s="4"/>
    </row>
    <row r="23" spans="1:4" ht="15.75" customHeight="1">
      <c r="A23" s="2" t="s">
        <v>435</v>
      </c>
      <c r="B23" s="4">
        <v>0.3</v>
      </c>
      <c r="C23" s="4"/>
      <c r="D23" s="4"/>
    </row>
    <row r="24" spans="1:4" ht="15.75" customHeight="1">
      <c r="A24" s="2" t="s">
        <v>436</v>
      </c>
      <c r="B24" s="4">
        <v>1</v>
      </c>
      <c r="C24" s="4"/>
      <c r="D24" s="4"/>
    </row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E20" sqref="E20"/>
    </sheetView>
  </sheetViews>
  <sheetFormatPr defaultColWidth="14.44140625" defaultRowHeight="15" customHeight="1"/>
  <cols>
    <col min="1" max="1" width="8.88671875" customWidth="1"/>
    <col min="2" max="2" width="12" customWidth="1"/>
    <col min="3" max="3" width="19.33203125" customWidth="1"/>
    <col min="4" max="6" width="9.109375" customWidth="1"/>
    <col min="7" max="26" width="12.88671875" customWidth="1"/>
  </cols>
  <sheetData>
    <row r="1" spans="1:26" ht="14.4">
      <c r="A1" s="42" t="s">
        <v>1</v>
      </c>
      <c r="B1" s="42" t="s">
        <v>46</v>
      </c>
      <c r="C1" s="42" t="s">
        <v>68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4">
      <c r="A2" s="42" t="s">
        <v>130</v>
      </c>
      <c r="B2" s="3">
        <v>1500</v>
      </c>
      <c r="C2" s="3">
        <v>2100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4">
      <c r="A3" s="42" t="s">
        <v>28</v>
      </c>
      <c r="B3" s="3">
        <v>1500</v>
      </c>
      <c r="C3" s="3">
        <v>2200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4">
      <c r="A4" s="42" t="s">
        <v>188</v>
      </c>
      <c r="B4" s="3">
        <v>1200</v>
      </c>
      <c r="C4" s="3">
        <v>2200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4">
      <c r="A5" s="42" t="s">
        <v>74</v>
      </c>
      <c r="B5" s="3">
        <v>1200</v>
      </c>
      <c r="C5" s="3">
        <v>2200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4">
      <c r="A6" s="42" t="s">
        <v>95</v>
      </c>
      <c r="B6" s="3">
        <v>1200</v>
      </c>
      <c r="C6" s="3">
        <v>2400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4">
      <c r="A7" s="42" t="s">
        <v>273</v>
      </c>
      <c r="B7" s="3">
        <v>1300</v>
      </c>
      <c r="C7" s="3">
        <v>2700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4">
      <c r="A8" s="42" t="s">
        <v>77</v>
      </c>
      <c r="B8" s="3">
        <v>1300</v>
      </c>
      <c r="C8" s="3">
        <v>2300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4">
      <c r="A9" s="42" t="s">
        <v>155</v>
      </c>
      <c r="B9" s="3">
        <v>1500</v>
      </c>
      <c r="C9" s="3">
        <v>2500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4">
      <c r="A10" s="42" t="s">
        <v>118</v>
      </c>
      <c r="B10" s="3">
        <v>1500</v>
      </c>
      <c r="C10" s="3">
        <v>1800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4">
      <c r="A11" s="42" t="s">
        <v>80</v>
      </c>
      <c r="B11" s="3">
        <v>1400</v>
      </c>
      <c r="C11" s="3">
        <v>2000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4">
      <c r="A12" s="42" t="s">
        <v>176</v>
      </c>
      <c r="B12" s="3">
        <v>1200</v>
      </c>
      <c r="C12" s="3">
        <v>2400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4">
      <c r="A13" s="42" t="s">
        <v>159</v>
      </c>
      <c r="B13" s="3">
        <v>1300</v>
      </c>
      <c r="C13" s="3">
        <v>2100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4">
      <c r="A14" s="42" t="s">
        <v>178</v>
      </c>
      <c r="B14" s="3">
        <v>1500</v>
      </c>
      <c r="C14" s="3">
        <v>2600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4">
      <c r="A15" s="42" t="s">
        <v>179</v>
      </c>
      <c r="B15" s="3">
        <v>1400</v>
      </c>
      <c r="C15" s="3">
        <v>2200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4">
      <c r="A16" s="42" t="s">
        <v>105</v>
      </c>
      <c r="B16" s="3">
        <v>1100</v>
      </c>
      <c r="C16" s="3">
        <v>2700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4">
      <c r="A17" s="42" t="s">
        <v>227</v>
      </c>
      <c r="B17" s="3">
        <v>1100</v>
      </c>
      <c r="C17" s="3">
        <v>2500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4">
      <c r="A18" s="42" t="s">
        <v>268</v>
      </c>
      <c r="B18" s="3">
        <v>1300</v>
      </c>
      <c r="C18" s="3">
        <v>2200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4">
      <c r="A19" s="4"/>
      <c r="B19" s="4">
        <v>2</v>
      </c>
      <c r="C19" s="4">
        <v>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>
      <selection activeCell="F2" sqref="F2"/>
    </sheetView>
  </sheetViews>
  <sheetFormatPr defaultColWidth="14.44140625" defaultRowHeight="15" customHeight="1"/>
  <cols>
    <col min="1" max="1" width="9.109375" customWidth="1"/>
    <col min="2" max="2" width="15.88671875" customWidth="1"/>
    <col min="3" max="3" width="12.88671875" customWidth="1"/>
    <col min="4" max="4" width="9.33203125" customWidth="1"/>
    <col min="5" max="5" width="14.33203125" customWidth="1"/>
    <col min="6" max="6" width="12.33203125" customWidth="1"/>
    <col min="7" max="7" width="13.109375" customWidth="1"/>
    <col min="8" max="8" width="15.33203125" customWidth="1"/>
    <col min="9" max="9" width="9.109375" customWidth="1"/>
    <col min="10" max="10" width="49.33203125" customWidth="1"/>
    <col min="11" max="26" width="12.88671875" customWidth="1"/>
  </cols>
  <sheetData>
    <row r="1" spans="1:26" ht="14.4">
      <c r="A1" s="42" t="s">
        <v>1</v>
      </c>
      <c r="B1" s="42" t="s">
        <v>0</v>
      </c>
      <c r="C1" s="42" t="s">
        <v>437</v>
      </c>
      <c r="D1" s="42" t="s">
        <v>438</v>
      </c>
      <c r="E1" s="42" t="s">
        <v>439</v>
      </c>
      <c r="F1" s="42" t="s">
        <v>440</v>
      </c>
      <c r="G1" s="42" t="s">
        <v>441</v>
      </c>
      <c r="H1" s="42" t="s">
        <v>442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4">
      <c r="A2" s="42" t="s">
        <v>130</v>
      </c>
      <c r="B2" s="4" t="s">
        <v>2</v>
      </c>
      <c r="C2" s="3">
        <v>10809.6</v>
      </c>
      <c r="D2" s="3">
        <v>11917.8</v>
      </c>
      <c r="E2" s="3">
        <v>12513.6</v>
      </c>
      <c r="F2" s="3">
        <f t="shared" ref="F2:H2" si="0">ROUND(C2, -2) + 1000</f>
        <v>11800</v>
      </c>
      <c r="G2" s="3">
        <f t="shared" si="0"/>
        <v>12900</v>
      </c>
      <c r="H2" s="3">
        <f t="shared" si="0"/>
        <v>13500</v>
      </c>
      <c r="I2" s="4"/>
      <c r="J2" s="4" t="s">
        <v>443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4">
      <c r="A3" s="42" t="s">
        <v>28</v>
      </c>
      <c r="B3" s="4" t="s">
        <v>3</v>
      </c>
      <c r="C3" s="3">
        <v>9972.3000000000011</v>
      </c>
      <c r="D3" s="3">
        <v>11007.300000000001</v>
      </c>
      <c r="E3" s="3">
        <v>12198.300000000001</v>
      </c>
      <c r="F3" s="3">
        <f t="shared" ref="F3:H3" si="1">ROUND(C3, -2) + 1000</f>
        <v>11000</v>
      </c>
      <c r="G3" s="3">
        <f t="shared" si="1"/>
        <v>12000</v>
      </c>
      <c r="H3" s="3">
        <f t="shared" si="1"/>
        <v>13200</v>
      </c>
      <c r="I3" s="4"/>
      <c r="J3" s="4" t="s">
        <v>444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4">
      <c r="A4" s="42" t="s">
        <v>188</v>
      </c>
      <c r="B4" s="4" t="s">
        <v>4</v>
      </c>
      <c r="C4" s="3">
        <v>13429.41</v>
      </c>
      <c r="D4" s="3">
        <v>14704.07</v>
      </c>
      <c r="E4" s="3">
        <v>16106.2</v>
      </c>
      <c r="F4" s="3">
        <f t="shared" ref="F4:H4" si="2">ROUND(C4, -2) + 1000</f>
        <v>14400</v>
      </c>
      <c r="G4" s="3">
        <f t="shared" si="2"/>
        <v>15700</v>
      </c>
      <c r="H4" s="3">
        <f t="shared" si="2"/>
        <v>17100</v>
      </c>
      <c r="I4" s="4"/>
      <c r="J4" s="4" t="s">
        <v>445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4">
      <c r="A5" s="42" t="s">
        <v>74</v>
      </c>
      <c r="B5" s="4" t="s">
        <v>5</v>
      </c>
      <c r="C5" s="3">
        <v>13429.41</v>
      </c>
      <c r="D5" s="3">
        <v>14704.07</v>
      </c>
      <c r="E5" s="3">
        <v>16106.2</v>
      </c>
      <c r="F5" s="3">
        <f t="shared" ref="F5:H5" si="3">ROUND(C5, -2) + 1000</f>
        <v>14400</v>
      </c>
      <c r="G5" s="3">
        <f t="shared" si="3"/>
        <v>15700</v>
      </c>
      <c r="H5" s="3">
        <f t="shared" si="3"/>
        <v>17100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4">
      <c r="A6" s="42" t="s">
        <v>95</v>
      </c>
      <c r="B6" s="4" t="s">
        <v>6</v>
      </c>
      <c r="C6" s="3">
        <v>13429.41</v>
      </c>
      <c r="D6" s="3">
        <v>14704.07</v>
      </c>
      <c r="E6" s="3">
        <v>16106.2</v>
      </c>
      <c r="F6" s="3">
        <f t="shared" ref="F6:H6" si="4">ROUND(C6, -2) + 1000</f>
        <v>14400</v>
      </c>
      <c r="G6" s="3">
        <f t="shared" si="4"/>
        <v>15700</v>
      </c>
      <c r="H6" s="3">
        <f t="shared" si="4"/>
        <v>17100</v>
      </c>
      <c r="I6" s="4"/>
      <c r="J6" s="4" t="s">
        <v>446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4">
      <c r="A7" s="42" t="s">
        <v>273</v>
      </c>
      <c r="B7" s="4" t="s">
        <v>7</v>
      </c>
      <c r="C7" s="3">
        <v>15296</v>
      </c>
      <c r="D7" s="3">
        <v>16858</v>
      </c>
      <c r="E7" s="3">
        <v>18332</v>
      </c>
      <c r="F7" s="3">
        <f t="shared" ref="F7:H7" si="5">ROUND(C7, -2) + 1000</f>
        <v>16300</v>
      </c>
      <c r="G7" s="3">
        <f t="shared" si="5"/>
        <v>17900</v>
      </c>
      <c r="H7" s="3">
        <f t="shared" si="5"/>
        <v>19300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4">
      <c r="A8" s="42" t="s">
        <v>77</v>
      </c>
      <c r="B8" s="4" t="s">
        <v>8</v>
      </c>
      <c r="C8" s="3">
        <v>8700</v>
      </c>
      <c r="D8" s="3">
        <v>11100</v>
      </c>
      <c r="E8" s="3">
        <v>13800</v>
      </c>
      <c r="F8" s="3">
        <f t="shared" ref="F8:H8" si="6">ROUND(C8, -2) + 1000</f>
        <v>9700</v>
      </c>
      <c r="G8" s="3">
        <f t="shared" si="6"/>
        <v>12100</v>
      </c>
      <c r="H8" s="3">
        <f t="shared" si="6"/>
        <v>14800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4">
      <c r="A9" s="42" t="s">
        <v>155</v>
      </c>
      <c r="B9" s="4" t="s">
        <v>9</v>
      </c>
      <c r="C9" s="3">
        <v>8366</v>
      </c>
      <c r="D9" s="3">
        <v>9618</v>
      </c>
      <c r="E9" s="3">
        <v>10037</v>
      </c>
      <c r="F9" s="3">
        <f t="shared" ref="F9:H9" si="7">ROUND(C9, -2) + 1000</f>
        <v>9400</v>
      </c>
      <c r="G9" s="3">
        <f t="shared" si="7"/>
        <v>10600</v>
      </c>
      <c r="H9" s="3">
        <f t="shared" si="7"/>
        <v>11000</v>
      </c>
      <c r="I9" s="4"/>
      <c r="J9" s="4" t="s">
        <v>447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4">
      <c r="A10" s="42" t="s">
        <v>118</v>
      </c>
      <c r="B10" s="4" t="s">
        <v>10</v>
      </c>
      <c r="C10" s="3">
        <v>8182</v>
      </c>
      <c r="D10" s="3">
        <v>9560</v>
      </c>
      <c r="E10" s="3">
        <v>10860</v>
      </c>
      <c r="F10" s="3">
        <f t="shared" ref="F10:H10" si="8">ROUND(C10, -2) + 1000</f>
        <v>9200</v>
      </c>
      <c r="G10" s="3">
        <f t="shared" si="8"/>
        <v>10600</v>
      </c>
      <c r="H10" s="3">
        <f t="shared" si="8"/>
        <v>11900</v>
      </c>
      <c r="I10" s="4"/>
      <c r="J10" s="4" t="s">
        <v>448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4">
      <c r="A11" s="42" t="s">
        <v>80</v>
      </c>
      <c r="B11" s="4" t="s">
        <v>11</v>
      </c>
      <c r="C11" s="3">
        <v>5798</v>
      </c>
      <c r="D11" s="3">
        <v>6058</v>
      </c>
      <c r="E11" s="3">
        <v>7358</v>
      </c>
      <c r="F11" s="3">
        <f t="shared" ref="F11:H11" si="9">ROUND(C11, -2) + 1000</f>
        <v>6800</v>
      </c>
      <c r="G11" s="3">
        <f t="shared" si="9"/>
        <v>7100</v>
      </c>
      <c r="H11" s="3">
        <f t="shared" si="9"/>
        <v>8400</v>
      </c>
      <c r="I11" s="4"/>
      <c r="J11" s="4" t="s">
        <v>449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4">
      <c r="A12" s="42" t="s">
        <v>176</v>
      </c>
      <c r="B12" s="4" t="s">
        <v>12</v>
      </c>
      <c r="C12" s="3">
        <v>6465.88</v>
      </c>
      <c r="D12" s="3">
        <v>8523.2099999999991</v>
      </c>
      <c r="E12" s="3">
        <v>9845.7800000000007</v>
      </c>
      <c r="F12" s="3">
        <f t="shared" ref="F12:H12" si="10">ROUND(C12, -2) + 1000</f>
        <v>7500</v>
      </c>
      <c r="G12" s="3">
        <f t="shared" si="10"/>
        <v>9500</v>
      </c>
      <c r="H12" s="3">
        <f t="shared" si="10"/>
        <v>10800</v>
      </c>
      <c r="I12" s="4"/>
      <c r="J12" s="4" t="s">
        <v>450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4">
      <c r="A13" s="42" t="s">
        <v>159</v>
      </c>
      <c r="B13" s="4" t="s">
        <v>13</v>
      </c>
      <c r="C13" s="3">
        <v>7030</v>
      </c>
      <c r="D13" s="3">
        <v>7038</v>
      </c>
      <c r="E13" s="3">
        <v>7109</v>
      </c>
      <c r="F13" s="3">
        <f t="shared" ref="F13:H13" si="11">ROUND(C13, -2) + 1000</f>
        <v>8000</v>
      </c>
      <c r="G13" s="3">
        <f t="shared" si="11"/>
        <v>8000</v>
      </c>
      <c r="H13" s="3">
        <f t="shared" si="11"/>
        <v>8100</v>
      </c>
      <c r="I13" s="4"/>
      <c r="J13" s="4" t="s">
        <v>451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4">
      <c r="A14" s="42" t="s">
        <v>178</v>
      </c>
      <c r="B14" s="4" t="s">
        <v>14</v>
      </c>
      <c r="C14" s="3">
        <v>8374.77</v>
      </c>
      <c r="D14" s="3">
        <v>9381.06</v>
      </c>
      <c r="E14" s="3">
        <v>14000</v>
      </c>
      <c r="F14" s="3">
        <f t="shared" ref="F14:H14" si="12">ROUND(C14, -2) + 1000</f>
        <v>9400</v>
      </c>
      <c r="G14" s="3">
        <f t="shared" si="12"/>
        <v>10400</v>
      </c>
      <c r="H14" s="3">
        <f t="shared" si="12"/>
        <v>15000</v>
      </c>
      <c r="I14" s="4"/>
      <c r="J14" s="4" t="s">
        <v>452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4">
      <c r="A15" s="42" t="s">
        <v>179</v>
      </c>
      <c r="B15" s="4" t="s">
        <v>15</v>
      </c>
      <c r="C15" s="3">
        <v>8527</v>
      </c>
      <c r="D15" s="3">
        <v>9627</v>
      </c>
      <c r="E15" s="3">
        <v>14000</v>
      </c>
      <c r="F15" s="3">
        <f t="shared" ref="F15:H15" si="13">ROUND(C15, -2) + 1000</f>
        <v>9500</v>
      </c>
      <c r="G15" s="3">
        <f t="shared" si="13"/>
        <v>10600</v>
      </c>
      <c r="H15" s="3">
        <f t="shared" si="13"/>
        <v>15000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4">
      <c r="A16" s="42" t="s">
        <v>105</v>
      </c>
      <c r="B16" s="4" t="s">
        <v>16</v>
      </c>
      <c r="C16" s="3">
        <v>8527</v>
      </c>
      <c r="D16" s="3">
        <v>9627</v>
      </c>
      <c r="E16" s="3">
        <v>14000</v>
      </c>
      <c r="F16" s="3">
        <f t="shared" ref="F16:H16" si="14">ROUND(C16, -2) + 1000</f>
        <v>9500</v>
      </c>
      <c r="G16" s="3">
        <f t="shared" si="14"/>
        <v>10600</v>
      </c>
      <c r="H16" s="3">
        <f t="shared" si="14"/>
        <v>15000</v>
      </c>
      <c r="I16" s="4"/>
      <c r="J16" s="4" t="s">
        <v>453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4">
      <c r="A17" s="42" t="s">
        <v>227</v>
      </c>
      <c r="B17" s="4" t="s">
        <v>17</v>
      </c>
      <c r="C17" s="3">
        <v>8374.77</v>
      </c>
      <c r="D17" s="3">
        <v>9381.06</v>
      </c>
      <c r="E17" s="3">
        <v>14000</v>
      </c>
      <c r="F17" s="3">
        <f t="shared" ref="F17:H17" si="15">ROUND(C17, -2) + 1000</f>
        <v>9400</v>
      </c>
      <c r="G17" s="3">
        <f t="shared" si="15"/>
        <v>10400</v>
      </c>
      <c r="H17" s="3">
        <f t="shared" si="15"/>
        <v>15000</v>
      </c>
      <c r="I17" s="4"/>
      <c r="J17" s="4" t="s">
        <v>454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4">
      <c r="A18" s="42" t="s">
        <v>268</v>
      </c>
      <c r="B18" s="4" t="s">
        <v>18</v>
      </c>
      <c r="C18" s="3">
        <v>8527</v>
      </c>
      <c r="D18" s="3">
        <v>9627</v>
      </c>
      <c r="E18" s="3">
        <v>14000</v>
      </c>
      <c r="F18" s="3">
        <f t="shared" ref="F18:H18" si="16">ROUND(C18, -2) + 1000</f>
        <v>9500</v>
      </c>
      <c r="G18" s="3">
        <f t="shared" si="16"/>
        <v>10600</v>
      </c>
      <c r="H18" s="3">
        <f t="shared" si="16"/>
        <v>15000</v>
      </c>
      <c r="I18" s="4"/>
      <c r="J18" s="4" t="s">
        <v>455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4">
      <c r="A19" s="42" t="s">
        <v>275</v>
      </c>
      <c r="B19" s="3" t="s">
        <v>253</v>
      </c>
      <c r="C19" s="3">
        <v>8527</v>
      </c>
      <c r="D19" s="3">
        <v>9627</v>
      </c>
      <c r="E19" s="3">
        <v>14000</v>
      </c>
      <c r="F19" s="3">
        <f t="shared" ref="F19:H19" si="17">ROUND(C19, -2) + 1000</f>
        <v>9500</v>
      </c>
      <c r="G19" s="3">
        <f t="shared" si="17"/>
        <v>10600</v>
      </c>
      <c r="H19" s="3">
        <f t="shared" si="17"/>
        <v>15000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K1000"/>
  <sheetViews>
    <sheetView workbookViewId="0"/>
  </sheetViews>
  <sheetFormatPr defaultColWidth="14.44140625" defaultRowHeight="15" customHeight="1"/>
  <cols>
    <col min="1" max="1" width="12.109375" customWidth="1"/>
    <col min="2" max="2" width="15.88671875" customWidth="1"/>
    <col min="3" max="3" width="10.109375" customWidth="1"/>
    <col min="4" max="4" width="12.33203125" customWidth="1"/>
    <col min="5" max="5" width="10.33203125" customWidth="1"/>
    <col min="6" max="6" width="11.33203125" customWidth="1"/>
    <col min="7" max="7" width="12.88671875" customWidth="1"/>
    <col min="8" max="8" width="11.33203125" customWidth="1"/>
    <col min="9" max="9" width="11.88671875" customWidth="1"/>
    <col min="10" max="11" width="9.109375" customWidth="1"/>
    <col min="12" max="26" width="12.88671875" customWidth="1"/>
  </cols>
  <sheetData>
    <row r="3" spans="1:11" ht="14.4">
      <c r="A3" s="61" t="s">
        <v>456</v>
      </c>
      <c r="B3" s="62" t="s">
        <v>361</v>
      </c>
      <c r="C3" s="62" t="s">
        <v>353</v>
      </c>
      <c r="D3" s="62" t="s">
        <v>457</v>
      </c>
      <c r="E3" s="62" t="s">
        <v>458</v>
      </c>
      <c r="F3" s="62" t="s">
        <v>327</v>
      </c>
      <c r="G3" s="62" t="s">
        <v>459</v>
      </c>
      <c r="H3" s="62" t="s">
        <v>460</v>
      </c>
      <c r="I3" s="62" t="s">
        <v>461</v>
      </c>
      <c r="K3" s="61"/>
    </row>
    <row r="4" spans="1:11" ht="14.4">
      <c r="A4" s="63" t="s">
        <v>27</v>
      </c>
      <c r="B4" s="64" t="e">
        <f>SUMIFS(#REF!,#REF!,'(Inc) OU Profitability'!A4)</f>
        <v>#REF!</v>
      </c>
      <c r="C4" s="64" t="e">
        <f>SUMIFS(#REF!,#REF!,'(Inc) OU Profitability'!A4)</f>
        <v>#REF!</v>
      </c>
      <c r="D4" s="64" t="e">
        <f>SUMIFS(#REF!,#REF!,'(Inc) OU Profitability'!A4)</f>
        <v>#REF!</v>
      </c>
      <c r="E4" s="64" t="e">
        <f>SUMIFS(#REF!,#REF!,'(Inc) OU Profitability'!A4)</f>
        <v>#REF!</v>
      </c>
      <c r="F4" s="64" t="e">
        <f t="shared" ref="F4:F17" si="0">SUM(B4:E4)</f>
        <v>#REF!</v>
      </c>
      <c r="G4" s="64" t="e">
        <f>SUMIFS(#REF!,#REF!,'(Inc) OU Profitability'!A4)</f>
        <v>#REF!</v>
      </c>
      <c r="H4" s="64" t="e">
        <f t="shared" ref="H4:H17" si="1">G4-F4</f>
        <v>#REF!</v>
      </c>
      <c r="I4" s="65" t="str">
        <f t="shared" ref="I4:I18" si="2">IFERROR(H4/F4,"-")</f>
        <v>-</v>
      </c>
      <c r="K4" s="61"/>
    </row>
    <row r="5" spans="1:11" ht="14.4">
      <c r="A5" s="63" t="s">
        <v>71</v>
      </c>
      <c r="B5" s="64" t="e">
        <f>SUMIFS(#REF!,#REF!,'(Inc) OU Profitability'!A5)</f>
        <v>#REF!</v>
      </c>
      <c r="C5" s="64" t="e">
        <f>SUMIFS(#REF!,#REF!,'(Inc) OU Profitability'!A5)</f>
        <v>#REF!</v>
      </c>
      <c r="D5" s="64" t="e">
        <f>SUMIFS(#REF!,#REF!,'(Inc) OU Profitability'!A5)</f>
        <v>#REF!</v>
      </c>
      <c r="E5" s="64" t="e">
        <f>SUMIFS(#REF!,#REF!,'(Inc) OU Profitability'!A5)</f>
        <v>#REF!</v>
      </c>
      <c r="F5" s="64" t="e">
        <f t="shared" si="0"/>
        <v>#REF!</v>
      </c>
      <c r="G5" s="64" t="e">
        <f>SUMIFS(#REF!,#REF!,'(Inc) OU Profitability'!A5)</f>
        <v>#REF!</v>
      </c>
      <c r="H5" s="64" t="e">
        <f t="shared" si="1"/>
        <v>#REF!</v>
      </c>
      <c r="I5" s="65" t="str">
        <f t="shared" si="2"/>
        <v>-</v>
      </c>
      <c r="K5" s="61"/>
    </row>
    <row r="6" spans="1:11" ht="14.4">
      <c r="A6" s="63" t="s">
        <v>91</v>
      </c>
      <c r="B6" s="64" t="e">
        <f>SUMIFS(#REF!,#REF!,'(Inc) OU Profitability'!A6)</f>
        <v>#REF!</v>
      </c>
      <c r="C6" s="64" t="e">
        <f>SUMIFS(#REF!,#REF!,'(Inc) OU Profitability'!A6)</f>
        <v>#REF!</v>
      </c>
      <c r="D6" s="64" t="e">
        <f>SUMIFS(#REF!,#REF!,'(Inc) OU Profitability'!A6)</f>
        <v>#REF!</v>
      </c>
      <c r="E6" s="64" t="e">
        <f>SUMIFS(#REF!,#REF!,'(Inc) OU Profitability'!A6)</f>
        <v>#REF!</v>
      </c>
      <c r="F6" s="64" t="e">
        <f t="shared" si="0"/>
        <v>#REF!</v>
      </c>
      <c r="G6" s="64" t="e">
        <f>SUMIFS(#REF!,#REF!,'(Inc) OU Profitability'!A6)</f>
        <v>#REF!</v>
      </c>
      <c r="H6" s="64" t="e">
        <f t="shared" si="1"/>
        <v>#REF!</v>
      </c>
      <c r="I6" s="65" t="str">
        <f t="shared" si="2"/>
        <v>-</v>
      </c>
      <c r="K6" s="61"/>
    </row>
    <row r="7" spans="1:11" ht="14.4">
      <c r="A7" s="63" t="s">
        <v>110</v>
      </c>
      <c r="B7" s="64" t="e">
        <f>SUMIFS(#REF!,#REF!,'(Inc) OU Profitability'!A7)</f>
        <v>#REF!</v>
      </c>
      <c r="C7" s="64" t="e">
        <f>SUMIFS(#REF!,#REF!,'(Inc) OU Profitability'!A7)</f>
        <v>#REF!</v>
      </c>
      <c r="D7" s="64" t="e">
        <f>SUMIFS(#REF!,#REF!,'(Inc) OU Profitability'!A7)</f>
        <v>#REF!</v>
      </c>
      <c r="E7" s="64" t="e">
        <f>SUMIFS(#REF!,#REF!,'(Inc) OU Profitability'!A7)</f>
        <v>#REF!</v>
      </c>
      <c r="F7" s="64" t="e">
        <f t="shared" si="0"/>
        <v>#REF!</v>
      </c>
      <c r="G7" s="64" t="e">
        <f>SUMIFS(#REF!,#REF!,'(Inc) OU Profitability'!A7)</f>
        <v>#REF!</v>
      </c>
      <c r="H7" s="64" t="e">
        <f t="shared" si="1"/>
        <v>#REF!</v>
      </c>
      <c r="I7" s="65" t="str">
        <f t="shared" si="2"/>
        <v>-</v>
      </c>
      <c r="K7" s="61"/>
    </row>
    <row r="8" spans="1:11" ht="14.4">
      <c r="A8" s="63" t="s">
        <v>130</v>
      </c>
      <c r="B8" s="64" t="e">
        <f>SUMIFS(#REF!,#REF!,'(Inc) OU Profitability'!A8)</f>
        <v>#REF!</v>
      </c>
      <c r="C8" s="64" t="e">
        <f>SUMIFS(#REF!,#REF!,'(Inc) OU Profitability'!A8)</f>
        <v>#REF!</v>
      </c>
      <c r="D8" s="64" t="e">
        <f>SUMIFS(#REF!,#REF!,'(Inc) OU Profitability'!A8)</f>
        <v>#REF!</v>
      </c>
      <c r="E8" s="64" t="e">
        <f>SUMIFS(#REF!,#REF!,'(Inc) OU Profitability'!A8)</f>
        <v>#REF!</v>
      </c>
      <c r="F8" s="64" t="e">
        <f t="shared" si="0"/>
        <v>#REF!</v>
      </c>
      <c r="G8" s="64" t="e">
        <f>SUMIFS(#REF!,#REF!,'(Inc) OU Profitability'!A8)</f>
        <v>#REF!</v>
      </c>
      <c r="H8" s="64" t="e">
        <f t="shared" si="1"/>
        <v>#REF!</v>
      </c>
      <c r="I8" s="65" t="str">
        <f t="shared" si="2"/>
        <v>-</v>
      </c>
      <c r="K8" s="61"/>
    </row>
    <row r="9" spans="1:11" ht="14.4">
      <c r="A9" s="63" t="s">
        <v>149</v>
      </c>
      <c r="B9" s="64" t="e">
        <f>SUMIFS(#REF!,#REF!,'(Inc) OU Profitability'!A9)</f>
        <v>#REF!</v>
      </c>
      <c r="C9" s="64" t="e">
        <f>SUMIFS(#REF!,#REF!,'(Inc) OU Profitability'!A9)</f>
        <v>#REF!</v>
      </c>
      <c r="D9" s="64" t="e">
        <f>SUMIFS(#REF!,#REF!,'(Inc) OU Profitability'!A9)</f>
        <v>#REF!</v>
      </c>
      <c r="E9" s="64" t="e">
        <f>SUMIFS(#REF!,#REF!,'(Inc) OU Profitability'!A9)</f>
        <v>#REF!</v>
      </c>
      <c r="F9" s="64" t="e">
        <f t="shared" si="0"/>
        <v>#REF!</v>
      </c>
      <c r="G9" s="64" t="e">
        <f>SUMIFS(#REF!,#REF!,'(Inc) OU Profitability'!A9)</f>
        <v>#REF!</v>
      </c>
      <c r="H9" s="64" t="e">
        <f t="shared" si="1"/>
        <v>#REF!</v>
      </c>
      <c r="I9" s="65" t="str">
        <f t="shared" si="2"/>
        <v>-</v>
      </c>
      <c r="K9" s="61"/>
    </row>
    <row r="10" spans="1:11" ht="14.4">
      <c r="A10" s="63" t="s">
        <v>168</v>
      </c>
      <c r="B10" s="64" t="e">
        <f>SUMIFS(#REF!,#REF!,'(Inc) OU Profitability'!A10)</f>
        <v>#REF!</v>
      </c>
      <c r="C10" s="64" t="e">
        <f>SUMIFS(#REF!,#REF!,'(Inc) OU Profitability'!A10)</f>
        <v>#REF!</v>
      </c>
      <c r="D10" s="64" t="e">
        <f>SUMIFS(#REF!,#REF!,'(Inc) OU Profitability'!A10)</f>
        <v>#REF!</v>
      </c>
      <c r="E10" s="64" t="e">
        <f>SUMIFS(#REF!,#REF!,'(Inc) OU Profitability'!A10)</f>
        <v>#REF!</v>
      </c>
      <c r="F10" s="64" t="e">
        <f t="shared" si="0"/>
        <v>#REF!</v>
      </c>
      <c r="G10" s="64" t="e">
        <f>SUMIFS(#REF!,#REF!,'(Inc) OU Profitability'!A10)</f>
        <v>#REF!</v>
      </c>
      <c r="H10" s="64" t="e">
        <f t="shared" si="1"/>
        <v>#REF!</v>
      </c>
      <c r="I10" s="65" t="str">
        <f t="shared" si="2"/>
        <v>-</v>
      </c>
      <c r="K10" s="61"/>
    </row>
    <row r="11" spans="1:11" ht="14.4">
      <c r="A11" s="63" t="s">
        <v>186</v>
      </c>
      <c r="B11" s="64" t="e">
        <f>SUMIFS(#REF!,#REF!,'(Inc) OU Profitability'!A11)</f>
        <v>#REF!</v>
      </c>
      <c r="C11" s="64" t="e">
        <f>SUMIFS(#REF!,#REF!,'(Inc) OU Profitability'!A11)</f>
        <v>#REF!</v>
      </c>
      <c r="D11" s="64" t="e">
        <f>SUMIFS(#REF!,#REF!,'(Inc) OU Profitability'!A11)</f>
        <v>#REF!</v>
      </c>
      <c r="E11" s="64" t="e">
        <f>SUMIFS(#REF!,#REF!,'(Inc) OU Profitability'!A11)</f>
        <v>#REF!</v>
      </c>
      <c r="F11" s="64" t="e">
        <f t="shared" si="0"/>
        <v>#REF!</v>
      </c>
      <c r="G11" s="64" t="e">
        <f>SUMIFS(#REF!,#REF!,'(Inc) OU Profitability'!A11)</f>
        <v>#REF!</v>
      </c>
      <c r="H11" s="64" t="e">
        <f t="shared" si="1"/>
        <v>#REF!</v>
      </c>
      <c r="I11" s="65" t="str">
        <f t="shared" si="2"/>
        <v>-</v>
      </c>
    </row>
    <row r="12" spans="1:11" ht="14.4">
      <c r="A12" s="63" t="s">
        <v>219</v>
      </c>
      <c r="B12" s="64" t="e">
        <f>SUMIFS(#REF!,#REF!,'(Inc) OU Profitability'!A12)</f>
        <v>#REF!</v>
      </c>
      <c r="C12" s="64" t="e">
        <f>SUMIFS(#REF!,#REF!,'(Inc) OU Profitability'!A12)</f>
        <v>#REF!</v>
      </c>
      <c r="D12" s="64" t="e">
        <f>SUMIFS(#REF!,#REF!,'(Inc) OU Profitability'!A12)</f>
        <v>#REF!</v>
      </c>
      <c r="E12" s="64" t="e">
        <f>SUMIFS(#REF!,#REF!,'(Inc) OU Profitability'!A12)</f>
        <v>#REF!</v>
      </c>
      <c r="F12" s="64" t="e">
        <f t="shared" si="0"/>
        <v>#REF!</v>
      </c>
      <c r="G12" s="64" t="e">
        <f>SUMIFS(#REF!,#REF!,'(Inc) OU Profitability'!A12)</f>
        <v>#REF!</v>
      </c>
      <c r="H12" s="64" t="e">
        <f t="shared" si="1"/>
        <v>#REF!</v>
      </c>
      <c r="I12" s="65" t="str">
        <f t="shared" si="2"/>
        <v>-</v>
      </c>
    </row>
    <row r="13" spans="1:11" ht="14.4">
      <c r="A13" s="63" t="s">
        <v>232</v>
      </c>
      <c r="B13" s="64" t="e">
        <f>SUMIFS(#REF!,#REF!,'(Inc) OU Profitability'!A13)</f>
        <v>#REF!</v>
      </c>
      <c r="C13" s="64" t="e">
        <f>SUMIFS(#REF!,#REF!,'(Inc) OU Profitability'!A13)</f>
        <v>#REF!</v>
      </c>
      <c r="D13" s="64" t="e">
        <f>SUMIFS(#REF!,#REF!,'(Inc) OU Profitability'!A13)</f>
        <v>#REF!</v>
      </c>
      <c r="E13" s="64" t="e">
        <f>SUMIFS(#REF!,#REF!,'(Inc) OU Profitability'!A13)</f>
        <v>#REF!</v>
      </c>
      <c r="F13" s="64" t="e">
        <f t="shared" si="0"/>
        <v>#REF!</v>
      </c>
      <c r="G13" s="64" t="e">
        <f>SUMIFS(#REF!,#REF!,'(Inc) OU Profitability'!A13)</f>
        <v>#REF!</v>
      </c>
      <c r="H13" s="64" t="e">
        <f t="shared" si="1"/>
        <v>#REF!</v>
      </c>
      <c r="I13" s="65" t="str">
        <f t="shared" si="2"/>
        <v>-</v>
      </c>
    </row>
    <row r="14" spans="1:11" ht="14.4">
      <c r="A14" s="63" t="s">
        <v>244</v>
      </c>
      <c r="B14" s="64" t="e">
        <f>SUMIFS(#REF!,#REF!,'(Inc) OU Profitability'!A14)</f>
        <v>#REF!</v>
      </c>
      <c r="C14" s="64" t="e">
        <f>SUMIFS(#REF!,#REF!,'(Inc) OU Profitability'!A14)</f>
        <v>#REF!</v>
      </c>
      <c r="D14" s="64" t="e">
        <f>SUMIFS(#REF!,#REF!,'(Inc) OU Profitability'!A14)</f>
        <v>#REF!</v>
      </c>
      <c r="E14" s="64" t="e">
        <f>SUMIFS(#REF!,#REF!,'(Inc) OU Profitability'!A14)</f>
        <v>#REF!</v>
      </c>
      <c r="F14" s="64" t="e">
        <f t="shared" si="0"/>
        <v>#REF!</v>
      </c>
      <c r="G14" s="64" t="e">
        <f>SUMIFS(#REF!,#REF!,'(Inc) OU Profitability'!A14)</f>
        <v>#REF!</v>
      </c>
      <c r="H14" s="64" t="e">
        <f t="shared" si="1"/>
        <v>#REF!</v>
      </c>
      <c r="I14" s="65" t="str">
        <f t="shared" si="2"/>
        <v>-</v>
      </c>
    </row>
    <row r="15" spans="1:11" ht="14.4">
      <c r="A15" s="63" t="s">
        <v>254</v>
      </c>
      <c r="B15" s="64" t="e">
        <f>SUMIFS(#REF!,#REF!,'(Inc) OU Profitability'!A15)</f>
        <v>#REF!</v>
      </c>
      <c r="C15" s="64" t="e">
        <f>SUMIFS(#REF!,#REF!,'(Inc) OU Profitability'!A15)</f>
        <v>#REF!</v>
      </c>
      <c r="D15" s="64" t="e">
        <f>SUMIFS(#REF!,#REF!,'(Inc) OU Profitability'!A15)</f>
        <v>#REF!</v>
      </c>
      <c r="E15" s="64" t="e">
        <f>SUMIFS(#REF!,#REF!,'(Inc) OU Profitability'!A15)</f>
        <v>#REF!</v>
      </c>
      <c r="F15" s="64" t="e">
        <f t="shared" si="0"/>
        <v>#REF!</v>
      </c>
      <c r="G15" s="64" t="e">
        <f>SUMIFS(#REF!,#REF!,'(Inc) OU Profitability'!A15)</f>
        <v>#REF!</v>
      </c>
      <c r="H15" s="64" t="e">
        <f t="shared" si="1"/>
        <v>#REF!</v>
      </c>
      <c r="I15" s="65" t="str">
        <f t="shared" si="2"/>
        <v>-</v>
      </c>
    </row>
    <row r="16" spans="1:11" ht="14.4">
      <c r="A16" s="63" t="s">
        <v>262</v>
      </c>
      <c r="B16" s="64" t="e">
        <f>SUMIFS(#REF!,#REF!,'(Inc) OU Profitability'!A16)</f>
        <v>#REF!</v>
      </c>
      <c r="C16" s="64" t="e">
        <f>SUMIFS(#REF!,#REF!,'(Inc) OU Profitability'!A16)</f>
        <v>#REF!</v>
      </c>
      <c r="D16" s="64" t="e">
        <f>SUMIFS(#REF!,#REF!,'(Inc) OU Profitability'!A16)</f>
        <v>#REF!</v>
      </c>
      <c r="E16" s="64" t="e">
        <f>SUMIFS(#REF!,#REF!,'(Inc) OU Profitability'!A16)</f>
        <v>#REF!</v>
      </c>
      <c r="F16" s="64" t="e">
        <f t="shared" si="0"/>
        <v>#REF!</v>
      </c>
      <c r="G16" s="64" t="e">
        <f>SUMIFS(#REF!,#REF!,'(Inc) OU Profitability'!A16)</f>
        <v>#REF!</v>
      </c>
      <c r="H16" s="64" t="e">
        <f t="shared" si="1"/>
        <v>#REF!</v>
      </c>
      <c r="I16" s="65" t="str">
        <f t="shared" si="2"/>
        <v>-</v>
      </c>
    </row>
    <row r="17" spans="1:9" ht="14.4">
      <c r="A17" s="63" t="s">
        <v>270</v>
      </c>
      <c r="B17" s="64" t="e">
        <f>SUMIFS(#REF!,#REF!,'(Inc) OU Profitability'!A17)</f>
        <v>#REF!</v>
      </c>
      <c r="C17" s="64" t="e">
        <f>SUMIFS(#REF!,#REF!,'(Inc) OU Profitability'!A17)</f>
        <v>#REF!</v>
      </c>
      <c r="D17" s="64" t="e">
        <f>SUMIFS(#REF!,#REF!,'(Inc) OU Profitability'!A17)</f>
        <v>#REF!</v>
      </c>
      <c r="E17" s="64" t="e">
        <f>SUMIFS(#REF!,#REF!,'(Inc) OU Profitability'!A17)</f>
        <v>#REF!</v>
      </c>
      <c r="F17" s="64" t="e">
        <f t="shared" si="0"/>
        <v>#REF!</v>
      </c>
      <c r="G17" s="64" t="e">
        <f>SUMIFS(#REF!,#REF!,'(Inc) OU Profitability'!A17)</f>
        <v>#REF!</v>
      </c>
      <c r="H17" s="64" t="e">
        <f t="shared" si="1"/>
        <v>#REF!</v>
      </c>
      <c r="I17" s="65" t="str">
        <f t="shared" si="2"/>
        <v>-</v>
      </c>
    </row>
    <row r="18" spans="1:9" ht="14.4">
      <c r="A18" s="63" t="s">
        <v>462</v>
      </c>
      <c r="B18" s="66" t="e">
        <f t="shared" ref="B18:H18" si="3">SUM(B3:B17)</f>
        <v>#REF!</v>
      </c>
      <c r="C18" s="66" t="e">
        <f t="shared" si="3"/>
        <v>#REF!</v>
      </c>
      <c r="D18" s="66" t="e">
        <f t="shared" si="3"/>
        <v>#REF!</v>
      </c>
      <c r="E18" s="66" t="e">
        <f t="shared" si="3"/>
        <v>#REF!</v>
      </c>
      <c r="F18" s="66" t="e">
        <f t="shared" si="3"/>
        <v>#REF!</v>
      </c>
      <c r="G18" s="66" t="e">
        <f t="shared" si="3"/>
        <v>#REF!</v>
      </c>
      <c r="H18" s="66" t="e">
        <f t="shared" si="3"/>
        <v>#REF!</v>
      </c>
      <c r="I18" s="67" t="str">
        <f t="shared" si="2"/>
        <v>-</v>
      </c>
    </row>
    <row r="19" spans="1:9" ht="14.4">
      <c r="B19" s="68" t="e">
        <f t="shared" ref="B19:E19" si="4">B18/$F$18</f>
        <v>#REF!</v>
      </c>
      <c r="C19" s="68" t="e">
        <f t="shared" si="4"/>
        <v>#REF!</v>
      </c>
      <c r="D19" s="68" t="e">
        <f t="shared" si="4"/>
        <v>#REF!</v>
      </c>
      <c r="E19" s="68" t="e">
        <f t="shared" si="4"/>
        <v>#REF!</v>
      </c>
      <c r="F19" s="68">
        <v>1</v>
      </c>
      <c r="G19" s="64"/>
      <c r="H19" s="64"/>
      <c r="I19" s="64"/>
    </row>
    <row r="21" spans="1:9" ht="15.75" customHeight="1"/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23</vt:i4>
      </vt:variant>
    </vt:vector>
  </HeadingPairs>
  <TitlesOfParts>
    <vt:vector size="34" baseType="lpstr">
      <vt:lpstr>Drop Down Lists</vt:lpstr>
      <vt:lpstr>Cost_Calculator</vt:lpstr>
      <vt:lpstr>Vehicle EMI Sheet</vt:lpstr>
      <vt:lpstr>Calculator Raw</vt:lpstr>
      <vt:lpstr>Assumption_Mileage</vt:lpstr>
      <vt:lpstr>Vehicle_Maintenance</vt:lpstr>
      <vt:lpstr>Assumption_Distance</vt:lpstr>
      <vt:lpstr>Assumption_Salary</vt:lpstr>
      <vt:lpstr>(Inc) OU Profitability</vt:lpstr>
      <vt:lpstr>Cluster Mapping</vt:lpstr>
      <vt:lpstr>Vehicle Mapping</vt:lpstr>
      <vt:lpstr>Ahmedabad</vt:lpstr>
      <vt:lpstr>Ambala</vt:lpstr>
      <vt:lpstr>Bangalore</vt:lpstr>
      <vt:lpstr>Chennai</vt:lpstr>
      <vt:lpstr>Cluster</vt:lpstr>
      <vt:lpstr>Coimbatore</vt:lpstr>
      <vt:lpstr>Delhi</vt:lpstr>
      <vt:lpstr>dependent_dd</vt:lpstr>
      <vt:lpstr>Guwahati</vt:lpstr>
      <vt:lpstr>Hyderabad</vt:lpstr>
      <vt:lpstr>Indore</vt:lpstr>
      <vt:lpstr>Jaipur</vt:lpstr>
      <vt:lpstr>Jamshedpur</vt:lpstr>
      <vt:lpstr>Kolkata</vt:lpstr>
      <vt:lpstr>Lucknow</vt:lpstr>
      <vt:lpstr>Mumbai</vt:lpstr>
      <vt:lpstr>Nagpur</vt:lpstr>
      <vt:lpstr>Noida</vt:lpstr>
      <vt:lpstr>profit_margin</vt:lpstr>
      <vt:lpstr>Pune</vt:lpstr>
      <vt:lpstr>Veh_Cat</vt:lpstr>
      <vt:lpstr>Vehicle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Deepsankar mukherjee</dc:creator>
  <cp:lastModifiedBy>Deepsankar mukherjee</cp:lastModifiedBy>
  <dcterms:created xsi:type="dcterms:W3CDTF">2021-09-26T05:08:58Z</dcterms:created>
  <dcterms:modified xsi:type="dcterms:W3CDTF">2023-11-08T17:06:46Z</dcterms:modified>
</cp:coreProperties>
</file>