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MediCall/Cycle_One/"/>
    </mc:Choice>
  </mc:AlternateContent>
  <xr:revisionPtr revIDLastSave="0" documentId="13_ncr:1_{441EA468-9791-324E-8DD2-222C1BF3F822}" xr6:coauthVersionLast="36" xr6:coauthVersionMax="36" xr10:uidLastSave="{00000000-0000-0000-0000-000000000000}"/>
  <bookViews>
    <workbookView xWindow="0" yWindow="440" windowWidth="28800" windowHeight="16620" activeTab="4" xr2:uid="{00000000-000D-0000-FFFF-FFFF00000000}"/>
  </bookViews>
  <sheets>
    <sheet name="Design Context Review" sheetId="1" r:id="rId1"/>
    <sheet name="Objectives" sheetId="2" r:id="rId2"/>
    <sheet name="Market Analysis" sheetId="3" r:id="rId3"/>
    <sheet name="Cust. Needs and Prob St." sheetId="4" r:id="rId4"/>
    <sheet name="HOQ, Specs" sheetId="5" r:id="rId5"/>
    <sheet name="Pugh Matrices" sheetId="6" r:id="rId6"/>
    <sheet name="LBM" sheetId="7" r:id="rId7"/>
    <sheet name="IP" sheetId="8" r:id="rId8"/>
    <sheet name="FMEA" sheetId="9" r:id="rId9"/>
    <sheet name="Risk Register" sheetId="10" r:id="rId10"/>
    <sheet name="Clin Reg Strategy" sheetId="11" r:id="rId1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0" l="1"/>
  <c r="E10" i="10"/>
  <c r="E9" i="10"/>
  <c r="E8" i="10"/>
  <c r="E7" i="10"/>
  <c r="E6" i="10"/>
  <c r="E5" i="10"/>
  <c r="E4" i="10"/>
  <c r="H15" i="7"/>
  <c r="H14" i="7"/>
  <c r="H13" i="7"/>
  <c r="H12" i="7"/>
  <c r="H11" i="7"/>
  <c r="H10" i="7"/>
  <c r="H9" i="7"/>
  <c r="H8" i="7"/>
  <c r="H7" i="7"/>
  <c r="H6" i="7"/>
  <c r="H16" i="7" s="1"/>
  <c r="L10" i="6"/>
  <c r="K10" i="6"/>
  <c r="J10" i="6"/>
  <c r="I10" i="6"/>
  <c r="H10" i="6"/>
  <c r="G10" i="6"/>
  <c r="F10" i="6"/>
  <c r="E10" i="6"/>
  <c r="D10" i="6"/>
  <c r="C10" i="6"/>
  <c r="C4" i="6"/>
  <c r="E29" i="3"/>
  <c r="H8" i="3"/>
  <c r="C8" i="3"/>
  <c r="H7" i="3"/>
  <c r="H6" i="3"/>
  <c r="C6" i="3"/>
  <c r="H5" i="3"/>
  <c r="C5" i="3"/>
  <c r="H4" i="3"/>
  <c r="C4" i="3"/>
  <c r="C15" i="2"/>
</calcChain>
</file>

<file path=xl/sharedStrings.xml><?xml version="1.0" encoding="utf-8"?>
<sst xmlns="http://schemas.openxmlformats.org/spreadsheetml/2006/main" count="409" uniqueCount="332">
  <si>
    <t>Objectives for Cycle 2</t>
  </si>
  <si>
    <t>Design Context Review (What do I need to know?)</t>
  </si>
  <si>
    <t>Market Analysis (Who is my customer?)</t>
  </si>
  <si>
    <t>Related Specifications</t>
  </si>
  <si>
    <t>Objectives</t>
  </si>
  <si>
    <t>(&lt;300)</t>
  </si>
  <si>
    <t>Graded Points</t>
  </si>
  <si>
    <t>Brainstorming Objectives</t>
  </si>
  <si>
    <t>Potential Market Segments</t>
  </si>
  <si>
    <t>Priority</t>
  </si>
  <si>
    <t>Estimated Market Size (number of beds)</t>
  </si>
  <si>
    <t>Disease State Fundamentals (Physiology, Anatomy, Epidemiology)</t>
  </si>
  <si>
    <t>Reference/Reasoning/assumptions</t>
  </si>
  <si>
    <t>Competitive Products/Solutions</t>
  </si>
  <si>
    <t>Willingness to pay</t>
  </si>
  <si>
    <t>Predicted Total Addressable Market</t>
  </si>
  <si>
    <t>Who will research?</t>
  </si>
  <si>
    <t>Included in Design Context Review so far</t>
  </si>
  <si>
    <t>Ambulatory Surgery Centers</t>
  </si>
  <si>
    <t>What percentage of Americans are hospitalized annually?</t>
  </si>
  <si>
    <t>Number of different settings/ modes to adapt to varying hand dexterities</t>
  </si>
  <si>
    <t>Deepthi</t>
  </si>
  <si>
    <t>There are 5,260 ambulatory surgery centers with a mean number of 17 beds per center [6] and [7]</t>
  </si>
  <si>
    <t>Nurses circulating at regular intervals and call systems with buttons</t>
  </si>
  <si>
    <t xml:space="preserve">$150/bed </t>
  </si>
  <si>
    <t xml:space="preserve">These centers are usually already using a competitive system which on average costs $150/bed (calculated by comparing call systems at the bottom of chart) </t>
  </si>
  <si>
    <t>X</t>
  </si>
  <si>
    <t>What is the average length of hospital stay?</t>
  </si>
  <si>
    <t>What is the most common ailment that places people in in-patient care?</t>
  </si>
  <si>
    <t>Come up with a functional decomposition of device</t>
  </si>
  <si>
    <t>What is the most common reason a patient would need to call a nurse?</t>
  </si>
  <si>
    <t>Battery life</t>
  </si>
  <si>
    <t>Create a list of pros and cons for both a battery supply and a main voltage supply- decide on suitable option for power supply</t>
  </si>
  <si>
    <t>What percentage of time is a visitor allowed in the hospital room?</t>
  </si>
  <si>
    <t>Haeryn</t>
  </si>
  <si>
    <t>What range encompasses the physical capabilities of stroke victims?</t>
  </si>
  <si>
    <t>How quickly does a nurse need to answer a call before causing harm to the patient?</t>
  </si>
  <si>
    <t>Time it takes to find and use</t>
  </si>
  <si>
    <t>Pugh Matrix to isolate 2 ways device could potentially alert the user that the call-bell was activated</t>
  </si>
  <si>
    <t>Information about customers (users, payers, regulators)</t>
  </si>
  <si>
    <t>Where are competitive products being sold -- hospitals, pharmacies, clinics, or online?</t>
  </si>
  <si>
    <t>How frequently would the patient use the product in a given day?</t>
  </si>
  <si>
    <t>Do our customers fall into a particular age-range?</t>
  </si>
  <si>
    <t>How motivated would users or caretakers be in keeping the solution up and running?</t>
  </si>
  <si>
    <t>Nursing/Retirements Homes</t>
  </si>
  <si>
    <t>Applicable regulations or standards</t>
  </si>
  <si>
    <t>What safety standards exists for intra-room and inter-room communication?</t>
  </si>
  <si>
    <t>Liz</t>
  </si>
  <si>
    <t>There are 15,640 homes in the United States, most of which are for profit, that house the elderly with a mean of 108 beds per center [11]</t>
  </si>
  <si>
    <t>Very basic Call systems with single buttons</t>
  </si>
  <si>
    <t>$25/bell [9]</t>
  </si>
  <si>
    <t>How long should the device be able to last before needing new parts or power supplies?</t>
  </si>
  <si>
    <t>How much mobility should the patient need to use the device?</t>
  </si>
  <si>
    <t>How will the device motivate users to keep it working?</t>
  </si>
  <si>
    <t>What are other systems that exist that help communication between patients and nurses?</t>
  </si>
  <si>
    <t>Technologies that might be used in your design</t>
  </si>
  <si>
    <t>Can we elimate wires in the design?</t>
  </si>
  <si>
    <t>What is the accuracy rate that we are aiming for?</t>
  </si>
  <si>
    <t>What components can we use to send a communication signal?</t>
  </si>
  <si>
    <t>What power source is needed to run the device?</t>
  </si>
  <si>
    <t>Will the communication device be able to communicate a specific want or need?</t>
  </si>
  <si>
    <t>What will compose the user interface or series of interactions/input signals?</t>
  </si>
  <si>
    <t>Competetive products or patents</t>
  </si>
  <si>
    <t>Pugh Matrix to isolate 2 ways device could alert the nurse that the call-bell was activated</t>
  </si>
  <si>
    <t>Is there a more reliable visual system for patients to be monitored?</t>
  </si>
  <si>
    <t>Time it takes to find and use, Number of different settings/ modes to adapt to varying hand dexterities</t>
  </si>
  <si>
    <t xml:space="preserve">Are there competitive devices for people who are unable to speak? </t>
  </si>
  <si>
    <t>Pugh matrix to decide between voice activation, foot pedal, sensor, or button.</t>
  </si>
  <si>
    <t>Who do we need to consult for information about competitive products?</t>
  </si>
  <si>
    <t>WiFi</t>
  </si>
  <si>
    <t>Using simple call systems to combat deterioration in cognition. [9]</t>
  </si>
  <si>
    <t>Research Duke Hospital policy on Bluetooth/WiFi in patient rooms</t>
  </si>
  <si>
    <t>Prototyping Objectives</t>
  </si>
  <si>
    <t>Neurocritical Care Units (NCUs)</t>
  </si>
  <si>
    <t>After choosing mechanism in Objective 8, low fidelity prototype mechanism for voice activation, button, or sensor. (A working Arduino with a pressure sensor.)</t>
  </si>
  <si>
    <t>There are 73 NCU in the US [1] with an estimated number of 24 beds per unit [8]</t>
  </si>
  <si>
    <t>Constant monitoring because of high risk and possible lack of consciousness; call systems with hard buttons</t>
  </si>
  <si>
    <t>$150/bed</t>
  </si>
  <si>
    <t>These centers are usually already using a competitive system which on average costs $150/bed</t>
  </si>
  <si>
    <t>Percentage of false positives</t>
  </si>
  <si>
    <t>Draw a code block diagram</t>
  </si>
  <si>
    <t>Number of different settings/ modes to adapt to varying hand dexterities, Weight of device</t>
  </si>
  <si>
    <t>Detailed sketch of all components of sensor and bedside stand/attachment</t>
  </si>
  <si>
    <t>At home care for patients</t>
  </si>
  <si>
    <t>About 4.9 million patients that recieved care at some point in a given year from 12,400 agencies [2].</t>
  </si>
  <si>
    <t xml:space="preserve">Signal transmission </t>
  </si>
  <si>
    <t>Manual Bells</t>
  </si>
  <si>
    <t>Configure wireless connection (e.g. Particle board or Bluetooth serial module) with at least one remote signal receiver</t>
  </si>
  <si>
    <t>$7/bell [10]</t>
  </si>
  <si>
    <t>Assuming one standard bell ($7) per patient receiving care [10]</t>
  </si>
  <si>
    <t>TOTALS(=2000)</t>
  </si>
  <si>
    <t>Palliative Care Units</t>
  </si>
  <si>
    <t>Approximately 2/3 of all hospitals report having a palliative care unit; 5,534 Hospitals in America and that there are 10 beds per unit [3][4]</t>
  </si>
  <si>
    <t>Call systems with hard buttons</t>
  </si>
  <si>
    <t>Sources:</t>
  </si>
  <si>
    <t>1. https://www.ncbi.nlm.nih.gov/pubmed/22045246</t>
  </si>
  <si>
    <t>2. https://www.cdc.gov/nchs/fastats/home-health-care.htm</t>
  </si>
  <si>
    <t>3. https://www.ncbi.nlm.nih.gov/pmc/articles/PMC4651439/</t>
  </si>
  <si>
    <t>4. https://www.aha.org/statistics/fast-facts-us-hospitals</t>
  </si>
  <si>
    <t>5. https://health.usnews.com/wellness/articles/2016-11-16/how-to-pay-for-nursing-home-costs</t>
  </si>
  <si>
    <t>6. https://www.beckersasc.com/asc-transactions-and-valuation-issues/number-of-ambulatory-surgery-centers-approaches-number-of-hospitals-nationwide.html</t>
  </si>
  <si>
    <t>7. https://www.ncbi.nlm.nih.gov/pmc/articles/PMC2980831/</t>
  </si>
  <si>
    <t>8. https://neurology.duke.edu/divisions/critical-care-and-vascular-neurology/neurocritical-care-unit-duke-medical-pavilion-8e</t>
  </si>
  <si>
    <t>9. https://www.amazon.com/Smart-Caregiver-Buttons-Wireless-Pager/dp/B0032FMSWS</t>
  </si>
  <si>
    <t>10. https://www.amazon.com/gp/product/B0769WH8F2/ref=s9_acsd_top_hd_bw_bXCZNL_cr_x__w?pf_rd_m=ATVPDKIKX0DER&amp;pf_rd_s=merchandised-search-3&amp;pf_rd_r=KDV0D9XTPJAZFT5PQKXZ&amp;pf_rd_r=KDV0D9XTPJAZFT5PQKXZ&amp;pf_rd_t=101&amp;pf_rd_p=b1fb9385-3828-5ee1-9d12-64f1a48c6f7d&amp;pf_rd_p=b1fb9385-3828-5ee1-9d12-64f1a48c6f7d&amp;pf_rd_i=490615011</t>
  </si>
  <si>
    <t>11. https://www.cdc.gov/nchs/fastats/nursing-home-care.htm</t>
  </si>
  <si>
    <t>HOSPITAL CALL SYSTEMS:</t>
  </si>
  <si>
    <t>Customer Needs  (What does my customer need?)</t>
  </si>
  <si>
    <t>Number</t>
  </si>
  <si>
    <t>Need</t>
  </si>
  <si>
    <t>User Needs</t>
  </si>
  <si>
    <t xml:space="preserve">Company </t>
  </si>
  <si>
    <t>Price for system</t>
  </si>
  <si>
    <t>Number of Units</t>
  </si>
  <si>
    <t>Price/per unit</t>
  </si>
  <si>
    <t>Type of system</t>
  </si>
  <si>
    <t>Link</t>
  </si>
  <si>
    <t>BEC Integrated</t>
  </si>
  <si>
    <t>Wireless call bell system</t>
  </si>
  <si>
    <t>https://becintegrated.com/wireless-nursecall-for-hospitals-with-24-pendants-and-call-bell-system?site=google_base&amp;gclid=Cj0KCQjwxvbdBRC0ARIsAKmec9bUjU1MkIE5EyPO398-c0bEaB2qoIx1m2pXzwSeSIcuGjPCnJ4UWY4aAu9TEALw_wcB</t>
  </si>
  <si>
    <t>The patient can conveniently find the device but not have it be in the way when not needed</t>
  </si>
  <si>
    <t>Visual alert system, connected to wall power</t>
  </si>
  <si>
    <t>https://becintegrated.com/tektone-ttnc110-24-1?site=google_base&amp;gclid=Cj0KCQjwxvbdBRC0ARIsAKmec9ZGiN5uBysdjI1z7eSmLfSZTMtRSryXfCAS53C7PYOGR1gtgNB8pTwaAhiIEALw_wcB</t>
  </si>
  <si>
    <t>The device needs to be easily accessible without needing to walk to it</t>
  </si>
  <si>
    <t>House of Quality, Functional Specs</t>
  </si>
  <si>
    <t>Patterson Medical</t>
  </si>
  <si>
    <t>The device needs to reliably contact the nurse</t>
  </si>
  <si>
    <t>The device needs to require few battery changes or cords connected to the wall</t>
  </si>
  <si>
    <t xml:space="preserve">The device needs to be understood by patients with limited cognitive ability. </t>
  </si>
  <si>
    <t>Payer Needs</t>
  </si>
  <si>
    <t>The device has a similar cost to competitive call systems</t>
  </si>
  <si>
    <t>Should be able to be produced/purchased in bulk so hospitals can provide device for each patient room</t>
  </si>
  <si>
    <t>The alert mechanism should be clear, consistent, reliable</t>
  </si>
  <si>
    <t>The alert mechanism should not be unreasonable or irritating</t>
  </si>
  <si>
    <t>Regulatory/Standards Needs</t>
  </si>
  <si>
    <t>The call system complies with regulations already met by the DMP</t>
  </si>
  <si>
    <t>The device does not cause any adverse health effects, or pose a trip or fall hazard to the patients</t>
  </si>
  <si>
    <t>Spec #1</t>
  </si>
  <si>
    <t>Software on the device should meet IEC Medical Device Software Standards</t>
  </si>
  <si>
    <t xml:space="preserve">Problem/Need Statement: </t>
  </si>
  <si>
    <t>Spec #2</t>
  </si>
  <si>
    <t>Spec #3</t>
  </si>
  <si>
    <t>We will design a way to:</t>
  </si>
  <si>
    <t>improve patient-nurse communication</t>
  </si>
  <si>
    <t>Spec #5</t>
  </si>
  <si>
    <t>in:</t>
  </si>
  <si>
    <t>Spec #6</t>
  </si>
  <si>
    <t>patients with limited mobility</t>
  </si>
  <si>
    <t>that:</t>
  </si>
  <si>
    <t xml:space="preserve">increases accessibility to assitance while reducing the number of false alerts </t>
  </si>
  <si>
    <t>No.</t>
  </si>
  <si>
    <t>Type of need</t>
  </si>
  <si>
    <t>Quadraplegic Nurse Call system</t>
  </si>
  <si>
    <t>https://www.devinemedical.com/4130-Quadriplegic-Nurse-Call-Switch-with-Cord-p/4130.htm?gclid=Cj0KCQjwxvbdBRC0ARIsAKmec9ZPRxrqejxwTKdul-ST_khkUZVfiD4TX0RgrdZc1TW10CfRpMxgZacaArHBEALw_wcB</t>
  </si>
  <si>
    <t>patient</t>
  </si>
  <si>
    <t>easily accesible for patient with limited mobility</t>
  </si>
  <si>
    <t>can be understood by patients with limited cognitive ability</t>
  </si>
  <si>
    <t xml:space="preserve">will not be in the way when not in use </t>
  </si>
  <si>
    <t>is lightweight</t>
  </si>
  <si>
    <t>nurse</t>
  </si>
  <si>
    <t>transmits the signal to multiple receivers</t>
  </si>
  <si>
    <t>Economat Nurse Call Monitor</t>
  </si>
  <si>
    <t>quickly transmits the signal to nurses</t>
  </si>
  <si>
    <t>reduces the amount of false-positives going to the nurses's station</t>
  </si>
  <si>
    <t>Notifies nurse when patient exits bed/chair</t>
  </si>
  <si>
    <t>durable and can withstand accidents</t>
  </si>
  <si>
    <t>https://www.medexsupply.com/patient-care-patient-monitors-and-alarms-economat-nurse-call-monitor-x_pid-10591.html?pid=10591&amp;gclid=Cj0KCQjwxvbdBRC0ARIsAKmec9YeXxQYx-WPm485F1tDhGwvlscwa1Zg4SWv0UT-s00XvVwPyPUG1SgaAmSCEALw_wcB</t>
  </si>
  <si>
    <t>reduces excessive wiring</t>
  </si>
  <si>
    <t>payer</t>
  </si>
  <si>
    <t>has similar cost to other competitive nurse call systems</t>
  </si>
  <si>
    <t>Average</t>
  </si>
  <si>
    <t>Spec #4</t>
  </si>
  <si>
    <t>can be produced and purchased in bulk so hospitals can use in each patient room</t>
  </si>
  <si>
    <t xml:space="preserve">regulatory </t>
  </si>
  <si>
    <t>complies with regulations met by the DMP</t>
  </si>
  <si>
    <t>software meets IEC Medical Device Software Standards</t>
  </si>
  <si>
    <t>Spec #7</t>
  </si>
  <si>
    <t>Spec #8</t>
  </si>
  <si>
    <t>CUSTOMER REQUIREMENTS/NEEDS</t>
  </si>
  <si>
    <t>Number of connections from device to power</t>
  </si>
  <si>
    <t>Transmission range</t>
  </si>
  <si>
    <t>Water resistance</t>
  </si>
  <si>
    <t>Cost of device</t>
  </si>
  <si>
    <t xml:space="preserve">Easily accessible for patients with limited mobility </t>
  </si>
  <si>
    <t xml:space="preserve">Should be understood by patients with limited cognitive ability </t>
  </si>
  <si>
    <t>Reduce the amount of false-positives going to the nurse's station</t>
  </si>
  <si>
    <t>Reduces excessive wiring</t>
  </si>
  <si>
    <t>Transmit the signal to multiple receivers</t>
  </si>
  <si>
    <t>Durable and can withstand accidents (ex. water spray)</t>
  </si>
  <si>
    <t xml:space="preserve">Able to be produced/purchased at competitve cost </t>
  </si>
  <si>
    <t xml:space="preserve">Competive Values </t>
  </si>
  <si>
    <t xml:space="preserve">1-2 min (2) </t>
  </si>
  <si>
    <t xml:space="preserve">85% (1) </t>
  </si>
  <si>
    <t xml:space="preserve">1-2 (Current system at Duke requires two connections to wall reach wall power) </t>
  </si>
  <si>
    <t>1 (per adapted call bell device) (3)</t>
  </si>
  <si>
    <t>152 m (4)</t>
  </si>
  <si>
    <t>0- Needs wall-power</t>
  </si>
  <si>
    <t>IPX5</t>
  </si>
  <si>
    <t xml:space="preserve">$150(from comparative chart on Market Analysis tab) </t>
  </si>
  <si>
    <t xml:space="preserve">Marginal Value </t>
  </si>
  <si>
    <t>1 min</t>
  </si>
  <si>
    <t>200 m</t>
  </si>
  <si>
    <t>2-3 months</t>
  </si>
  <si>
    <t>IPX4</t>
  </si>
  <si>
    <t xml:space="preserve">Ideal Value </t>
  </si>
  <si>
    <t xml:space="preserve">0.5 min </t>
  </si>
  <si>
    <t>0- wireless</t>
  </si>
  <si>
    <t xml:space="preserve">4 (one device for various types of mobility) </t>
  </si>
  <si>
    <t>300 m</t>
  </si>
  <si>
    <t>6 months</t>
  </si>
  <si>
    <t>Pugh Matrix</t>
  </si>
  <si>
    <t xml:space="preserve">Concept Name: </t>
  </si>
  <si>
    <t>Wireless Device</t>
  </si>
  <si>
    <t xml:space="preserve">Sensor Based call bell- no button press </t>
  </si>
  <si>
    <t>Various buttons/functions on one bell</t>
  </si>
  <si>
    <t xml:space="preserve">Battery powered-device </t>
  </si>
  <si>
    <t>Eye-tracking based call-bell</t>
  </si>
  <si>
    <t>Call-bell on attachable bedside stand</t>
  </si>
  <si>
    <t xml:space="preserve">Wall-connected Rechargeable device </t>
  </si>
  <si>
    <t>Voice-activated call bell</t>
  </si>
  <si>
    <t>Foot-pedal call-bell</t>
  </si>
  <si>
    <t>Current Inpatient Call-bell (remote with call-bell on TV remote)</t>
  </si>
  <si>
    <t>Less wires</t>
  </si>
  <si>
    <t>1. https://www.ncbi.nlm.nih.gov/pmc/articles/PMC3928208/</t>
  </si>
  <si>
    <t>2. https://www.frequencyprecision.com/products/touch-sensitive-button-pager-linked?variant=6167456003</t>
  </si>
  <si>
    <t>Labor, Burden and Materials (LBM) Cost Analysis</t>
  </si>
  <si>
    <t>cheap</t>
  </si>
  <si>
    <t>Burdened Labor Rate:</t>
  </si>
  <si>
    <t>Reduce false alerts to nurses</t>
  </si>
  <si>
    <t>3. https://curbellmedical.com/specialty-call-cords/</t>
  </si>
  <si>
    <t xml:space="preserve">Power the device consistently </t>
  </si>
  <si>
    <t xml:space="preserve">Increased accessibility to patients with limited finger-dexterity </t>
  </si>
  <si>
    <t>Ability to communicate various things to nurse</t>
  </si>
  <si>
    <t>per hour</t>
  </si>
  <si>
    <t>Process Step</t>
  </si>
  <si>
    <t>Material</t>
  </si>
  <si>
    <t>Quantity</t>
  </si>
  <si>
    <t>Totals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</si>
  <si>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</si>
  <si>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</si>
  <si>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</si>
  <si>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</si>
  <si>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</si>
  <si>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</si>
  <si>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4. https://www.amazon.com/Housecare-Caregiver-Caregivers-Waterproof-Transmitters/dp/B07DHTVBH1/ref=sr_1_4?ie=UTF8&amp;qid=1539227293&amp;sr=8-4&amp;keywords=nurse+call+system+for+hospital</t>
  </si>
  <si>
    <t>Front bars</t>
  </si>
  <si>
    <t>Base</t>
  </si>
  <si>
    <t>Adhesive</t>
  </si>
  <si>
    <t>e.g. Task #2</t>
  </si>
  <si>
    <t xml:space="preserve">3D printing casing </t>
  </si>
  <si>
    <t>Plastic</t>
  </si>
  <si>
    <t>TOTAL</t>
  </si>
  <si>
    <t>IP Strategy</t>
  </si>
  <si>
    <t>Relevant Patents:</t>
  </si>
  <si>
    <t>Patent Number</t>
  </si>
  <si>
    <t>Title</t>
  </si>
  <si>
    <t>Inventors/Assignees</t>
  </si>
  <si>
    <t>US3848249A</t>
  </si>
  <si>
    <t>Apparatus actuating and nurse call system</t>
  </si>
  <si>
    <t>S Meiri/ Northwestern University</t>
  </si>
  <si>
    <t>Uses breath-operated switch for patients with limited mobility in the hospital</t>
  </si>
  <si>
    <t>US5561412A</t>
  </si>
  <si>
    <t xml:space="preserve">Patient/Nurse Call system </t>
  </si>
  <si>
    <t>Joseph H. Novak/ Hill-Rom, Inc.</t>
  </si>
  <si>
    <t xml:space="preserve">A patient/nurse call system for a hospital includes patient stations capable of generating hospital calls and a remote
master station which prioritizes and stores the calls. </t>
  </si>
  <si>
    <t xml:space="preserve">US8296383B2
</t>
  </si>
  <si>
    <t>Voice Activated "Nurse" Call Bell</t>
  </si>
  <si>
    <t>George Dib &amp; Rachel Starr/ University of Rhode Island</t>
  </si>
  <si>
    <t>Voice activated call-bell helping patients with limited mobility</t>
  </si>
  <si>
    <t>US4484367A</t>
  </si>
  <si>
    <t xml:space="preserve">Nurse call apparatus </t>
  </si>
  <si>
    <t>Betty Jenkins/ Jenkins Betty</t>
  </si>
  <si>
    <t xml:space="preserve">Nurse call bell holder </t>
  </si>
  <si>
    <t>FMEA</t>
  </si>
  <si>
    <t>US5838223A</t>
  </si>
  <si>
    <t>Patient/nurse call system</t>
  </si>
  <si>
    <t xml:space="preserve">Ulrich/ Hill-Rom, Inc. </t>
  </si>
  <si>
    <t xml:space="preserve">Wireless call bell system </t>
  </si>
  <si>
    <t>Potential Failure Mode</t>
  </si>
  <si>
    <t>IP Risk:</t>
  </si>
  <si>
    <t>Medium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</si>
  <si>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</si>
  <si>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</si>
  <si>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</si>
  <si>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</si>
  <si>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</si>
  <si>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</si>
  <si>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</si>
  <si>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</si>
  <si>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</si>
  <si>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</si>
  <si>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</si>
  <si>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</si>
  <si>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</si>
  <si>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</si>
  <si>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Call-bell does not alert nurse's station</t>
  </si>
  <si>
    <t xml:space="preserve">Inneffective wireless or hardwire communication </t>
  </si>
  <si>
    <t>Nurse is not notified when patient is in need</t>
  </si>
  <si>
    <t>Occasional</t>
  </si>
  <si>
    <t xml:space="preserve">Ensure that call-bell has few connections to plug in/is always charged </t>
  </si>
  <si>
    <t>Call-bell sends false alert to nurse's station</t>
  </si>
  <si>
    <t xml:space="preserve">Sensor/voice-activation/button is too sensitive </t>
  </si>
  <si>
    <t>Nurse gets notified too frequently, potential boy cried wolf situation</t>
  </si>
  <si>
    <t>Probable</t>
  </si>
  <si>
    <t>Marginal</t>
  </si>
  <si>
    <t xml:space="preserve">Develop check system within call bell (patient has to hover hand over sensor/ tap button twice, voice activation can ask "do you want to call ________?") </t>
  </si>
  <si>
    <t>Call-bell cannot be reached/used by patient</t>
  </si>
  <si>
    <t xml:space="preserve">Out of reach, requires high degree of finger-dexterity  or cognitive ability </t>
  </si>
  <si>
    <t>patient cannot communicate need to nurse</t>
  </si>
  <si>
    <t>Voice activation/sensor based call bell- attached to bed side so it is easily accessible</t>
  </si>
  <si>
    <t>Risk Register</t>
  </si>
  <si>
    <t>Project Risk Title</t>
  </si>
  <si>
    <t>Resource/Time Risk if Triggered (1-5)</t>
  </si>
  <si>
    <t>Technical Challenge (1-5)</t>
  </si>
  <si>
    <t>Composite Risk Index</t>
  </si>
  <si>
    <t xml:space="preserve">Button does not activate/page nurse </t>
  </si>
  <si>
    <t xml:space="preserve">Bell is not plugged in </t>
  </si>
  <si>
    <t xml:space="preserve">Bell is too sensitive </t>
  </si>
  <si>
    <t>Patient cannot push button</t>
  </si>
  <si>
    <t>Regulatory and Clinical Strategy</t>
  </si>
  <si>
    <t>6 Key Questions:</t>
  </si>
  <si>
    <t>Answers:</t>
  </si>
  <si>
    <t>Is this a medical device? If so, what class?</t>
  </si>
  <si>
    <t>Yes, a class I medical device (not sure about this)</t>
  </si>
  <si>
    <t xml:space="preserve">What devices could be considered similar or “predicate devices”? </t>
  </si>
  <si>
    <t xml:space="preserve">Pancake call-bell, Call-bell attached to TV remote, single-button call bell.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</si>
  <si>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</si>
  <si>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</si>
  <si>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 xml:space="preserve">Regulatory approval? </t>
  </si>
  <si>
    <t>What design/model should each study be? (pilot, registry, randomized, controlled, etc.)</t>
  </si>
  <si>
    <t xml:space="preserve">Pilot </t>
  </si>
  <si>
    <t>Determine one primary and one secondary endpoints for the trial you are considering.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</si>
</sst>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4">
    <font>
      <sz val="11"/>
      <color rgb="FF000000"/>
      <name val="Calibri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6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8"/>
      <color rgb="FF000000"/>
      <name val="Calibri"/>
      <family val="2"/>
    </font>
    <font>
      <sz val="11"/>
      <color rgb="FF333333"/>
      <name val="Calibri"/>
      <family val="2"/>
    </font>
    <font>
      <sz val="14"/>
      <name val="Calibri"/>
      <family val="2"/>
    </font>
    <font>
      <b/>
      <sz val="20"/>
      <color rgb="FF000000"/>
      <name val="Calibri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Font="1"/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0" fontId="6" fillId="2" borderId="0" xfId="0" applyFont="1" applyFill="1" applyAlignment="1">
      <alignment horizontal="center" vertical="center" wrapText="1"/>
    </xf>
    <xf numFmtId="0" fontId="8" fillId="0" borderId="0" xfId="0" applyFont="1"/>
    <xf numFmtId="0" fontId="5" fillId="3" borderId="1" xfId="0" applyFont="1" applyFill="1" applyBorder="1" applyAlignment="1">
      <alignment vertical="top"/>
    </xf>
    <xf numFmtId="0" fontId="9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0" fontId="0" fillId="0" borderId="2" xfId="0" applyFont="1" applyBorder="1" applyAlignment="1"/>
    <xf numFmtId="3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1" xfId="0" applyFont="1" applyBorder="1" applyAlignment="1"/>
    <xf numFmtId="0" fontId="9" fillId="0" borderId="1" xfId="0" applyFont="1" applyBorder="1" applyAlignment="1"/>
    <xf numFmtId="0" fontId="2" fillId="0" borderId="1" xfId="0" applyFont="1" applyBorder="1"/>
    <xf numFmtId="164" fontId="5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/>
    <xf numFmtId="0" fontId="10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/>
    <xf numFmtId="0" fontId="9" fillId="0" borderId="5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0" fontId="5" fillId="3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11" fillId="4" borderId="0" xfId="0" applyFont="1" applyFill="1" applyAlignment="1">
      <alignment vertical="top"/>
    </xf>
    <xf numFmtId="0" fontId="0" fillId="4" borderId="0" xfId="0" applyFont="1" applyFill="1" applyAlignment="1">
      <alignment vertical="top"/>
    </xf>
    <xf numFmtId="0" fontId="9" fillId="4" borderId="0" xfId="0" applyFont="1" applyFill="1"/>
    <xf numFmtId="0" fontId="0" fillId="5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9" fillId="5" borderId="0" xfId="0" applyFont="1" applyFill="1"/>
    <xf numFmtId="0" fontId="11" fillId="5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11" fillId="0" borderId="0" xfId="0" applyFont="1" applyAlignment="1">
      <alignment horizontal="center"/>
    </xf>
    <xf numFmtId="165" fontId="0" fillId="5" borderId="0" xfId="0" applyNumberFormat="1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2" fillId="5" borderId="0" xfId="0" applyFont="1" applyFill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0" xfId="0" applyFont="1"/>
    <xf numFmtId="0" fontId="0" fillId="0" borderId="1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9" fillId="5" borderId="0" xfId="0" applyFont="1" applyFill="1" applyAlignment="1"/>
    <xf numFmtId="0" fontId="14" fillId="7" borderId="0" xfId="0" applyFont="1" applyFill="1" applyAlignment="1">
      <alignment horizontal="center" wrapText="1"/>
    </xf>
    <xf numFmtId="0" fontId="0" fillId="7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 wrapText="1"/>
    </xf>
    <xf numFmtId="0" fontId="15" fillId="0" borderId="0" xfId="0" applyFont="1"/>
    <xf numFmtId="165" fontId="9" fillId="5" borderId="0" xfId="0" applyNumberFormat="1" applyFont="1" applyFill="1" applyAlignment="1"/>
    <xf numFmtId="0" fontId="14" fillId="0" borderId="1" xfId="0" applyFont="1" applyBorder="1" applyAlignment="1">
      <alignment wrapText="1"/>
    </xf>
    <xf numFmtId="0" fontId="16" fillId="5" borderId="0" xfId="0" applyFont="1" applyFill="1" applyAlignment="1"/>
    <xf numFmtId="0" fontId="9" fillId="0" borderId="1" xfId="0" applyFont="1" applyBorder="1" applyAlignment="1">
      <alignment horizontal="center"/>
    </xf>
    <xf numFmtId="0" fontId="17" fillId="5" borderId="0" xfId="0" applyFont="1" applyFill="1" applyAlignment="1"/>
    <xf numFmtId="0" fontId="14" fillId="8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65" fontId="17" fillId="9" borderId="0" xfId="0" applyNumberFormat="1" applyFont="1" applyFill="1"/>
    <xf numFmtId="0" fontId="14" fillId="0" borderId="1" xfId="0" applyFont="1" applyBorder="1" applyAlignment="1">
      <alignment horizontal="center" wrapText="1"/>
    </xf>
    <xf numFmtId="164" fontId="9" fillId="0" borderId="0" xfId="0" applyNumberFormat="1" applyFont="1" applyAlignment="1"/>
    <xf numFmtId="0" fontId="9" fillId="0" borderId="1" xfId="0" applyFont="1" applyBorder="1"/>
    <xf numFmtId="0" fontId="0" fillId="0" borderId="0" xfId="0" applyFont="1" applyAlignment="1">
      <alignment horizontal="center" wrapText="1"/>
    </xf>
    <xf numFmtId="0" fontId="14" fillId="0" borderId="1" xfId="0" applyFont="1" applyBorder="1" applyAlignment="1">
      <alignment horizontal="left" wrapText="1"/>
    </xf>
    <xf numFmtId="0" fontId="14" fillId="0" borderId="0" xfId="0" applyFont="1" applyAlignment="1">
      <alignment horizontal="right" wrapText="1"/>
    </xf>
    <xf numFmtId="0" fontId="9" fillId="0" borderId="1" xfId="0" applyFont="1" applyBorder="1" applyAlignment="1">
      <alignment wrapText="1"/>
    </xf>
    <xf numFmtId="9" fontId="14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164" fontId="14" fillId="0" borderId="1" xfId="0" applyNumberFormat="1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1" fillId="4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19" fillId="0" borderId="0" xfId="0" applyFont="1"/>
    <xf numFmtId="0" fontId="14" fillId="4" borderId="0" xfId="0" applyFont="1" applyFill="1" applyAlignment="1">
      <alignment horizontal="center" wrapText="1"/>
    </xf>
    <xf numFmtId="0" fontId="0" fillId="10" borderId="0" xfId="0" applyFont="1" applyFill="1" applyAlignment="1"/>
    <xf numFmtId="0" fontId="0" fillId="10" borderId="0" xfId="0" applyFont="1" applyFill="1" applyAlignment="1">
      <alignment wrapText="1"/>
    </xf>
    <xf numFmtId="0" fontId="14" fillId="10" borderId="0" xfId="0" applyFont="1" applyFill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9" fillId="10" borderId="0" xfId="0" applyFont="1" applyFill="1"/>
    <xf numFmtId="0" fontId="0" fillId="0" borderId="1" xfId="0" applyFont="1" applyBorder="1" applyAlignment="1">
      <alignment horizontal="center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14" fillId="10" borderId="0" xfId="0" applyFont="1" applyFill="1" applyAlignment="1">
      <alignment horizontal="center" wrapText="1"/>
    </xf>
    <xf numFmtId="44" fontId="0" fillId="0" borderId="1" xfId="0" applyNumberFormat="1" applyFont="1" applyBorder="1"/>
    <xf numFmtId="0" fontId="9" fillId="10" borderId="0" xfId="0" applyFont="1" applyFill="1" applyAlignment="1"/>
    <xf numFmtId="0" fontId="14" fillId="1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14" fillId="10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44" fontId="1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/>
    <xf numFmtId="44" fontId="11" fillId="0" borderId="0" xfId="0" applyNumberFormat="1" applyFont="1" applyAlignment="1">
      <alignment horizontal="center" vertical="center"/>
    </xf>
    <xf numFmtId="0" fontId="20" fillId="7" borderId="1" xfId="0" applyFont="1" applyFill="1" applyBorder="1" applyAlignment="1"/>
    <xf numFmtId="0" fontId="0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/>
    <xf numFmtId="0" fontId="14" fillId="0" borderId="1" xfId="0" applyFont="1" applyBorder="1"/>
    <xf numFmtId="0" fontId="21" fillId="0" borderId="1" xfId="0" applyFont="1" applyBorder="1"/>
    <xf numFmtId="0" fontId="21" fillId="0" borderId="0" xfId="0" applyFont="1"/>
    <xf numFmtId="0" fontId="22" fillId="0" borderId="0" xfId="0" applyFont="1"/>
    <xf numFmtId="0" fontId="23" fillId="0" borderId="1" xfId="0" applyFont="1" applyBorder="1" applyAlignment="1">
      <alignment wrapText="1"/>
    </xf>
    <xf numFmtId="0" fontId="14" fillId="0" borderId="0" xfId="0" applyFont="1" applyAlignment="1">
      <alignment horizontal="center" wrapText="1"/>
    </xf>
    <xf numFmtId="0" fontId="0" fillId="0" borderId="0" xfId="0" applyFont="1" applyAlignment="1"/>
    <xf numFmtId="0" fontId="18" fillId="0" borderId="0" xfId="0" applyFont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10</xdr:row>
      <xdr:rowOff>161925</xdr:rowOff>
    </xdr:from>
    <xdr:ext cx="3990975" cy="5095875"/>
    <xdr:pic>
      <xdr:nvPicPr>
        <xdr:cNvPr id="2" name="image1.jpg" descr="YOCK_Fig-5-1_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</xdr:row>
      <xdr:rowOff>0</xdr:rowOff>
    </xdr:from>
    <xdr:ext cx="4029075" cy="685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336225" y="3441863"/>
          <a:ext cx="4019550" cy="676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http://www.fda-consultant.com/risk1.pdf</a:t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nemedical.com/4130-Quadriplegic-Nurse-Call-Switch-with-Cord-p/4130.htm?gclid=Cj0KCQjwxvbdBRC0ARIsAKmec9ZPRxrqejxwTKdul-ST_khkUZVfiD4TX0RgrdZc1TW10CfRpMxgZacaArHBEALw_wcB" TargetMode="External"/><Relationship Id="rId2" Type="http://schemas.openxmlformats.org/officeDocument/2006/relationships/hyperlink" Target="https://becintegrated.com/tektone-ttnc110-24-1?site=google_base&amp;gclid=Cj0KCQjwxvbdBRC0ARIsAKmec9ZGiN5uBysdjI1z7eSmLfSZTMtRSryXfCAS53C7PYOGR1gtgNB8pTwaAhiIEALw_wcB" TargetMode="External"/><Relationship Id="rId1" Type="http://schemas.openxmlformats.org/officeDocument/2006/relationships/hyperlink" Target="https://becintegrated.com/wireless-nursecall-for-hospitals-with-24-pendants-and-call-bell-system?site=google_base&amp;gclid=Cj0KCQjwxvbdBRC0ARIsAKmec9bUjU1MkIE5EyPO398-c0bEaB2qoIx1m2pXzwSeSIcuGjPCnJ4UWY4aAu9TEALw_wcB" TargetMode="External"/><Relationship Id="rId4" Type="http://schemas.openxmlformats.org/officeDocument/2006/relationships/hyperlink" Target="https://www.medexsupply.com/patient-care-patient-monitors-and-alarms-economat-nurse-call-monitor-x_pid-10591.html?pid=10591&amp;gclid=Cj0KCQjwxvbdBRC0ARIsAKmec9YeXxQYx-WPm485F1tDhGwvlscwa1Zg4SWv0UT-s00XvVwPyPUG1SgaAmSCEALw_wcB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1"/>
  <sheetViews>
    <sheetView workbookViewId="0"/>
  </sheetViews>
  <sheetFormatPr baseColWidth="10" defaultColWidth="14.5" defaultRowHeight="15" customHeight="1"/>
  <cols>
    <col min="1" max="1" width="7.6640625" customWidth="1"/>
    <col min="2" max="2" width="74.1640625" customWidth="1"/>
    <col min="3" max="3" width="17.1640625" customWidth="1"/>
    <col min="4" max="4" width="29" customWidth="1"/>
    <col min="5" max="6" width="7.6640625" customWidth="1"/>
  </cols>
  <sheetData>
    <row r="1" spans="1:4" ht="21" customHeight="1">
      <c r="A1" s="7" t="s">
        <v>1</v>
      </c>
      <c r="B1" s="9"/>
    </row>
    <row r="2" spans="1:4">
      <c r="B2" s="9"/>
    </row>
    <row r="3" spans="1:4" ht="15.75" customHeight="1">
      <c r="A3" s="11" t="s">
        <v>9</v>
      </c>
      <c r="B3" s="13" t="s">
        <v>11</v>
      </c>
      <c r="C3" t="s">
        <v>16</v>
      </c>
      <c r="D3" s="15" t="s">
        <v>17</v>
      </c>
    </row>
    <row r="4" spans="1:4">
      <c r="A4" s="17">
        <v>7</v>
      </c>
      <c r="B4" s="19" t="s">
        <v>19</v>
      </c>
      <c r="C4" s="21" t="s">
        <v>21</v>
      </c>
      <c r="D4" s="15" t="s">
        <v>26</v>
      </c>
    </row>
    <row r="5" spans="1:4">
      <c r="A5" s="17">
        <v>4</v>
      </c>
      <c r="B5" s="19" t="s">
        <v>27</v>
      </c>
      <c r="C5" s="21" t="s">
        <v>21</v>
      </c>
      <c r="D5" s="15" t="s">
        <v>26</v>
      </c>
    </row>
    <row r="6" spans="1:4">
      <c r="A6" s="17">
        <v>6</v>
      </c>
      <c r="B6" s="19" t="s">
        <v>28</v>
      </c>
      <c r="C6" s="21" t="s">
        <v>21</v>
      </c>
      <c r="D6" s="15" t="s">
        <v>26</v>
      </c>
    </row>
    <row r="7" spans="1:4">
      <c r="A7" s="23">
        <v>3</v>
      </c>
      <c r="B7" s="21" t="s">
        <v>30</v>
      </c>
      <c r="C7" s="25" t="s">
        <v>21</v>
      </c>
      <c r="D7" s="15" t="s">
        <v>26</v>
      </c>
    </row>
    <row r="8" spans="1:4">
      <c r="A8" s="23">
        <v>5</v>
      </c>
      <c r="B8" s="21" t="s">
        <v>33</v>
      </c>
      <c r="C8" s="25" t="s">
        <v>34</v>
      </c>
    </row>
    <row r="9" spans="1:4">
      <c r="A9" s="23">
        <v>1</v>
      </c>
      <c r="B9" s="21" t="s">
        <v>35</v>
      </c>
      <c r="C9" s="25" t="s">
        <v>34</v>
      </c>
    </row>
    <row r="10" spans="1:4">
      <c r="A10" s="23">
        <v>2</v>
      </c>
      <c r="B10" s="21" t="s">
        <v>36</v>
      </c>
      <c r="C10" s="25" t="s">
        <v>34</v>
      </c>
    </row>
    <row r="11" spans="1:4">
      <c r="B11" s="9"/>
    </row>
    <row r="12" spans="1:4" ht="15.75" customHeight="1">
      <c r="A12" s="11" t="s">
        <v>9</v>
      </c>
      <c r="B12" s="13" t="s">
        <v>39</v>
      </c>
    </row>
    <row r="13" spans="1:4">
      <c r="A13" s="17">
        <v>3</v>
      </c>
      <c r="B13" s="19" t="s">
        <v>40</v>
      </c>
      <c r="C13" s="21" t="s">
        <v>34</v>
      </c>
    </row>
    <row r="14" spans="1:4">
      <c r="A14" s="17">
        <v>1</v>
      </c>
      <c r="B14" s="25" t="s">
        <v>41</v>
      </c>
      <c r="C14" s="21" t="s">
        <v>21</v>
      </c>
      <c r="D14" s="15" t="s">
        <v>26</v>
      </c>
    </row>
    <row r="15" spans="1:4">
      <c r="A15" s="17">
        <v>4</v>
      </c>
      <c r="B15" s="19" t="s">
        <v>42</v>
      </c>
      <c r="C15" s="21" t="s">
        <v>21</v>
      </c>
      <c r="D15" s="15" t="s">
        <v>26</v>
      </c>
    </row>
    <row r="16" spans="1:4">
      <c r="A16" s="23">
        <v>2</v>
      </c>
      <c r="B16" s="21" t="s">
        <v>43</v>
      </c>
      <c r="C16" s="25" t="s">
        <v>21</v>
      </c>
      <c r="D16" s="15" t="s">
        <v>26</v>
      </c>
    </row>
    <row r="17" spans="1:4">
      <c r="B17" s="9"/>
    </row>
    <row r="18" spans="1:4" ht="15.75" customHeight="1">
      <c r="A18" s="11" t="s">
        <v>9</v>
      </c>
      <c r="B18" s="13" t="s">
        <v>45</v>
      </c>
    </row>
    <row r="19" spans="1:4">
      <c r="A19" s="17">
        <v>5</v>
      </c>
      <c r="B19" s="19" t="s">
        <v>46</v>
      </c>
      <c r="C19" s="21" t="s">
        <v>47</v>
      </c>
    </row>
    <row r="20" spans="1:4">
      <c r="A20" s="29">
        <v>2</v>
      </c>
      <c r="B20" s="19" t="s">
        <v>51</v>
      </c>
      <c r="C20" s="21" t="s">
        <v>47</v>
      </c>
    </row>
    <row r="21" spans="1:4">
      <c r="A21" s="17">
        <v>1</v>
      </c>
      <c r="B21" s="19" t="s">
        <v>52</v>
      </c>
      <c r="C21" s="21" t="s">
        <v>47</v>
      </c>
    </row>
    <row r="22" spans="1:4">
      <c r="A22" s="23">
        <v>3</v>
      </c>
      <c r="B22" s="21" t="s">
        <v>53</v>
      </c>
      <c r="C22" s="25" t="s">
        <v>34</v>
      </c>
    </row>
    <row r="23" spans="1:4">
      <c r="A23" s="23">
        <v>4</v>
      </c>
      <c r="B23" s="21" t="s">
        <v>54</v>
      </c>
      <c r="C23" s="25" t="s">
        <v>21</v>
      </c>
      <c r="D23" s="15" t="s">
        <v>26</v>
      </c>
    </row>
    <row r="24" spans="1:4">
      <c r="B24" s="9"/>
    </row>
    <row r="25" spans="1:4">
      <c r="B25" s="9"/>
    </row>
    <row r="26" spans="1:4" ht="15.75" customHeight="1">
      <c r="A26" s="11" t="s">
        <v>9</v>
      </c>
      <c r="B26" s="13" t="s">
        <v>55</v>
      </c>
    </row>
    <row r="27" spans="1:4">
      <c r="A27" s="17">
        <v>2</v>
      </c>
      <c r="B27" s="19" t="s">
        <v>56</v>
      </c>
      <c r="C27" s="21" t="s">
        <v>47</v>
      </c>
    </row>
    <row r="28" spans="1:4">
      <c r="A28" s="17">
        <v>3</v>
      </c>
      <c r="B28" s="19" t="s">
        <v>57</v>
      </c>
      <c r="C28" s="21" t="s">
        <v>34</v>
      </c>
    </row>
    <row r="29" spans="1:4" ht="15.75" customHeight="1">
      <c r="A29" s="17">
        <v>4</v>
      </c>
      <c r="B29" s="19" t="s">
        <v>58</v>
      </c>
      <c r="C29" s="21" t="s">
        <v>47</v>
      </c>
    </row>
    <row r="30" spans="1:4" ht="15.75" customHeight="1">
      <c r="A30" s="23">
        <v>5</v>
      </c>
      <c r="B30" s="21" t="s">
        <v>59</v>
      </c>
      <c r="C30" s="25" t="s">
        <v>21</v>
      </c>
      <c r="D30" s="15" t="s">
        <v>26</v>
      </c>
    </row>
    <row r="31" spans="1:4" ht="15.75" customHeight="1">
      <c r="A31" s="23">
        <v>6</v>
      </c>
      <c r="B31" s="21" t="s">
        <v>60</v>
      </c>
      <c r="C31" s="25" t="s">
        <v>21</v>
      </c>
      <c r="D31" s="15" t="s">
        <v>26</v>
      </c>
    </row>
    <row r="32" spans="1:4" ht="15.75" customHeight="1">
      <c r="A32" s="23">
        <v>1</v>
      </c>
      <c r="B32" s="21" t="s">
        <v>61</v>
      </c>
      <c r="C32" s="25" t="s">
        <v>47</v>
      </c>
    </row>
    <row r="33" spans="1:3" ht="15.75" customHeight="1">
      <c r="B33" s="9"/>
    </row>
    <row r="34" spans="1:3" ht="15.75" customHeight="1">
      <c r="A34" s="11" t="s">
        <v>9</v>
      </c>
      <c r="B34" s="13" t="s">
        <v>62</v>
      </c>
    </row>
    <row r="35" spans="1:3" ht="15.75" customHeight="1">
      <c r="A35" s="29">
        <v>1</v>
      </c>
      <c r="B35" s="19" t="s">
        <v>64</v>
      </c>
      <c r="C35" s="21" t="s">
        <v>47</v>
      </c>
    </row>
    <row r="36" spans="1:3" ht="15.75" customHeight="1">
      <c r="A36" s="17">
        <v>3</v>
      </c>
      <c r="B36" s="19" t="s">
        <v>66</v>
      </c>
      <c r="C36" s="21" t="s">
        <v>47</v>
      </c>
    </row>
    <row r="37" spans="1:3" ht="15.75" customHeight="1">
      <c r="A37" s="17">
        <v>2</v>
      </c>
      <c r="B37" s="19" t="s">
        <v>68</v>
      </c>
      <c r="C37" s="21" t="s">
        <v>47</v>
      </c>
    </row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5" defaultRowHeight="15" customHeight="1"/>
  <cols>
    <col min="1" max="1" width="10.6640625" customWidth="1"/>
    <col min="2" max="2" width="31.33203125" customWidth="1"/>
    <col min="3" max="3" width="30.1640625" customWidth="1"/>
    <col min="4" max="4" width="20.6640625" customWidth="1"/>
    <col min="5" max="5" width="20.5" customWidth="1"/>
    <col min="6" max="6" width="10.6640625" customWidth="1"/>
  </cols>
  <sheetData>
    <row r="1" spans="1:5" ht="13.5" customHeight="1">
      <c r="A1" s="130" t="s">
        <v>310</v>
      </c>
    </row>
    <row r="2" spans="1:5" ht="13.5" customHeight="1"/>
    <row r="3" spans="1:5" ht="13.5" customHeight="1">
      <c r="B3" t="s">
        <v>311</v>
      </c>
      <c r="C3" t="s">
        <v>312</v>
      </c>
      <c r="D3" t="s">
        <v>313</v>
      </c>
      <c r="E3" t="s">
        <v>314</v>
      </c>
    </row>
    <row r="4" spans="1:5" ht="13.5" customHeight="1">
      <c r="B4" s="21" t="s">
        <v>315</v>
      </c>
      <c r="C4" s="99">
        <v>4</v>
      </c>
      <c r="D4" s="99">
        <v>5</v>
      </c>
      <c r="E4" s="97">
        <f t="shared" ref="E4:E11" si="0">C4*D4</f>
        <v>20</v>
      </c>
    </row>
    <row r="5" spans="1:5" ht="13.5" customHeight="1">
      <c r="B5" s="21" t="s">
        <v>316</v>
      </c>
      <c r="C5" s="99">
        <v>5</v>
      </c>
      <c r="D5" s="99">
        <v>1</v>
      </c>
      <c r="E5" s="97">
        <f t="shared" si="0"/>
        <v>5</v>
      </c>
    </row>
    <row r="6" spans="1:5" ht="13.5" customHeight="1">
      <c r="B6" s="21" t="s">
        <v>317</v>
      </c>
      <c r="C6" s="99">
        <v>3</v>
      </c>
      <c r="D6" s="99">
        <v>5</v>
      </c>
      <c r="E6" s="97">
        <f t="shared" si="0"/>
        <v>15</v>
      </c>
    </row>
    <row r="7" spans="1:5" ht="13.5" customHeight="1">
      <c r="B7" s="21" t="s">
        <v>318</v>
      </c>
      <c r="C7" s="99">
        <v>4</v>
      </c>
      <c r="D7" s="99">
        <v>4</v>
      </c>
      <c r="E7" s="97">
        <f t="shared" si="0"/>
        <v>16</v>
      </c>
    </row>
    <row r="8" spans="1:5" ht="13.5" customHeight="1">
      <c r="B8" s="126"/>
      <c r="C8" s="97"/>
      <c r="D8" s="97"/>
      <c r="E8" s="97">
        <f t="shared" si="0"/>
        <v>0</v>
      </c>
    </row>
    <row r="9" spans="1:5" ht="13.5" customHeight="1">
      <c r="B9" s="126"/>
      <c r="C9" s="97"/>
      <c r="D9" s="97"/>
      <c r="E9" s="97">
        <f t="shared" si="0"/>
        <v>0</v>
      </c>
    </row>
    <row r="10" spans="1:5" ht="13.5" customHeight="1">
      <c r="B10" s="126"/>
      <c r="C10" s="97"/>
      <c r="D10" s="97"/>
      <c r="E10" s="97">
        <f t="shared" si="0"/>
        <v>0</v>
      </c>
    </row>
    <row r="11" spans="1:5" ht="13.5" customHeight="1">
      <c r="B11" s="126"/>
      <c r="C11" s="97"/>
      <c r="D11" s="97"/>
      <c r="E11" s="97">
        <f t="shared" si="0"/>
        <v>0</v>
      </c>
    </row>
    <row r="12" spans="1:5" ht="13.5" customHeight="1"/>
    <row r="13" spans="1:5" ht="13.5" customHeight="1"/>
    <row r="14" spans="1:5" ht="13.5" customHeight="1"/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4.5" defaultRowHeight="15" customHeight="1"/>
  <cols>
    <col min="1" max="1" width="10.6640625" customWidth="1"/>
    <col min="2" max="2" width="42.6640625" customWidth="1"/>
    <col min="3" max="3" width="73.83203125" customWidth="1"/>
    <col min="4" max="6" width="10.6640625" customWidth="1"/>
  </cols>
  <sheetData>
    <row r="1" spans="1:3" ht="30.75" customHeight="1">
      <c r="A1" s="68" t="s">
        <v>319</v>
      </c>
      <c r="B1" s="61"/>
    </row>
    <row r="2" spans="1:3" ht="13.5" customHeight="1">
      <c r="B2" s="61"/>
    </row>
    <row r="3" spans="1:3" ht="13.5" customHeight="1">
      <c r="B3" s="61" t="s">
        <v>320</v>
      </c>
      <c r="C3" t="s">
        <v>321</v>
      </c>
    </row>
    <row r="4" spans="1:3" ht="13.5" customHeight="1">
      <c r="B4" s="61" t="s">
        <v>322</v>
      </c>
      <c r="C4" s="131" t="s">
        <v>323</v>
      </c>
    </row>
    <row r="5" spans="1:3" ht="13.5" customHeight="1">
      <c r="B5" s="61" t="s">
        <v>324</v>
      </c>
      <c r="C5" s="118" t="s">
        <v>325</v>
      </c>
    </row>
    <row r="6" spans="1:3" ht="13.5" customHeight="1">
      <c r="B6" s="61" t="s">
        <v>326</v>
      </c>
      <c r="C6" s="118"/>
    </row>
    <row r="7" spans="1:3" ht="13.5" customHeight="1">
      <c r="B7" s="61" t="s">
        <v>327</v>
      </c>
      <c r="C7" s="118" t="s">
        <v>328</v>
      </c>
    </row>
    <row r="8" spans="1:3" ht="13.5" customHeight="1">
      <c r="B8" s="61" t="s">
        <v>329</v>
      </c>
      <c r="C8" s="118" t="s">
        <v>330</v>
      </c>
    </row>
    <row r="9" spans="1:3" ht="13.5" customHeight="1">
      <c r="B9" s="61" t="s">
        <v>331</v>
      </c>
      <c r="C9" s="123"/>
    </row>
    <row r="10" spans="1:3" ht="13.5" customHeight="1">
      <c r="B10" s="61"/>
    </row>
    <row r="11" spans="1:3" ht="13.5" customHeight="1">
      <c r="B11" s="61"/>
      <c r="C11" s="15"/>
    </row>
    <row r="12" spans="1:3" ht="13.5" customHeight="1">
      <c r="B12" s="61"/>
    </row>
    <row r="13" spans="1:3" ht="13.5" customHeight="1">
      <c r="B13" s="61"/>
    </row>
    <row r="14" spans="1:3" ht="13.5" customHeight="1">
      <c r="B14" s="61"/>
    </row>
    <row r="15" spans="1:3" ht="13.5" customHeight="1">
      <c r="B15" s="61"/>
    </row>
    <row r="16" spans="1:3" ht="13.5" customHeight="1">
      <c r="B16" s="61"/>
    </row>
    <row r="17" spans="2:2" ht="13.5" customHeight="1">
      <c r="B17" s="61"/>
    </row>
    <row r="18" spans="2:2" ht="13.5" customHeight="1">
      <c r="B18" s="61"/>
    </row>
    <row r="19" spans="2:2" ht="13.5" customHeight="1">
      <c r="B19" s="61"/>
    </row>
    <row r="20" spans="2:2" ht="13.5" customHeight="1">
      <c r="B20" s="61"/>
    </row>
    <row r="21" spans="2:2" ht="13.5" customHeight="1">
      <c r="B21" s="61"/>
    </row>
    <row r="22" spans="2:2" ht="13.5" customHeight="1">
      <c r="B22" s="61"/>
    </row>
    <row r="23" spans="2:2" ht="13.5" customHeight="1">
      <c r="B23" s="61"/>
    </row>
    <row r="24" spans="2:2" ht="13.5" customHeight="1">
      <c r="B24" s="61"/>
    </row>
    <row r="25" spans="2:2" ht="13.5" customHeight="1">
      <c r="B25" s="61"/>
    </row>
    <row r="26" spans="2:2" ht="13.5" customHeight="1">
      <c r="B26" s="61"/>
    </row>
    <row r="27" spans="2:2" ht="13.5" customHeight="1">
      <c r="B27" s="61"/>
    </row>
    <row r="28" spans="2:2" ht="13.5" customHeight="1">
      <c r="B28" s="61"/>
    </row>
    <row r="29" spans="2:2" ht="13.5" customHeight="1">
      <c r="B29" s="61"/>
    </row>
    <row r="30" spans="2:2" ht="13.5" customHeight="1">
      <c r="B30" s="61"/>
    </row>
    <row r="31" spans="2:2" ht="13.5" customHeight="1">
      <c r="B31" s="61"/>
    </row>
    <row r="32" spans="2:2" ht="13.5" customHeight="1">
      <c r="B32" s="61"/>
    </row>
    <row r="33" spans="2:2" ht="13.5" customHeight="1">
      <c r="B33" s="61"/>
    </row>
    <row r="34" spans="2:2" ht="13.5" customHeight="1">
      <c r="B34" s="61"/>
    </row>
    <row r="35" spans="2:2" ht="13.5" customHeight="1">
      <c r="B35" s="61"/>
    </row>
    <row r="36" spans="2:2" ht="13.5" customHeight="1">
      <c r="B36" s="61"/>
    </row>
    <row r="37" spans="2:2" ht="13.5" customHeight="1">
      <c r="B37" s="61"/>
    </row>
    <row r="38" spans="2:2" ht="13.5" customHeight="1">
      <c r="B38" s="61"/>
    </row>
    <row r="39" spans="2:2" ht="13.5" customHeight="1">
      <c r="B39" s="61"/>
    </row>
    <row r="40" spans="2:2" ht="13.5" customHeight="1">
      <c r="B40" s="61"/>
    </row>
    <row r="41" spans="2:2" ht="13.5" customHeight="1">
      <c r="B41" s="61"/>
    </row>
    <row r="42" spans="2:2" ht="13.5" customHeight="1">
      <c r="B42" s="61"/>
    </row>
    <row r="43" spans="2:2" ht="13.5" customHeight="1">
      <c r="B43" s="61"/>
    </row>
    <row r="44" spans="2:2" ht="13.5" customHeight="1">
      <c r="B44" s="61"/>
    </row>
    <row r="45" spans="2:2" ht="13.5" customHeight="1">
      <c r="B45" s="61"/>
    </row>
    <row r="46" spans="2:2" ht="13.5" customHeight="1">
      <c r="B46" s="61"/>
    </row>
    <row r="47" spans="2:2" ht="13.5" customHeight="1">
      <c r="B47" s="61"/>
    </row>
    <row r="48" spans="2:2" ht="13.5" customHeight="1">
      <c r="B48" s="61"/>
    </row>
    <row r="49" spans="2:2" ht="13.5" customHeight="1">
      <c r="B49" s="61"/>
    </row>
    <row r="50" spans="2:2" ht="13.5" customHeight="1">
      <c r="B50" s="61"/>
    </row>
    <row r="51" spans="2:2" ht="13.5" customHeight="1">
      <c r="B51" s="61"/>
    </row>
    <row r="52" spans="2:2" ht="13.5" customHeight="1">
      <c r="B52" s="61"/>
    </row>
    <row r="53" spans="2:2" ht="13.5" customHeight="1">
      <c r="B53" s="61"/>
    </row>
    <row r="54" spans="2:2" ht="13.5" customHeight="1">
      <c r="B54" s="61"/>
    </row>
    <row r="55" spans="2:2" ht="13.5" customHeight="1">
      <c r="B55" s="61"/>
    </row>
    <row r="56" spans="2:2" ht="13.5" customHeight="1">
      <c r="B56" s="61"/>
    </row>
    <row r="57" spans="2:2" ht="13.5" customHeight="1">
      <c r="B57" s="61"/>
    </row>
    <row r="58" spans="2:2" ht="13.5" customHeight="1">
      <c r="B58" s="61"/>
    </row>
    <row r="59" spans="2:2" ht="13.5" customHeight="1">
      <c r="B59" s="61"/>
    </row>
    <row r="60" spans="2:2" ht="13.5" customHeight="1">
      <c r="B60" s="61"/>
    </row>
    <row r="61" spans="2:2" ht="13.5" customHeight="1">
      <c r="B61" s="61"/>
    </row>
    <row r="62" spans="2:2" ht="13.5" customHeight="1">
      <c r="B62" s="61"/>
    </row>
    <row r="63" spans="2:2" ht="13.5" customHeight="1">
      <c r="B63" s="61"/>
    </row>
    <row r="64" spans="2:2" ht="13.5" customHeight="1">
      <c r="B64" s="61"/>
    </row>
    <row r="65" spans="2:2" ht="13.5" customHeight="1">
      <c r="B65" s="61"/>
    </row>
    <row r="66" spans="2:2" ht="13.5" customHeight="1">
      <c r="B66" s="61"/>
    </row>
    <row r="67" spans="2:2" ht="13.5" customHeight="1">
      <c r="B67" s="61"/>
    </row>
    <row r="68" spans="2:2" ht="13.5" customHeight="1">
      <c r="B68" s="61"/>
    </row>
    <row r="69" spans="2:2" ht="13.5" customHeight="1">
      <c r="B69" s="61"/>
    </row>
    <row r="70" spans="2:2" ht="13.5" customHeight="1">
      <c r="B70" s="61"/>
    </row>
    <row r="71" spans="2:2" ht="13.5" customHeight="1">
      <c r="B71" s="61"/>
    </row>
    <row r="72" spans="2:2" ht="13.5" customHeight="1">
      <c r="B72" s="61"/>
    </row>
    <row r="73" spans="2:2" ht="13.5" customHeight="1">
      <c r="B73" s="61"/>
    </row>
    <row r="74" spans="2:2" ht="13.5" customHeight="1">
      <c r="B74" s="61"/>
    </row>
    <row r="75" spans="2:2" ht="13.5" customHeight="1">
      <c r="B75" s="61"/>
    </row>
    <row r="76" spans="2:2" ht="13.5" customHeight="1">
      <c r="B76" s="61"/>
    </row>
    <row r="77" spans="2:2" ht="13.5" customHeight="1">
      <c r="B77" s="61"/>
    </row>
    <row r="78" spans="2:2" ht="13.5" customHeight="1">
      <c r="B78" s="61"/>
    </row>
    <row r="79" spans="2:2" ht="13.5" customHeight="1">
      <c r="B79" s="61"/>
    </row>
    <row r="80" spans="2:2" ht="13.5" customHeight="1">
      <c r="B80" s="61"/>
    </row>
    <row r="81" spans="2:2" ht="13.5" customHeight="1">
      <c r="B81" s="61"/>
    </row>
    <row r="82" spans="2:2" ht="13.5" customHeight="1">
      <c r="B82" s="61"/>
    </row>
    <row r="83" spans="2:2" ht="13.5" customHeight="1">
      <c r="B83" s="61"/>
    </row>
    <row r="84" spans="2:2" ht="13.5" customHeight="1">
      <c r="B84" s="61"/>
    </row>
    <row r="85" spans="2:2" ht="13.5" customHeight="1">
      <c r="B85" s="61"/>
    </row>
    <row r="86" spans="2:2" ht="13.5" customHeight="1">
      <c r="B86" s="61"/>
    </row>
    <row r="87" spans="2:2" ht="13.5" customHeight="1">
      <c r="B87" s="61"/>
    </row>
    <row r="88" spans="2:2" ht="13.5" customHeight="1">
      <c r="B88" s="61"/>
    </row>
    <row r="89" spans="2:2" ht="13.5" customHeight="1">
      <c r="B89" s="61"/>
    </row>
    <row r="90" spans="2:2" ht="13.5" customHeight="1">
      <c r="B90" s="61"/>
    </row>
    <row r="91" spans="2:2" ht="13.5" customHeight="1">
      <c r="B91" s="61"/>
    </row>
    <row r="92" spans="2:2" ht="13.5" customHeight="1">
      <c r="B92" s="61"/>
    </row>
    <row r="93" spans="2:2" ht="13.5" customHeight="1">
      <c r="B93" s="61"/>
    </row>
    <row r="94" spans="2:2" ht="13.5" customHeight="1">
      <c r="B94" s="61"/>
    </row>
    <row r="95" spans="2:2" ht="13.5" customHeight="1">
      <c r="B95" s="61"/>
    </row>
    <row r="96" spans="2:2" ht="13.5" customHeight="1">
      <c r="B96" s="61"/>
    </row>
    <row r="97" spans="2:2" ht="13.5" customHeight="1">
      <c r="B97" s="61"/>
    </row>
    <row r="98" spans="2:2" ht="13.5" customHeight="1">
      <c r="B98" s="61"/>
    </row>
    <row r="99" spans="2:2" ht="13.5" customHeight="1">
      <c r="B99" s="61"/>
    </row>
    <row r="100" spans="2:2" ht="13.5" customHeight="1">
      <c r="B100" s="61"/>
    </row>
    <row r="101" spans="2:2" ht="13.5" customHeight="1">
      <c r="B101" s="61"/>
    </row>
    <row r="102" spans="2:2" ht="13.5" customHeight="1">
      <c r="B102" s="61"/>
    </row>
    <row r="103" spans="2:2" ht="13.5" customHeight="1">
      <c r="B103" s="61"/>
    </row>
    <row r="104" spans="2:2" ht="13.5" customHeight="1">
      <c r="B104" s="61"/>
    </row>
    <row r="105" spans="2:2" ht="13.5" customHeight="1">
      <c r="B105" s="61"/>
    </row>
    <row r="106" spans="2:2" ht="13.5" customHeight="1">
      <c r="B106" s="61"/>
    </row>
    <row r="107" spans="2:2" ht="13.5" customHeight="1">
      <c r="B107" s="61"/>
    </row>
    <row r="108" spans="2:2" ht="13.5" customHeight="1">
      <c r="B108" s="61"/>
    </row>
    <row r="109" spans="2:2" ht="13.5" customHeight="1">
      <c r="B109" s="61"/>
    </row>
    <row r="110" spans="2:2" ht="13.5" customHeight="1">
      <c r="B110" s="61"/>
    </row>
    <row r="111" spans="2:2" ht="13.5" customHeight="1">
      <c r="B111" s="61"/>
    </row>
    <row r="112" spans="2:2" ht="13.5" customHeight="1">
      <c r="B112" s="61"/>
    </row>
    <row r="113" spans="2:2" ht="13.5" customHeight="1">
      <c r="B113" s="61"/>
    </row>
    <row r="114" spans="2:2" ht="13.5" customHeight="1">
      <c r="B114" s="61"/>
    </row>
    <row r="115" spans="2:2" ht="13.5" customHeight="1">
      <c r="B115" s="61"/>
    </row>
    <row r="116" spans="2:2" ht="13.5" customHeight="1">
      <c r="B116" s="61"/>
    </row>
    <row r="117" spans="2:2" ht="13.5" customHeight="1">
      <c r="B117" s="61"/>
    </row>
    <row r="118" spans="2:2" ht="13.5" customHeight="1">
      <c r="B118" s="61"/>
    </row>
    <row r="119" spans="2:2" ht="13.5" customHeight="1">
      <c r="B119" s="61"/>
    </row>
    <row r="120" spans="2:2" ht="13.5" customHeight="1">
      <c r="B120" s="61"/>
    </row>
    <row r="121" spans="2:2" ht="13.5" customHeight="1">
      <c r="B121" s="61"/>
    </row>
    <row r="122" spans="2:2" ht="13.5" customHeight="1">
      <c r="B122" s="61"/>
    </row>
    <row r="123" spans="2:2" ht="13.5" customHeight="1">
      <c r="B123" s="61"/>
    </row>
    <row r="124" spans="2:2" ht="13.5" customHeight="1">
      <c r="B124" s="61"/>
    </row>
    <row r="125" spans="2:2" ht="13.5" customHeight="1">
      <c r="B125" s="61"/>
    </row>
    <row r="126" spans="2:2" ht="13.5" customHeight="1">
      <c r="B126" s="61"/>
    </row>
    <row r="127" spans="2:2" ht="13.5" customHeight="1">
      <c r="B127" s="61"/>
    </row>
    <row r="128" spans="2:2" ht="13.5" customHeight="1">
      <c r="B128" s="61"/>
    </row>
    <row r="129" spans="2:2" ht="13.5" customHeight="1">
      <c r="B129" s="61"/>
    </row>
    <row r="130" spans="2:2" ht="13.5" customHeight="1">
      <c r="B130" s="61"/>
    </row>
    <row r="131" spans="2:2" ht="13.5" customHeight="1">
      <c r="B131" s="61"/>
    </row>
    <row r="132" spans="2:2" ht="13.5" customHeight="1">
      <c r="B132" s="61"/>
    </row>
    <row r="133" spans="2:2" ht="13.5" customHeight="1">
      <c r="B133" s="61"/>
    </row>
    <row r="134" spans="2:2" ht="13.5" customHeight="1">
      <c r="B134" s="61"/>
    </row>
    <row r="135" spans="2:2" ht="13.5" customHeight="1">
      <c r="B135" s="61"/>
    </row>
    <row r="136" spans="2:2" ht="13.5" customHeight="1">
      <c r="B136" s="61"/>
    </row>
    <row r="137" spans="2:2" ht="13.5" customHeight="1">
      <c r="B137" s="61"/>
    </row>
    <row r="138" spans="2:2" ht="13.5" customHeight="1">
      <c r="B138" s="61"/>
    </row>
    <row r="139" spans="2:2" ht="13.5" customHeight="1">
      <c r="B139" s="61"/>
    </row>
    <row r="140" spans="2:2" ht="13.5" customHeight="1">
      <c r="B140" s="61"/>
    </row>
    <row r="141" spans="2:2" ht="13.5" customHeight="1">
      <c r="B141" s="61"/>
    </row>
    <row r="142" spans="2:2" ht="13.5" customHeight="1">
      <c r="B142" s="61"/>
    </row>
    <row r="143" spans="2:2" ht="13.5" customHeight="1">
      <c r="B143" s="61"/>
    </row>
    <row r="144" spans="2:2" ht="13.5" customHeight="1">
      <c r="B144" s="61"/>
    </row>
    <row r="145" spans="2:2" ht="13.5" customHeight="1">
      <c r="B145" s="61"/>
    </row>
    <row r="146" spans="2:2" ht="13.5" customHeight="1">
      <c r="B146" s="61"/>
    </row>
    <row r="147" spans="2:2" ht="13.5" customHeight="1">
      <c r="B147" s="61"/>
    </row>
    <row r="148" spans="2:2" ht="13.5" customHeight="1">
      <c r="B148" s="61"/>
    </row>
    <row r="149" spans="2:2" ht="13.5" customHeight="1">
      <c r="B149" s="61"/>
    </row>
    <row r="150" spans="2:2" ht="13.5" customHeight="1">
      <c r="B150" s="61"/>
    </row>
    <row r="151" spans="2:2" ht="13.5" customHeight="1">
      <c r="B151" s="61"/>
    </row>
    <row r="152" spans="2:2" ht="13.5" customHeight="1">
      <c r="B152" s="61"/>
    </row>
    <row r="153" spans="2:2" ht="13.5" customHeight="1">
      <c r="B153" s="61"/>
    </row>
    <row r="154" spans="2:2" ht="13.5" customHeight="1">
      <c r="B154" s="61"/>
    </row>
    <row r="155" spans="2:2" ht="13.5" customHeight="1">
      <c r="B155" s="61"/>
    </row>
    <row r="156" spans="2:2" ht="13.5" customHeight="1">
      <c r="B156" s="61"/>
    </row>
    <row r="157" spans="2:2" ht="13.5" customHeight="1">
      <c r="B157" s="61"/>
    </row>
    <row r="158" spans="2:2" ht="13.5" customHeight="1">
      <c r="B158" s="61"/>
    </row>
    <row r="159" spans="2:2" ht="13.5" customHeight="1">
      <c r="B159" s="61"/>
    </row>
    <row r="160" spans="2:2" ht="13.5" customHeight="1">
      <c r="B160" s="61"/>
    </row>
    <row r="161" spans="2:2" ht="13.5" customHeight="1">
      <c r="B161" s="61"/>
    </row>
    <row r="162" spans="2:2" ht="13.5" customHeight="1">
      <c r="B162" s="61"/>
    </row>
    <row r="163" spans="2:2" ht="13.5" customHeight="1">
      <c r="B163" s="61"/>
    </row>
    <row r="164" spans="2:2" ht="13.5" customHeight="1">
      <c r="B164" s="61"/>
    </row>
    <row r="165" spans="2:2" ht="13.5" customHeight="1">
      <c r="B165" s="61"/>
    </row>
    <row r="166" spans="2:2" ht="13.5" customHeight="1">
      <c r="B166" s="61"/>
    </row>
    <row r="167" spans="2:2" ht="13.5" customHeight="1">
      <c r="B167" s="61"/>
    </row>
    <row r="168" spans="2:2" ht="13.5" customHeight="1">
      <c r="B168" s="61"/>
    </row>
    <row r="169" spans="2:2" ht="13.5" customHeight="1">
      <c r="B169" s="61"/>
    </row>
    <row r="170" spans="2:2" ht="13.5" customHeight="1">
      <c r="B170" s="61"/>
    </row>
    <row r="171" spans="2:2" ht="13.5" customHeight="1">
      <c r="B171" s="61"/>
    </row>
    <row r="172" spans="2:2" ht="13.5" customHeight="1">
      <c r="B172" s="61"/>
    </row>
    <row r="173" spans="2:2" ht="13.5" customHeight="1">
      <c r="B173" s="61"/>
    </row>
    <row r="174" spans="2:2" ht="13.5" customHeight="1">
      <c r="B174" s="61"/>
    </row>
    <row r="175" spans="2:2" ht="13.5" customHeight="1">
      <c r="B175" s="61"/>
    </row>
    <row r="176" spans="2:2" ht="13.5" customHeight="1">
      <c r="B176" s="61"/>
    </row>
    <row r="177" spans="2:2" ht="13.5" customHeight="1">
      <c r="B177" s="61"/>
    </row>
    <row r="178" spans="2:2" ht="13.5" customHeight="1">
      <c r="B178" s="61"/>
    </row>
    <row r="179" spans="2:2" ht="13.5" customHeight="1">
      <c r="B179" s="61"/>
    </row>
    <row r="180" spans="2:2" ht="13.5" customHeight="1">
      <c r="B180" s="61"/>
    </row>
    <row r="181" spans="2:2" ht="13.5" customHeight="1">
      <c r="B181" s="61"/>
    </row>
    <row r="182" spans="2:2" ht="13.5" customHeight="1">
      <c r="B182" s="61"/>
    </row>
    <row r="183" spans="2:2" ht="13.5" customHeight="1">
      <c r="B183" s="61"/>
    </row>
    <row r="184" spans="2:2" ht="13.5" customHeight="1">
      <c r="B184" s="61"/>
    </row>
    <row r="185" spans="2:2" ht="13.5" customHeight="1">
      <c r="B185" s="61"/>
    </row>
    <row r="186" spans="2:2" ht="13.5" customHeight="1">
      <c r="B186" s="61"/>
    </row>
    <row r="187" spans="2:2" ht="13.5" customHeight="1">
      <c r="B187" s="61"/>
    </row>
    <row r="188" spans="2:2" ht="13.5" customHeight="1">
      <c r="B188" s="61"/>
    </row>
    <row r="189" spans="2:2" ht="13.5" customHeight="1">
      <c r="B189" s="61"/>
    </row>
    <row r="190" spans="2:2" ht="13.5" customHeight="1">
      <c r="B190" s="61"/>
    </row>
    <row r="191" spans="2:2" ht="13.5" customHeight="1">
      <c r="B191" s="61"/>
    </row>
    <row r="192" spans="2:2" ht="13.5" customHeight="1">
      <c r="B192" s="61"/>
    </row>
    <row r="193" spans="2:2" ht="13.5" customHeight="1">
      <c r="B193" s="61"/>
    </row>
    <row r="194" spans="2:2" ht="13.5" customHeight="1">
      <c r="B194" s="61"/>
    </row>
    <row r="195" spans="2:2" ht="13.5" customHeight="1">
      <c r="B195" s="61"/>
    </row>
    <row r="196" spans="2:2" ht="13.5" customHeight="1">
      <c r="B196" s="61"/>
    </row>
    <row r="197" spans="2:2" ht="13.5" customHeight="1">
      <c r="B197" s="61"/>
    </row>
    <row r="198" spans="2:2" ht="13.5" customHeight="1">
      <c r="B198" s="61"/>
    </row>
    <row r="199" spans="2:2" ht="13.5" customHeight="1">
      <c r="B199" s="61"/>
    </row>
    <row r="200" spans="2:2" ht="13.5" customHeight="1">
      <c r="B200" s="61"/>
    </row>
    <row r="201" spans="2:2" ht="13.5" customHeight="1">
      <c r="B201" s="61"/>
    </row>
    <row r="202" spans="2:2" ht="13.5" customHeight="1">
      <c r="B202" s="61"/>
    </row>
    <row r="203" spans="2:2" ht="13.5" customHeight="1">
      <c r="B203" s="61"/>
    </row>
    <row r="204" spans="2:2" ht="13.5" customHeight="1">
      <c r="B204" s="61"/>
    </row>
    <row r="205" spans="2:2" ht="13.5" customHeight="1">
      <c r="B205" s="61"/>
    </row>
    <row r="206" spans="2:2" ht="13.5" customHeight="1">
      <c r="B206" s="61"/>
    </row>
    <row r="207" spans="2:2" ht="13.5" customHeight="1">
      <c r="B207" s="61"/>
    </row>
    <row r="208" spans="2:2" ht="13.5" customHeight="1">
      <c r="B208" s="61"/>
    </row>
    <row r="209" spans="2:2" ht="13.5" customHeight="1">
      <c r="B209" s="61"/>
    </row>
    <row r="210" spans="2:2" ht="13.5" customHeight="1">
      <c r="B210" s="61"/>
    </row>
    <row r="211" spans="2:2" ht="13.5" customHeight="1">
      <c r="B211" s="61"/>
    </row>
    <row r="212" spans="2:2" ht="13.5" customHeight="1">
      <c r="B212" s="61"/>
    </row>
    <row r="213" spans="2:2" ht="13.5" customHeight="1">
      <c r="B213" s="61"/>
    </row>
    <row r="214" spans="2:2" ht="13.5" customHeight="1">
      <c r="B214" s="61"/>
    </row>
    <row r="215" spans="2:2" ht="13.5" customHeight="1">
      <c r="B215" s="61"/>
    </row>
    <row r="216" spans="2:2" ht="13.5" customHeight="1">
      <c r="B216" s="61"/>
    </row>
    <row r="217" spans="2:2" ht="13.5" customHeight="1">
      <c r="B217" s="61"/>
    </row>
    <row r="218" spans="2:2" ht="13.5" customHeight="1">
      <c r="B218" s="61"/>
    </row>
    <row r="219" spans="2:2" ht="13.5" customHeight="1">
      <c r="B219" s="61"/>
    </row>
    <row r="220" spans="2:2" ht="13.5" customHeight="1">
      <c r="B220" s="61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E15"/>
  <sheetViews>
    <sheetView workbookViewId="0">
      <selection activeCell="B26" sqref="B26"/>
    </sheetView>
  </sheetViews>
  <sheetFormatPr baseColWidth="10" defaultColWidth="14.5" defaultRowHeight="15" customHeight="1"/>
  <cols>
    <col min="1" max="1" width="30.6640625" customWidth="1"/>
    <col min="2" max="2" width="96.5" customWidth="1"/>
  </cols>
  <sheetData>
    <row r="1" spans="1:5">
      <c r="A1" s="1" t="s">
        <v>0</v>
      </c>
      <c r="B1" s="2"/>
      <c r="C1" s="2"/>
      <c r="D1" s="2"/>
    </row>
    <row r="2" spans="1:5">
      <c r="A2" s="3" t="s">
        <v>3</v>
      </c>
      <c r="B2" s="5" t="s">
        <v>4</v>
      </c>
      <c r="C2" s="5" t="s">
        <v>5</v>
      </c>
      <c r="D2" s="5" t="s">
        <v>6</v>
      </c>
    </row>
    <row r="3" spans="1:5">
      <c r="A3" s="18" t="s">
        <v>7</v>
      </c>
      <c r="B3" s="5"/>
      <c r="C3" s="5"/>
      <c r="D3" s="5"/>
    </row>
    <row r="4" spans="1:5">
      <c r="A4" s="22" t="s">
        <v>20</v>
      </c>
      <c r="B4" s="24" t="s">
        <v>29</v>
      </c>
      <c r="C4" s="24">
        <v>150</v>
      </c>
      <c r="D4" s="24"/>
    </row>
    <row r="5" spans="1:5">
      <c r="A5" s="22" t="s">
        <v>31</v>
      </c>
      <c r="B5" s="24" t="s">
        <v>32</v>
      </c>
      <c r="C5" s="24">
        <v>150</v>
      </c>
      <c r="D5" s="26"/>
    </row>
    <row r="6" spans="1:5">
      <c r="A6" s="22" t="s">
        <v>37</v>
      </c>
      <c r="B6" s="28" t="s">
        <v>38</v>
      </c>
      <c r="C6" s="30">
        <v>150</v>
      </c>
      <c r="D6" s="31"/>
    </row>
    <row r="7" spans="1:5">
      <c r="A7" s="22" t="s">
        <v>37</v>
      </c>
      <c r="B7" s="28" t="s">
        <v>63</v>
      </c>
      <c r="C7" s="30">
        <v>150</v>
      </c>
      <c r="D7" s="31"/>
    </row>
    <row r="8" spans="1:5">
      <c r="A8" s="22" t="s">
        <v>65</v>
      </c>
      <c r="B8" s="28" t="s">
        <v>67</v>
      </c>
      <c r="C8" s="30">
        <v>200</v>
      </c>
      <c r="D8" s="31"/>
    </row>
    <row r="9" spans="1:5">
      <c r="A9" s="33" t="s">
        <v>69</v>
      </c>
      <c r="B9" s="28" t="s">
        <v>71</v>
      </c>
      <c r="C9" s="30">
        <v>100</v>
      </c>
      <c r="D9" s="31"/>
    </row>
    <row r="10" spans="1:5">
      <c r="A10" s="34" t="s">
        <v>72</v>
      </c>
      <c r="B10" s="24"/>
      <c r="C10" s="24"/>
      <c r="D10" s="26"/>
      <c r="E10" s="35"/>
    </row>
    <row r="11" spans="1:5">
      <c r="A11" s="22" t="s">
        <v>20</v>
      </c>
      <c r="B11" s="36" t="s">
        <v>74</v>
      </c>
      <c r="C11" s="24">
        <v>350</v>
      </c>
      <c r="D11" s="26"/>
    </row>
    <row r="12" spans="1:5">
      <c r="A12" s="22" t="s">
        <v>79</v>
      </c>
      <c r="B12" s="24" t="s">
        <v>80</v>
      </c>
      <c r="C12" s="24">
        <v>200</v>
      </c>
      <c r="D12" s="26"/>
    </row>
    <row r="13" spans="1:5">
      <c r="A13" s="22" t="s">
        <v>81</v>
      </c>
      <c r="B13" s="24" t="s">
        <v>82</v>
      </c>
      <c r="C13" s="24">
        <v>200</v>
      </c>
      <c r="D13" s="26"/>
    </row>
    <row r="14" spans="1:5">
      <c r="A14" s="22" t="s">
        <v>85</v>
      </c>
      <c r="B14" s="24" t="s">
        <v>87</v>
      </c>
      <c r="C14" s="24">
        <v>350</v>
      </c>
      <c r="D14" s="26"/>
    </row>
    <row r="15" spans="1:5">
      <c r="A15" s="2"/>
      <c r="B15" s="37" t="s">
        <v>90</v>
      </c>
      <c r="C15" s="1">
        <f>SUM(C4:C14)</f>
        <v>2000</v>
      </c>
      <c r="D15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7"/>
  <sheetViews>
    <sheetView workbookViewId="0"/>
  </sheetViews>
  <sheetFormatPr baseColWidth="10" defaultColWidth="14.5" defaultRowHeight="15" customHeight="1"/>
  <cols>
    <col min="1" max="1" width="8" customWidth="1"/>
    <col min="2" max="2" width="18.83203125" customWidth="1"/>
    <col min="3" max="3" width="14" customWidth="1"/>
    <col min="4" max="4" width="25.33203125" customWidth="1"/>
    <col min="5" max="5" width="17.6640625" customWidth="1"/>
    <col min="6" max="6" width="18.83203125" customWidth="1"/>
    <col min="7" max="7" width="19" customWidth="1"/>
    <col min="8" max="8" width="11.83203125" customWidth="1"/>
  </cols>
  <sheetData>
    <row r="1" spans="1:21" ht="21" customHeight="1">
      <c r="A1" s="4" t="s">
        <v>2</v>
      </c>
      <c r="B1" s="6"/>
      <c r="C1" s="6"/>
      <c r="D1" s="6"/>
      <c r="E1" s="6"/>
      <c r="F1" s="6"/>
      <c r="G1" s="6"/>
      <c r="H1" s="6"/>
    </row>
    <row r="2" spans="1:21">
      <c r="A2" s="6"/>
      <c r="B2" s="6"/>
      <c r="C2" s="6"/>
      <c r="D2" s="6"/>
      <c r="E2" s="6"/>
      <c r="F2" s="6"/>
      <c r="G2" s="6"/>
      <c r="H2" s="6"/>
    </row>
    <row r="3" spans="1:21" ht="30" customHeight="1">
      <c r="A3" s="8"/>
      <c r="B3" s="10" t="s">
        <v>8</v>
      </c>
      <c r="C3" s="12" t="s">
        <v>10</v>
      </c>
      <c r="D3" s="10" t="s">
        <v>12</v>
      </c>
      <c r="E3" s="10" t="s">
        <v>13</v>
      </c>
      <c r="F3" s="10" t="s">
        <v>14</v>
      </c>
      <c r="G3" s="10" t="s">
        <v>12</v>
      </c>
      <c r="H3" s="10" t="s">
        <v>15</v>
      </c>
    </row>
    <row r="4" spans="1:21" ht="135">
      <c r="A4" s="14">
        <v>1</v>
      </c>
      <c r="B4" s="16" t="s">
        <v>18</v>
      </c>
      <c r="C4" s="20">
        <f>5260*17</f>
        <v>89420</v>
      </c>
      <c r="D4" s="16" t="s">
        <v>22</v>
      </c>
      <c r="E4" s="16" t="s">
        <v>23</v>
      </c>
      <c r="F4" s="16" t="s">
        <v>24</v>
      </c>
      <c r="G4" s="16" t="s">
        <v>25</v>
      </c>
      <c r="H4" s="27">
        <f>5260*17*150</f>
        <v>13413000</v>
      </c>
    </row>
    <row r="5" spans="1:21" ht="75">
      <c r="A5" s="14">
        <v>2</v>
      </c>
      <c r="B5" s="16" t="s">
        <v>44</v>
      </c>
      <c r="C5" s="20">
        <f>15640*108</f>
        <v>1689120</v>
      </c>
      <c r="D5" s="16" t="s">
        <v>48</v>
      </c>
      <c r="E5" s="16" t="s">
        <v>49</v>
      </c>
      <c r="F5" s="32" t="s">
        <v>50</v>
      </c>
      <c r="G5" s="16" t="s">
        <v>70</v>
      </c>
      <c r="H5" s="27">
        <f>25*1689120</f>
        <v>42228000</v>
      </c>
    </row>
    <row r="6" spans="1:21" ht="90">
      <c r="A6" s="14">
        <v>3</v>
      </c>
      <c r="B6" s="16" t="s">
        <v>73</v>
      </c>
      <c r="C6" s="20">
        <f>73*24</f>
        <v>1752</v>
      </c>
      <c r="D6" s="16" t="s">
        <v>75</v>
      </c>
      <c r="E6" s="16" t="s">
        <v>76</v>
      </c>
      <c r="F6" s="16" t="s">
        <v>77</v>
      </c>
      <c r="G6" s="16" t="s">
        <v>78</v>
      </c>
      <c r="H6" s="27">
        <f>150*1752</f>
        <v>262800</v>
      </c>
    </row>
    <row r="7" spans="1:21" ht="60">
      <c r="A7" s="14">
        <v>4</v>
      </c>
      <c r="B7" s="16" t="s">
        <v>83</v>
      </c>
      <c r="C7" s="20">
        <v>4900000</v>
      </c>
      <c r="D7" s="16" t="s">
        <v>84</v>
      </c>
      <c r="E7" s="16" t="s">
        <v>86</v>
      </c>
      <c r="F7" s="16" t="s">
        <v>88</v>
      </c>
      <c r="G7" s="16" t="s">
        <v>89</v>
      </c>
      <c r="H7" s="27">
        <f>4900000*7</f>
        <v>34300000</v>
      </c>
    </row>
    <row r="8" spans="1:21" ht="90">
      <c r="A8" s="38">
        <v>5</v>
      </c>
      <c r="B8" s="16" t="s">
        <v>91</v>
      </c>
      <c r="C8" s="20">
        <f>3689*10</f>
        <v>36890</v>
      </c>
      <c r="D8" s="16" t="s">
        <v>92</v>
      </c>
      <c r="E8" s="16" t="s">
        <v>93</v>
      </c>
      <c r="F8" s="16" t="s">
        <v>77</v>
      </c>
      <c r="G8" s="16" t="s">
        <v>78</v>
      </c>
      <c r="H8" s="27">
        <f>36890*150</f>
        <v>5533500</v>
      </c>
    </row>
    <row r="9" spans="1:21">
      <c r="A9" s="6"/>
      <c r="B9" s="39"/>
      <c r="C9" s="39"/>
      <c r="D9" s="39"/>
      <c r="E9" s="39"/>
      <c r="F9" s="39"/>
      <c r="G9" s="39"/>
      <c r="H9" s="39"/>
    </row>
    <row r="10" spans="1:21">
      <c r="A10" s="6"/>
      <c r="B10" s="40" t="s">
        <v>94</v>
      </c>
      <c r="C10" s="41"/>
      <c r="D10" s="41"/>
      <c r="E10" s="41"/>
      <c r="F10" s="41"/>
      <c r="G10" s="41"/>
      <c r="H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6"/>
      <c r="B11" s="43" t="s">
        <v>95</v>
      </c>
      <c r="C11" s="44"/>
      <c r="D11" s="44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>
      <c r="A12" s="6"/>
      <c r="B12" s="43" t="s">
        <v>96</v>
      </c>
      <c r="C12" s="44"/>
      <c r="D12" s="44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>
      <c r="A13" s="6"/>
      <c r="B13" s="43" t="s">
        <v>97</v>
      </c>
      <c r="C13" s="44"/>
      <c r="D13" s="44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>
      <c r="A14" s="6"/>
      <c r="B14" s="43" t="s">
        <v>98</v>
      </c>
      <c r="C14" s="44"/>
      <c r="D14" s="44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>
      <c r="A15" s="6"/>
      <c r="B15" s="43" t="s">
        <v>99</v>
      </c>
      <c r="C15" s="44"/>
      <c r="D15" s="44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>
      <c r="A16" s="6"/>
      <c r="B16" s="43" t="s">
        <v>100</v>
      </c>
      <c r="C16" s="44"/>
      <c r="D16" s="44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1:21">
      <c r="A17" s="6"/>
      <c r="B17" s="43" t="s">
        <v>101</v>
      </c>
      <c r="C17" s="43"/>
      <c r="D17" s="43"/>
      <c r="E17" s="43"/>
      <c r="F17" s="43"/>
      <c r="G17" s="43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1:21">
      <c r="A18" s="6"/>
      <c r="B18" s="43" t="s">
        <v>102</v>
      </c>
      <c r="C18" s="46"/>
      <c r="D18" s="46"/>
      <c r="E18" s="46"/>
      <c r="F18" s="46"/>
      <c r="G18" s="46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1:21">
      <c r="A19" s="6"/>
      <c r="B19" s="43" t="s">
        <v>103</v>
      </c>
      <c r="C19" s="46"/>
      <c r="D19" s="46"/>
      <c r="E19" s="46"/>
      <c r="F19" s="46"/>
      <c r="G19" s="46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>
      <c r="A20" s="6"/>
      <c r="B20" s="43" t="s">
        <v>104</v>
      </c>
      <c r="C20" s="46"/>
      <c r="D20" s="46"/>
      <c r="E20" s="46"/>
      <c r="F20" s="46"/>
      <c r="G20" s="46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>
      <c r="A21" s="6"/>
      <c r="B21" s="43" t="s">
        <v>105</v>
      </c>
      <c r="C21" s="46"/>
      <c r="D21" s="46"/>
      <c r="E21" s="46"/>
      <c r="F21" s="46"/>
      <c r="G21" s="46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21">
      <c r="A22" s="6"/>
      <c r="B22" s="47"/>
      <c r="C22" s="47"/>
      <c r="D22" s="47"/>
      <c r="E22" s="47"/>
      <c r="F22" s="47"/>
      <c r="G22" s="47"/>
      <c r="H22" s="6"/>
    </row>
    <row r="23" spans="1:21">
      <c r="A23" s="6"/>
      <c r="B23" s="48" t="s">
        <v>106</v>
      </c>
      <c r="C23" s="48"/>
      <c r="D23" s="47"/>
      <c r="E23" s="47"/>
      <c r="F23" s="47"/>
      <c r="G23" s="47"/>
      <c r="H23" s="6"/>
    </row>
    <row r="24" spans="1:21">
      <c r="A24" s="6"/>
      <c r="B24" s="40" t="s">
        <v>111</v>
      </c>
      <c r="C24" s="40" t="s">
        <v>112</v>
      </c>
      <c r="D24" s="40" t="s">
        <v>113</v>
      </c>
      <c r="E24" s="40" t="s">
        <v>114</v>
      </c>
      <c r="F24" s="40" t="s">
        <v>115</v>
      </c>
      <c r="G24" s="40" t="s">
        <v>116</v>
      </c>
      <c r="H24" s="6"/>
    </row>
    <row r="25" spans="1:21">
      <c r="A25" s="6"/>
      <c r="B25" s="43" t="s">
        <v>117</v>
      </c>
      <c r="C25" s="50">
        <v>3128</v>
      </c>
      <c r="D25" s="43">
        <v>24</v>
      </c>
      <c r="E25" s="50">
        <v>130.33000000000001</v>
      </c>
      <c r="F25" s="43" t="s">
        <v>118</v>
      </c>
      <c r="G25" s="53" t="s">
        <v>119</v>
      </c>
      <c r="H25" s="6"/>
    </row>
    <row r="26" spans="1:21">
      <c r="A26" s="6"/>
      <c r="B26" s="43" t="s">
        <v>117</v>
      </c>
      <c r="C26" s="50">
        <v>2048</v>
      </c>
      <c r="D26" s="43">
        <v>12</v>
      </c>
      <c r="E26" s="50">
        <v>170.67</v>
      </c>
      <c r="F26" s="43" t="s">
        <v>121</v>
      </c>
      <c r="G26" s="53" t="s">
        <v>122</v>
      </c>
      <c r="H26" s="6"/>
    </row>
    <row r="27" spans="1:21" ht="15.75" customHeight="1">
      <c r="B27" s="64" t="s">
        <v>125</v>
      </c>
      <c r="C27" s="45"/>
      <c r="D27" s="64">
        <v>1</v>
      </c>
      <c r="E27" s="69">
        <v>124.21</v>
      </c>
      <c r="F27" s="64" t="s">
        <v>152</v>
      </c>
      <c r="G27" s="71" t="s">
        <v>153</v>
      </c>
    </row>
    <row r="28" spans="1:21" ht="15.75" customHeight="1">
      <c r="B28" s="64" t="s">
        <v>161</v>
      </c>
      <c r="C28" s="45"/>
      <c r="D28" s="64">
        <v>1</v>
      </c>
      <c r="E28" s="69">
        <v>166.99</v>
      </c>
      <c r="F28" s="64" t="s">
        <v>164</v>
      </c>
      <c r="G28" s="71" t="s">
        <v>166</v>
      </c>
    </row>
    <row r="29" spans="1:21" ht="15.75" customHeight="1">
      <c r="B29" s="73" t="s">
        <v>170</v>
      </c>
      <c r="C29" s="45"/>
      <c r="D29" s="45"/>
      <c r="E29" s="77">
        <f>AVERAGE(E25:E28)</f>
        <v>148.05000000000001</v>
      </c>
      <c r="F29" s="45"/>
      <c r="G29" s="45"/>
    </row>
    <row r="30" spans="1:21" ht="15.75" customHeight="1"/>
    <row r="31" spans="1:21" ht="15.75" customHeight="1"/>
    <row r="32" spans="1:21" ht="15.75" customHeight="1"/>
    <row r="33" spans="2:2" ht="15.75" customHeight="1"/>
    <row r="34" spans="2:2" ht="15.75" customHeight="1"/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>
      <c r="B40" s="79"/>
    </row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hyperlinks>
    <hyperlink ref="G25" r:id="rId1" xr:uid="{00000000-0004-0000-0200-000000000000}"/>
    <hyperlink ref="G26" r:id="rId2" xr:uid="{00000000-0004-0000-0200-000001000000}"/>
    <hyperlink ref="G27" r:id="rId3" xr:uid="{00000000-0004-0000-0200-000002000000}"/>
    <hyperlink ref="G28" r:id="rId4" xr:uid="{00000000-0004-0000-0200-000003000000}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4"/>
  <sheetViews>
    <sheetView workbookViewId="0"/>
  </sheetViews>
  <sheetFormatPr baseColWidth="10" defaultColWidth="14.5" defaultRowHeight="15" customHeight="1"/>
  <cols>
    <col min="1" max="1" width="22.33203125" customWidth="1"/>
    <col min="2" max="2" width="79.33203125" customWidth="1"/>
    <col min="3" max="3" width="9.1640625" customWidth="1"/>
    <col min="4" max="6" width="7.6640625" customWidth="1"/>
  </cols>
  <sheetData>
    <row r="1" spans="1:3" ht="21" customHeight="1">
      <c r="A1" s="7" t="s">
        <v>107</v>
      </c>
      <c r="B1" s="9"/>
      <c r="C1" s="9"/>
    </row>
    <row r="2" spans="1:3" ht="21" customHeight="1">
      <c r="A2" s="7"/>
      <c r="B2" s="9"/>
      <c r="C2" s="9"/>
    </row>
    <row r="3" spans="1:3">
      <c r="A3" s="11" t="s">
        <v>108</v>
      </c>
      <c r="B3" s="11" t="s">
        <v>109</v>
      </c>
      <c r="C3" s="11" t="s">
        <v>9</v>
      </c>
    </row>
    <row r="4" spans="1:3">
      <c r="A4" s="49" t="s">
        <v>110</v>
      </c>
      <c r="B4" s="9"/>
      <c r="C4" s="9"/>
    </row>
    <row r="5" spans="1:3" ht="16">
      <c r="A5" s="51"/>
      <c r="B5" s="52" t="s">
        <v>120</v>
      </c>
      <c r="C5" s="54">
        <v>1</v>
      </c>
    </row>
    <row r="6" spans="1:3" ht="16">
      <c r="A6" s="51"/>
      <c r="B6" s="52" t="s">
        <v>123</v>
      </c>
      <c r="C6" s="55">
        <v>3</v>
      </c>
    </row>
    <row r="7" spans="1:3" ht="16">
      <c r="A7" s="51"/>
      <c r="B7" s="52" t="s">
        <v>126</v>
      </c>
      <c r="C7" s="55">
        <v>4</v>
      </c>
    </row>
    <row r="8" spans="1:3" ht="16">
      <c r="A8" s="51"/>
      <c r="B8" s="52" t="s">
        <v>127</v>
      </c>
      <c r="C8" s="55">
        <v>5</v>
      </c>
    </row>
    <row r="9" spans="1:3" ht="16">
      <c r="A9" s="51"/>
      <c r="B9" s="52" t="s">
        <v>128</v>
      </c>
      <c r="C9" s="55">
        <v>2</v>
      </c>
    </row>
    <row r="10" spans="1:3">
      <c r="A10" s="51"/>
      <c r="B10" s="57"/>
      <c r="C10" s="54"/>
    </row>
    <row r="11" spans="1:3">
      <c r="A11" s="59" t="s">
        <v>129</v>
      </c>
      <c r="B11" s="57"/>
      <c r="C11" s="54"/>
    </row>
    <row r="12" spans="1:3" ht="16">
      <c r="A12" s="51"/>
      <c r="B12" s="52" t="s">
        <v>130</v>
      </c>
      <c r="C12" s="55">
        <v>1</v>
      </c>
    </row>
    <row r="13" spans="1:3">
      <c r="A13" s="51"/>
      <c r="B13" s="52"/>
      <c r="C13" s="55"/>
    </row>
    <row r="14" spans="1:3" ht="32">
      <c r="A14" s="51"/>
      <c r="B14" s="52" t="s">
        <v>131</v>
      </c>
      <c r="C14" s="55">
        <v>2</v>
      </c>
    </row>
    <row r="15" spans="1:3" ht="16">
      <c r="A15" s="51"/>
      <c r="B15" s="52" t="s">
        <v>132</v>
      </c>
      <c r="C15" s="55">
        <v>3</v>
      </c>
    </row>
    <row r="16" spans="1:3" ht="16">
      <c r="A16" s="51"/>
      <c r="B16" s="52" t="s">
        <v>133</v>
      </c>
      <c r="C16" s="55">
        <v>4</v>
      </c>
    </row>
    <row r="17" spans="1:3" ht="30" customHeight="1">
      <c r="A17" s="62" t="s">
        <v>134</v>
      </c>
      <c r="B17" s="57"/>
      <c r="C17" s="54"/>
    </row>
    <row r="18" spans="1:3" ht="16">
      <c r="A18" s="51"/>
      <c r="B18" s="52" t="s">
        <v>135</v>
      </c>
      <c r="C18" s="54">
        <v>2</v>
      </c>
    </row>
    <row r="19" spans="1:3">
      <c r="A19" s="51"/>
      <c r="B19" s="66" t="s">
        <v>136</v>
      </c>
      <c r="C19" s="55">
        <v>1</v>
      </c>
    </row>
    <row r="20" spans="1:3" ht="16">
      <c r="A20" s="51"/>
      <c r="B20" s="52" t="s">
        <v>138</v>
      </c>
      <c r="C20" s="55">
        <v>3</v>
      </c>
    </row>
    <row r="21" spans="1:3">
      <c r="A21" s="51"/>
      <c r="B21" s="57"/>
      <c r="C21" s="54"/>
    </row>
    <row r="22" spans="1:3" ht="15.75" customHeight="1">
      <c r="A22" s="51"/>
      <c r="B22" s="57"/>
      <c r="C22" s="54"/>
    </row>
    <row r="23" spans="1:3" ht="15.75" customHeight="1">
      <c r="A23" s="51"/>
      <c r="B23" s="57"/>
      <c r="C23" s="54"/>
    </row>
    <row r="24" spans="1:3" ht="15.75" customHeight="1"/>
    <row r="25" spans="1:3" ht="24" customHeight="1">
      <c r="A25" s="68" t="s">
        <v>139</v>
      </c>
    </row>
    <row r="26" spans="1:3" ht="15.75" customHeight="1">
      <c r="A26" t="s">
        <v>142</v>
      </c>
      <c r="B26" s="21" t="s">
        <v>143</v>
      </c>
    </row>
    <row r="27" spans="1:3" ht="15.75" customHeight="1">
      <c r="A27" t="s">
        <v>145</v>
      </c>
      <c r="B27" s="21" t="s">
        <v>147</v>
      </c>
    </row>
    <row r="28" spans="1:3" ht="15.75" customHeight="1">
      <c r="A28" t="s">
        <v>148</v>
      </c>
      <c r="B28" s="21" t="s">
        <v>149</v>
      </c>
    </row>
    <row r="29" spans="1:3" ht="15.75" customHeight="1"/>
    <row r="30" spans="1:3" ht="15.75" customHeight="1"/>
    <row r="31" spans="1:3" ht="15.75" customHeight="1">
      <c r="A31" s="15" t="s">
        <v>150</v>
      </c>
      <c r="B31" s="70" t="s">
        <v>151</v>
      </c>
      <c r="C31" s="15" t="s">
        <v>109</v>
      </c>
    </row>
    <row r="32" spans="1:3" ht="15.75" customHeight="1">
      <c r="A32" s="15">
        <v>1</v>
      </c>
      <c r="B32" s="15" t="s">
        <v>154</v>
      </c>
      <c r="C32" s="15" t="s">
        <v>155</v>
      </c>
    </row>
    <row r="33" spans="1:3" ht="15.75" customHeight="1">
      <c r="A33" s="15">
        <v>2</v>
      </c>
      <c r="B33" s="15" t="s">
        <v>154</v>
      </c>
      <c r="C33" s="15" t="s">
        <v>156</v>
      </c>
    </row>
    <row r="34" spans="1:3" ht="15.75" customHeight="1">
      <c r="A34" s="15">
        <v>3</v>
      </c>
      <c r="B34" s="15" t="s">
        <v>154</v>
      </c>
      <c r="C34" s="15" t="s">
        <v>157</v>
      </c>
    </row>
    <row r="35" spans="1:3" ht="15.75" customHeight="1">
      <c r="A35" s="15">
        <v>4</v>
      </c>
      <c r="B35" s="15" t="s">
        <v>154</v>
      </c>
      <c r="C35" s="15" t="s">
        <v>158</v>
      </c>
    </row>
    <row r="36" spans="1:3" ht="15.75" customHeight="1">
      <c r="A36" s="15">
        <v>5</v>
      </c>
      <c r="B36" s="15" t="s">
        <v>159</v>
      </c>
      <c r="C36" s="15" t="s">
        <v>160</v>
      </c>
    </row>
    <row r="37" spans="1:3" ht="15.75" customHeight="1">
      <c r="A37" s="15">
        <v>6</v>
      </c>
      <c r="B37" s="15" t="s">
        <v>159</v>
      </c>
      <c r="C37" s="15" t="s">
        <v>162</v>
      </c>
    </row>
    <row r="38" spans="1:3" ht="15.75" customHeight="1">
      <c r="A38" s="15">
        <v>7</v>
      </c>
      <c r="B38" s="15" t="s">
        <v>159</v>
      </c>
      <c r="C38" s="15" t="s">
        <v>163</v>
      </c>
    </row>
    <row r="39" spans="1:3" ht="15.75" customHeight="1">
      <c r="A39" s="15">
        <v>8</v>
      </c>
      <c r="B39" s="15" t="s">
        <v>159</v>
      </c>
      <c r="C39" s="15" t="s">
        <v>165</v>
      </c>
    </row>
    <row r="40" spans="1:3" ht="15.75" customHeight="1">
      <c r="A40" s="15">
        <v>9</v>
      </c>
      <c r="B40" s="15" t="s">
        <v>159</v>
      </c>
      <c r="C40" s="15" t="s">
        <v>167</v>
      </c>
    </row>
    <row r="41" spans="1:3" ht="15.75" customHeight="1">
      <c r="A41" s="15">
        <v>10</v>
      </c>
      <c r="B41" s="15" t="s">
        <v>168</v>
      </c>
      <c r="C41" s="15" t="s">
        <v>169</v>
      </c>
    </row>
    <row r="42" spans="1:3" ht="15.75" customHeight="1">
      <c r="A42" s="15">
        <v>11</v>
      </c>
      <c r="B42" s="15" t="s">
        <v>168</v>
      </c>
      <c r="C42" s="15" t="s">
        <v>172</v>
      </c>
    </row>
    <row r="43" spans="1:3" ht="15.75" customHeight="1">
      <c r="A43" s="15">
        <v>12</v>
      </c>
      <c r="B43" s="15" t="s">
        <v>173</v>
      </c>
      <c r="C43" s="15" t="s">
        <v>174</v>
      </c>
    </row>
    <row r="44" spans="1:3" ht="15.75" customHeight="1">
      <c r="A44" s="15">
        <v>13</v>
      </c>
      <c r="B44" s="15" t="s">
        <v>173</v>
      </c>
      <c r="C44" s="66" t="s">
        <v>136</v>
      </c>
    </row>
    <row r="45" spans="1:3" ht="15.75" customHeight="1">
      <c r="A45" s="15">
        <v>14</v>
      </c>
      <c r="B45" s="15" t="s">
        <v>173</v>
      </c>
      <c r="C45" s="15" t="s">
        <v>175</v>
      </c>
    </row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1"/>
  <sheetViews>
    <sheetView tabSelected="1" workbookViewId="0">
      <selection activeCell="D5" sqref="D5"/>
    </sheetView>
  </sheetViews>
  <sheetFormatPr baseColWidth="10" defaultColWidth="14.5" defaultRowHeight="15" customHeight="1"/>
  <cols>
    <col min="1" max="1" width="12.5" customWidth="1"/>
    <col min="2" max="2" width="28.6640625" customWidth="1"/>
    <col min="3" max="3" width="32" customWidth="1"/>
    <col min="4" max="4" width="25.1640625" customWidth="1"/>
    <col min="5" max="5" width="37.83203125" customWidth="1"/>
    <col min="6" max="6" width="58" customWidth="1"/>
    <col min="7" max="7" width="21.83203125" customWidth="1"/>
    <col min="8" max="9" width="15.1640625" customWidth="1"/>
  </cols>
  <sheetData>
    <row r="1" spans="1:23" ht="24.75" customHeight="1">
      <c r="A1" s="56" t="s">
        <v>124</v>
      </c>
      <c r="C1" s="58"/>
      <c r="D1" s="58"/>
      <c r="E1" s="58"/>
      <c r="F1" s="58"/>
      <c r="G1" s="58"/>
      <c r="H1" s="58"/>
    </row>
    <row r="2" spans="1:23" ht="15.75" customHeight="1">
      <c r="A2" s="60"/>
      <c r="B2" s="61"/>
      <c r="C2" s="132"/>
      <c r="D2" s="133"/>
      <c r="E2" s="133"/>
      <c r="F2" s="133"/>
      <c r="G2" s="133"/>
      <c r="H2" s="63"/>
    </row>
    <row r="3" spans="1:23" ht="15.75" customHeight="1">
      <c r="A3" s="61"/>
      <c r="B3" s="61"/>
      <c r="C3" s="63"/>
      <c r="D3" s="65"/>
      <c r="E3" s="65"/>
      <c r="F3" s="65"/>
      <c r="G3" s="65"/>
      <c r="H3" s="65"/>
    </row>
    <row r="4" spans="1:23" ht="15.75" customHeight="1">
      <c r="A4" s="61"/>
      <c r="B4" s="61"/>
      <c r="C4" s="67" t="s">
        <v>137</v>
      </c>
      <c r="D4" s="67" t="s">
        <v>140</v>
      </c>
      <c r="E4" s="67" t="s">
        <v>141</v>
      </c>
      <c r="F4" s="67" t="s">
        <v>144</v>
      </c>
      <c r="G4" s="72" t="s">
        <v>146</v>
      </c>
      <c r="H4" s="74" t="s">
        <v>171</v>
      </c>
      <c r="I4" s="72" t="s">
        <v>176</v>
      </c>
      <c r="J4" s="72" t="s">
        <v>177</v>
      </c>
      <c r="K4" s="72"/>
    </row>
    <row r="5" spans="1:23" ht="15.75" customHeight="1">
      <c r="A5" s="60" t="s">
        <v>9</v>
      </c>
      <c r="B5" s="60" t="s">
        <v>178</v>
      </c>
      <c r="C5" s="75" t="s">
        <v>37</v>
      </c>
      <c r="D5" s="75" t="s">
        <v>79</v>
      </c>
      <c r="E5" s="75" t="s">
        <v>179</v>
      </c>
      <c r="F5" s="75" t="s">
        <v>20</v>
      </c>
      <c r="G5" s="76" t="s">
        <v>180</v>
      </c>
      <c r="H5" s="75" t="s">
        <v>31</v>
      </c>
      <c r="I5" s="76" t="s">
        <v>181</v>
      </c>
      <c r="J5" s="76" t="s">
        <v>182</v>
      </c>
      <c r="K5" s="76"/>
    </row>
    <row r="6" spans="1:23" ht="15.75" customHeight="1">
      <c r="A6" s="78">
        <v>1</v>
      </c>
      <c r="B6" s="70" t="s">
        <v>183</v>
      </c>
      <c r="C6" s="75" t="s">
        <v>26</v>
      </c>
      <c r="D6" s="75"/>
      <c r="E6" s="78"/>
      <c r="F6" s="75" t="s">
        <v>26</v>
      </c>
      <c r="G6" s="80"/>
      <c r="H6" s="75"/>
      <c r="I6" s="80"/>
      <c r="J6" s="80"/>
      <c r="K6" s="80"/>
    </row>
    <row r="7" spans="1:23" ht="15.75" customHeight="1">
      <c r="A7" s="78">
        <v>2</v>
      </c>
      <c r="B7" s="70" t="s">
        <v>184</v>
      </c>
      <c r="C7" s="75"/>
      <c r="D7" s="75"/>
      <c r="E7" s="75"/>
      <c r="F7" s="75" t="s">
        <v>26</v>
      </c>
      <c r="G7" s="80"/>
      <c r="H7" s="75"/>
      <c r="I7" s="80"/>
      <c r="J7" s="80"/>
      <c r="K7" s="80"/>
    </row>
    <row r="8" spans="1:23" ht="15.75" customHeight="1">
      <c r="A8" s="78">
        <v>3</v>
      </c>
      <c r="B8" s="70" t="s">
        <v>185</v>
      </c>
      <c r="C8" s="75"/>
      <c r="D8" s="75" t="s">
        <v>26</v>
      </c>
      <c r="E8" s="78"/>
      <c r="F8" s="75"/>
      <c r="G8" s="80"/>
      <c r="H8" s="78"/>
      <c r="I8" s="80"/>
      <c r="J8" s="80"/>
      <c r="K8" s="80"/>
    </row>
    <row r="9" spans="1:23" ht="15.75" customHeight="1">
      <c r="A9" s="75">
        <v>4</v>
      </c>
      <c r="B9" s="70" t="s">
        <v>186</v>
      </c>
      <c r="C9" s="78"/>
      <c r="D9" s="75"/>
      <c r="E9" s="75" t="s">
        <v>26</v>
      </c>
      <c r="F9" s="75"/>
      <c r="G9" s="80"/>
      <c r="H9" s="75" t="s">
        <v>26</v>
      </c>
      <c r="I9" s="80"/>
      <c r="J9" s="80"/>
      <c r="K9" s="80"/>
    </row>
    <row r="10" spans="1:23" ht="15.75" customHeight="1">
      <c r="A10" s="75">
        <v>5</v>
      </c>
      <c r="B10" s="70" t="s">
        <v>187</v>
      </c>
      <c r="C10" s="78"/>
      <c r="D10" s="75"/>
      <c r="E10" s="75"/>
      <c r="F10" s="75"/>
      <c r="G10" s="25" t="s">
        <v>26</v>
      </c>
      <c r="H10" s="75"/>
      <c r="I10" s="80"/>
      <c r="J10" s="80"/>
      <c r="K10" s="80"/>
    </row>
    <row r="11" spans="1:23" ht="15.75" customHeight="1">
      <c r="A11" s="75">
        <v>6</v>
      </c>
      <c r="B11" s="70" t="s">
        <v>188</v>
      </c>
      <c r="C11" s="78"/>
      <c r="D11" s="75"/>
      <c r="E11" s="75"/>
      <c r="F11" s="75"/>
      <c r="G11" s="25"/>
      <c r="H11" s="75"/>
      <c r="I11" s="25" t="s">
        <v>26</v>
      </c>
      <c r="J11" s="80"/>
      <c r="K11" s="80"/>
    </row>
    <row r="12" spans="1:23" ht="15.75" customHeight="1">
      <c r="A12" s="81">
        <v>7</v>
      </c>
      <c r="B12" s="82" t="s">
        <v>189</v>
      </c>
      <c r="C12" s="75"/>
      <c r="D12" s="75"/>
      <c r="E12" s="75"/>
      <c r="F12" s="75"/>
      <c r="G12" s="72"/>
      <c r="H12" s="75"/>
      <c r="I12" s="72"/>
      <c r="J12" s="25" t="s">
        <v>26</v>
      </c>
      <c r="K12" s="25"/>
    </row>
    <row r="13" spans="1:23" ht="15.75" customHeight="1">
      <c r="A13" s="61"/>
      <c r="B13" s="83" t="s">
        <v>190</v>
      </c>
      <c r="C13" s="75" t="s">
        <v>191</v>
      </c>
      <c r="D13" s="75" t="s">
        <v>192</v>
      </c>
      <c r="E13" s="75" t="s">
        <v>193</v>
      </c>
      <c r="F13" s="75" t="s">
        <v>194</v>
      </c>
      <c r="G13" s="72" t="s">
        <v>195</v>
      </c>
      <c r="H13" s="75" t="s">
        <v>196</v>
      </c>
      <c r="I13" s="72" t="s">
        <v>197</v>
      </c>
      <c r="J13" s="84" t="s">
        <v>198</v>
      </c>
      <c r="K13" s="84"/>
    </row>
    <row r="14" spans="1:23" ht="15.75" customHeight="1">
      <c r="A14" s="61"/>
      <c r="B14" s="83" t="s">
        <v>199</v>
      </c>
      <c r="C14" s="75" t="s">
        <v>200</v>
      </c>
      <c r="D14" s="85">
        <v>0.2</v>
      </c>
      <c r="E14" s="75">
        <v>1</v>
      </c>
      <c r="F14" s="75">
        <v>2</v>
      </c>
      <c r="G14" s="86" t="s">
        <v>201</v>
      </c>
      <c r="H14" s="75" t="s">
        <v>202</v>
      </c>
      <c r="I14" s="75" t="s">
        <v>203</v>
      </c>
      <c r="J14" s="87">
        <v>100</v>
      </c>
      <c r="K14" s="87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134"/>
    </row>
    <row r="15" spans="1:23" ht="15.75" customHeight="1">
      <c r="A15" s="61"/>
      <c r="B15" s="83" t="s">
        <v>204</v>
      </c>
      <c r="C15" s="75" t="s">
        <v>205</v>
      </c>
      <c r="D15" s="85">
        <v>0.05</v>
      </c>
      <c r="E15" s="75" t="s">
        <v>206</v>
      </c>
      <c r="F15" s="75" t="s">
        <v>207</v>
      </c>
      <c r="G15" s="86" t="s">
        <v>208</v>
      </c>
      <c r="H15" s="75" t="s">
        <v>209</v>
      </c>
      <c r="I15" s="75" t="s">
        <v>197</v>
      </c>
      <c r="J15" s="87">
        <v>70</v>
      </c>
      <c r="K15" s="87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133"/>
    </row>
    <row r="16" spans="1:23" ht="15.75" customHeight="1">
      <c r="A16" s="61"/>
      <c r="B16" s="61"/>
      <c r="C16" s="89"/>
      <c r="D16" s="89"/>
      <c r="E16" s="63"/>
      <c r="F16" s="89"/>
      <c r="H16" s="63"/>
    </row>
    <row r="17" spans="1:23" ht="15.75" customHeight="1">
      <c r="A17" s="90" t="s">
        <v>94</v>
      </c>
      <c r="B17" s="91"/>
      <c r="C17" s="93"/>
      <c r="D17" s="93"/>
      <c r="E17" s="93"/>
      <c r="F17" s="93"/>
      <c r="G17" s="93"/>
      <c r="H17" s="93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 ht="15.75" customHeight="1">
      <c r="A18" s="94" t="s">
        <v>223</v>
      </c>
      <c r="B18" s="95"/>
      <c r="C18" s="96"/>
      <c r="D18" s="96"/>
      <c r="E18" s="96"/>
      <c r="F18" s="96"/>
      <c r="G18" s="96"/>
      <c r="H18" s="96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</row>
    <row r="19" spans="1:23" ht="15.75" customHeight="1">
      <c r="A19" s="94" t="s">
        <v>224</v>
      </c>
      <c r="B19" s="100"/>
      <c r="C19" s="102"/>
      <c r="D19" s="96"/>
      <c r="E19" s="102"/>
      <c r="F19" s="102"/>
      <c r="G19" s="96"/>
      <c r="H19" s="96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</row>
    <row r="20" spans="1:23" ht="15.75" customHeight="1">
      <c r="A20" s="104" t="s">
        <v>229</v>
      </c>
      <c r="B20" s="98"/>
      <c r="C20" s="105"/>
      <c r="D20" s="107"/>
      <c r="E20" s="105"/>
      <c r="F20" s="105"/>
      <c r="G20" s="107"/>
      <c r="H20" s="107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</row>
    <row r="21" spans="1:23" ht="15.75" customHeight="1">
      <c r="A21" s="104" t="s">
        <v>244</v>
      </c>
      <c r="B21" s="98"/>
      <c r="C21" s="107"/>
      <c r="D21" s="107"/>
      <c r="E21" s="107"/>
      <c r="F21" s="107"/>
      <c r="G21" s="107"/>
      <c r="H21" s="10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</row>
    <row r="22" spans="1:23" ht="15.75" customHeight="1">
      <c r="C22" s="58"/>
      <c r="D22" s="58"/>
      <c r="E22" s="58"/>
      <c r="F22" s="58"/>
      <c r="G22" s="58"/>
      <c r="H22" s="58"/>
    </row>
    <row r="23" spans="1:23" ht="15.75" customHeight="1"/>
    <row r="24" spans="1:23" ht="15.75" customHeight="1"/>
    <row r="25" spans="1:23" ht="15.75" customHeight="1"/>
    <row r="26" spans="1:23" ht="15.75" customHeight="1"/>
    <row r="27" spans="1:23" ht="15.75" customHeight="1"/>
    <row r="28" spans="1:23" ht="15.75" customHeight="1"/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C2:G2"/>
    <mergeCell ref="W14:W15"/>
  </mergeCells>
  <conditionalFormatting sqref="D3:W3 C4:G4 I4 K4:W4">
    <cfRule type="notContainsBlanks" dxfId="1" priority="2">
      <formula>LEN(TRIM(D3))&gt;0</formula>
    </cfRule>
  </conditionalFormatting>
  <conditionalFormatting sqref="J4">
    <cfRule type="notContainsBlanks" dxfId="0" priority="1">
      <formula>LEN(TRIM(K4))&gt;0</formula>
    </cfRule>
  </conditionalFormatting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2"/>
  <sheetViews>
    <sheetView workbookViewId="0"/>
  </sheetViews>
  <sheetFormatPr baseColWidth="10" defaultColWidth="14.5" defaultRowHeight="15" customHeight="1"/>
  <cols>
    <col min="1" max="1" width="10.6640625" customWidth="1"/>
    <col min="2" max="2" width="52" customWidth="1"/>
    <col min="3" max="3" width="18.33203125" customWidth="1"/>
    <col min="4" max="4" width="17.5" customWidth="1"/>
    <col min="5" max="5" width="18" customWidth="1"/>
    <col min="6" max="13" width="25.1640625" customWidth="1"/>
  </cols>
  <sheetData>
    <row r="1" spans="1:13" ht="13.5" customHeight="1">
      <c r="A1" s="92" t="s">
        <v>210</v>
      </c>
    </row>
    <row r="2" spans="1:13" ht="13.5" customHeight="1"/>
    <row r="3" spans="1:13" ht="13.5" customHeight="1">
      <c r="B3" t="s">
        <v>211</v>
      </c>
      <c r="C3" s="15" t="s">
        <v>212</v>
      </c>
      <c r="D3" s="15" t="s">
        <v>213</v>
      </c>
      <c r="E3" s="15" t="s">
        <v>214</v>
      </c>
      <c r="F3" s="15" t="s">
        <v>215</v>
      </c>
      <c r="G3" s="15" t="s">
        <v>216</v>
      </c>
      <c r="H3" s="15" t="s">
        <v>217</v>
      </c>
      <c r="I3" s="15" t="s">
        <v>218</v>
      </c>
      <c r="J3" s="15" t="s">
        <v>219</v>
      </c>
      <c r="K3" s="15" t="s">
        <v>220</v>
      </c>
      <c r="L3" s="15" t="s">
        <v>221</v>
      </c>
      <c r="M3" s="15"/>
    </row>
    <row r="4" spans="1:13" ht="13.5" customHeight="1">
      <c r="B4" s="15" t="s">
        <v>222</v>
      </c>
      <c r="C4" s="97">
        <f>1</f>
        <v>1</v>
      </c>
      <c r="D4" s="99">
        <v>0</v>
      </c>
      <c r="E4" s="99">
        <v>0</v>
      </c>
      <c r="F4" s="99">
        <v>1</v>
      </c>
      <c r="G4" s="99">
        <v>0</v>
      </c>
      <c r="H4" s="99">
        <v>0</v>
      </c>
      <c r="I4" s="99">
        <v>-1</v>
      </c>
      <c r="J4" s="99">
        <v>1</v>
      </c>
      <c r="K4" s="99">
        <v>-1</v>
      </c>
      <c r="L4" s="97">
        <v>0</v>
      </c>
      <c r="M4" s="101"/>
    </row>
    <row r="5" spans="1:13" ht="13.5" customHeight="1">
      <c r="B5" s="15" t="s">
        <v>226</v>
      </c>
      <c r="C5" s="99">
        <v>-1</v>
      </c>
      <c r="D5" s="99">
        <v>-1</v>
      </c>
      <c r="E5" s="99">
        <v>1</v>
      </c>
      <c r="F5" s="99">
        <v>-1</v>
      </c>
      <c r="G5" s="99">
        <v>-1</v>
      </c>
      <c r="H5" s="99">
        <v>1</v>
      </c>
      <c r="I5" s="99">
        <v>1</v>
      </c>
      <c r="J5" s="99">
        <v>-1</v>
      </c>
      <c r="K5" s="99">
        <v>0</v>
      </c>
      <c r="L5" s="97">
        <v>0</v>
      </c>
      <c r="M5" s="101"/>
    </row>
    <row r="6" spans="1:13" ht="13.5" customHeight="1">
      <c r="B6" s="15" t="s">
        <v>228</v>
      </c>
      <c r="C6" s="99">
        <v>0</v>
      </c>
      <c r="D6" s="99">
        <v>-1</v>
      </c>
      <c r="E6" s="99">
        <v>1</v>
      </c>
      <c r="F6" s="99">
        <v>0</v>
      </c>
      <c r="G6" s="99">
        <v>-1</v>
      </c>
      <c r="H6" s="99">
        <v>1</v>
      </c>
      <c r="I6" s="99">
        <v>0</v>
      </c>
      <c r="J6" s="99">
        <v>1</v>
      </c>
      <c r="K6" s="99">
        <v>0</v>
      </c>
      <c r="L6" s="97">
        <v>0</v>
      </c>
      <c r="M6" s="101"/>
    </row>
    <row r="7" spans="1:13" ht="13.5" customHeight="1">
      <c r="B7" s="15" t="s">
        <v>230</v>
      </c>
      <c r="C7" s="99">
        <v>0</v>
      </c>
      <c r="D7" s="99">
        <v>0</v>
      </c>
      <c r="E7" s="99">
        <v>0</v>
      </c>
      <c r="F7" s="99">
        <v>-1</v>
      </c>
      <c r="G7" s="99">
        <v>0</v>
      </c>
      <c r="H7" s="99">
        <v>0</v>
      </c>
      <c r="I7" s="99">
        <v>1</v>
      </c>
      <c r="J7" s="99">
        <v>0</v>
      </c>
      <c r="K7" s="99">
        <v>0</v>
      </c>
      <c r="L7" s="99">
        <v>0</v>
      </c>
      <c r="M7" s="101"/>
    </row>
    <row r="8" spans="1:13" ht="13.5" customHeight="1">
      <c r="B8" s="15" t="s">
        <v>231</v>
      </c>
      <c r="C8" s="99">
        <v>0</v>
      </c>
      <c r="D8" s="99">
        <v>1</v>
      </c>
      <c r="E8" s="99">
        <v>-1</v>
      </c>
      <c r="F8" s="99">
        <v>0</v>
      </c>
      <c r="G8" s="99">
        <v>1</v>
      </c>
      <c r="H8" s="99">
        <v>0</v>
      </c>
      <c r="I8" s="99">
        <v>0</v>
      </c>
      <c r="J8" s="99">
        <v>1</v>
      </c>
      <c r="K8" s="99">
        <v>1</v>
      </c>
      <c r="L8" s="97">
        <v>0</v>
      </c>
      <c r="M8" s="101"/>
    </row>
    <row r="9" spans="1:13" ht="13.5" customHeight="1">
      <c r="B9" s="15" t="s">
        <v>232</v>
      </c>
      <c r="C9" s="99">
        <v>0</v>
      </c>
      <c r="D9" s="99">
        <v>0</v>
      </c>
      <c r="E9" s="99">
        <v>1</v>
      </c>
      <c r="F9" s="99">
        <v>0</v>
      </c>
      <c r="G9" s="99">
        <v>0</v>
      </c>
      <c r="H9" s="99">
        <v>0</v>
      </c>
      <c r="I9" s="99">
        <v>0</v>
      </c>
      <c r="J9" s="99">
        <v>1</v>
      </c>
      <c r="K9" s="99">
        <v>0</v>
      </c>
      <c r="L9" s="99">
        <v>0</v>
      </c>
      <c r="M9" s="101"/>
    </row>
    <row r="10" spans="1:13" ht="13.5" customHeight="1">
      <c r="B10" s="45" t="s">
        <v>237</v>
      </c>
      <c r="C10" s="108">
        <f t="shared" ref="C10:L10" si="0">SUM(C4:C8)</f>
        <v>0</v>
      </c>
      <c r="D10" s="108">
        <f t="shared" si="0"/>
        <v>-1</v>
      </c>
      <c r="E10" s="108">
        <f t="shared" si="0"/>
        <v>1</v>
      </c>
      <c r="F10" s="108">
        <f t="shared" si="0"/>
        <v>-1</v>
      </c>
      <c r="G10" s="108">
        <f t="shared" si="0"/>
        <v>-1</v>
      </c>
      <c r="H10" s="108">
        <f t="shared" si="0"/>
        <v>2</v>
      </c>
      <c r="I10" s="108">
        <f t="shared" si="0"/>
        <v>1</v>
      </c>
      <c r="J10" s="108">
        <f t="shared" si="0"/>
        <v>2</v>
      </c>
      <c r="K10" s="108">
        <f t="shared" si="0"/>
        <v>0</v>
      </c>
      <c r="L10" s="108">
        <f t="shared" si="0"/>
        <v>0</v>
      </c>
      <c r="M10" s="49"/>
    </row>
    <row r="11" spans="1:13" ht="13.5" customHeight="1"/>
    <row r="12" spans="1:13" ht="13.5" customHeight="1"/>
    <row r="13" spans="1:13" ht="13.5" customHeight="1"/>
    <row r="14" spans="1:13" ht="13.5" customHeight="1"/>
    <row r="15" spans="1:13" ht="13.5" customHeight="1"/>
    <row r="16" spans="1:1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4.5" defaultRowHeight="15" customHeight="1"/>
  <cols>
    <col min="1" max="1" width="9.5" customWidth="1"/>
    <col min="2" max="2" width="25.6640625" customWidth="1"/>
    <col min="3" max="3" width="18.6640625" customWidth="1"/>
    <col min="4" max="4" width="14.1640625" customWidth="1"/>
    <col min="5" max="5" width="15" customWidth="1"/>
    <col min="6" max="6" width="18.1640625" customWidth="1"/>
    <col min="7" max="7" width="20" customWidth="1"/>
    <col min="8" max="9" width="12" customWidth="1"/>
  </cols>
  <sheetData>
    <row r="1" spans="1:9" ht="21" customHeight="1">
      <c r="A1" s="7" t="s">
        <v>225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11" t="s">
        <v>227</v>
      </c>
      <c r="C3" s="103">
        <v>33</v>
      </c>
      <c r="D3" s="11" t="s">
        <v>233</v>
      </c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29" t="s">
        <v>234</v>
      </c>
      <c r="C5" s="11" t="s">
        <v>235</v>
      </c>
      <c r="D5" s="51" t="s">
        <v>236</v>
      </c>
      <c r="E5" s="51" t="s">
        <v>238</v>
      </c>
      <c r="F5" s="106" t="s">
        <v>239</v>
      </c>
      <c r="G5" s="106" t="s">
        <v>240</v>
      </c>
      <c r="H5" s="106" t="s">
        <v>241</v>
      </c>
      <c r="I5" s="106" t="s">
        <v>242</v>
      </c>
    </row>
    <row r="6" spans="1:9" ht="16">
      <c r="A6" s="101"/>
      <c r="B6" s="109" t="s">
        <v>243</v>
      </c>
      <c r="C6" s="109" t="s">
        <v>245</v>
      </c>
      <c r="D6" s="110">
        <v>2</v>
      </c>
      <c r="E6" s="111">
        <v>75</v>
      </c>
      <c r="F6" s="110">
        <v>2</v>
      </c>
      <c r="G6" s="110">
        <v>0.5</v>
      </c>
      <c r="H6" s="111">
        <f t="shared" ref="H6:H15" si="0">G6*$C$3*F6+E6*D6</f>
        <v>183</v>
      </c>
      <c r="I6" s="112"/>
    </row>
    <row r="7" spans="1:9" ht="16">
      <c r="A7" s="101"/>
      <c r="B7" s="109"/>
      <c r="C7" s="109" t="s">
        <v>246</v>
      </c>
      <c r="D7" s="110">
        <v>1</v>
      </c>
      <c r="E7" s="111">
        <v>100</v>
      </c>
      <c r="F7" s="110"/>
      <c r="G7" s="110"/>
      <c r="H7" s="111">
        <f t="shared" si="0"/>
        <v>100</v>
      </c>
      <c r="I7" s="112"/>
    </row>
    <row r="8" spans="1:9" ht="16">
      <c r="A8" s="101"/>
      <c r="B8" s="109"/>
      <c r="C8" s="109" t="s">
        <v>247</v>
      </c>
      <c r="D8" s="110">
        <v>1</v>
      </c>
      <c r="E8" s="111">
        <v>5</v>
      </c>
      <c r="F8" s="110"/>
      <c r="G8" s="110"/>
      <c r="H8" s="111">
        <f t="shared" si="0"/>
        <v>5</v>
      </c>
      <c r="I8" s="112"/>
    </row>
    <row r="9" spans="1:9" ht="16">
      <c r="A9" s="101"/>
      <c r="B9" s="109" t="s">
        <v>248</v>
      </c>
      <c r="C9" s="109"/>
      <c r="D9" s="110"/>
      <c r="E9" s="111"/>
      <c r="F9" s="110"/>
      <c r="G9" s="110"/>
      <c r="H9" s="111">
        <f t="shared" si="0"/>
        <v>0</v>
      </c>
      <c r="I9" s="112"/>
    </row>
    <row r="10" spans="1:9" ht="16">
      <c r="A10" s="101"/>
      <c r="B10" s="113" t="s">
        <v>249</v>
      </c>
      <c r="C10" s="113" t="s">
        <v>250</v>
      </c>
      <c r="D10" s="114">
        <v>1</v>
      </c>
      <c r="E10" s="115">
        <v>5</v>
      </c>
      <c r="F10" s="114">
        <v>1</v>
      </c>
      <c r="G10" s="114">
        <v>5</v>
      </c>
      <c r="H10" s="111">
        <f t="shared" si="0"/>
        <v>170</v>
      </c>
      <c r="I10" s="112"/>
    </row>
    <row r="11" spans="1:9">
      <c r="A11" s="101"/>
      <c r="B11" s="109"/>
      <c r="C11" s="109"/>
      <c r="D11" s="110"/>
      <c r="E11" s="111"/>
      <c r="F11" s="110"/>
      <c r="G11" s="110"/>
      <c r="H11" s="111">
        <f t="shared" si="0"/>
        <v>0</v>
      </c>
      <c r="I11" s="112"/>
    </row>
    <row r="12" spans="1:9">
      <c r="A12" s="101"/>
      <c r="B12" s="109"/>
      <c r="C12" s="109"/>
      <c r="D12" s="110"/>
      <c r="E12" s="111"/>
      <c r="F12" s="110"/>
      <c r="G12" s="110"/>
      <c r="H12" s="111">
        <f t="shared" si="0"/>
        <v>0</v>
      </c>
      <c r="I12" s="112"/>
    </row>
    <row r="13" spans="1:9">
      <c r="A13" s="101"/>
      <c r="B13" s="109"/>
      <c r="C13" s="109"/>
      <c r="D13" s="110"/>
      <c r="E13" s="111"/>
      <c r="F13" s="110"/>
      <c r="G13" s="110"/>
      <c r="H13" s="111">
        <f t="shared" si="0"/>
        <v>0</v>
      </c>
      <c r="I13" s="112"/>
    </row>
    <row r="14" spans="1:9">
      <c r="A14" s="101"/>
      <c r="B14" s="109"/>
      <c r="C14" s="109"/>
      <c r="D14" s="110"/>
      <c r="E14" s="111"/>
      <c r="F14" s="110"/>
      <c r="G14" s="110"/>
      <c r="H14" s="111">
        <f t="shared" si="0"/>
        <v>0</v>
      </c>
      <c r="I14" s="112"/>
    </row>
    <row r="15" spans="1:9">
      <c r="A15" s="101"/>
      <c r="B15" s="109"/>
      <c r="C15" s="109"/>
      <c r="D15" s="110"/>
      <c r="E15" s="111"/>
      <c r="F15" s="110"/>
      <c r="G15" s="110"/>
      <c r="H15" s="111">
        <f t="shared" si="0"/>
        <v>0</v>
      </c>
      <c r="I15" s="112"/>
    </row>
    <row r="16" spans="1:9" ht="16">
      <c r="A16" s="101"/>
      <c r="B16" s="116" t="s">
        <v>251</v>
      </c>
      <c r="C16" s="109"/>
      <c r="D16" s="110"/>
      <c r="E16" s="111"/>
      <c r="F16" s="110"/>
      <c r="G16" s="110"/>
      <c r="H16" s="119">
        <f>SUM(H6:H15)</f>
        <v>458</v>
      </c>
      <c r="I16" s="121"/>
    </row>
    <row r="17" spans="1:9">
      <c r="A17" s="9"/>
      <c r="B17" s="9"/>
      <c r="C17" s="9"/>
      <c r="D17" s="9"/>
      <c r="E17" s="9"/>
      <c r="F17" s="9"/>
      <c r="G17" s="9"/>
      <c r="H17" s="9"/>
      <c r="I17" s="9"/>
    </row>
    <row r="18" spans="1:9">
      <c r="A18" s="9"/>
      <c r="B18" s="9"/>
      <c r="C18" s="9"/>
      <c r="D18" s="9"/>
      <c r="E18" s="9"/>
      <c r="F18" s="9"/>
      <c r="G18" s="9"/>
      <c r="H18" s="9"/>
      <c r="I18" s="9"/>
    </row>
    <row r="19" spans="1:9">
      <c r="A19" s="9"/>
      <c r="B19" s="9"/>
      <c r="C19" s="9"/>
      <c r="D19" s="9"/>
      <c r="E19" s="9"/>
      <c r="F19" s="9"/>
      <c r="G19" s="9"/>
      <c r="H19" s="9"/>
      <c r="I19" s="9"/>
    </row>
    <row r="20" spans="1:9">
      <c r="A20" s="9"/>
      <c r="B20" s="9"/>
      <c r="C20" s="9"/>
      <c r="D20" s="9"/>
      <c r="E20" s="9"/>
      <c r="F20" s="9"/>
      <c r="G20" s="9"/>
      <c r="H20" s="9"/>
      <c r="I20" s="9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9"/>
  <sheetViews>
    <sheetView workbookViewId="0"/>
  </sheetViews>
  <sheetFormatPr baseColWidth="10" defaultColWidth="14.5" defaultRowHeight="15" customHeight="1"/>
  <cols>
    <col min="1" max="1" width="10.6640625" customWidth="1"/>
    <col min="2" max="2" width="15.1640625" customWidth="1"/>
    <col min="3" max="3" width="29.1640625" customWidth="1"/>
    <col min="4" max="4" width="44.6640625" customWidth="1"/>
    <col min="5" max="5" width="36.6640625" customWidth="1"/>
    <col min="6" max="6" width="10.6640625" customWidth="1"/>
  </cols>
  <sheetData>
    <row r="1" spans="1:5" ht="13.5" customHeight="1">
      <c r="A1" s="68" t="s">
        <v>252</v>
      </c>
    </row>
    <row r="2" spans="1:5" ht="13.5" customHeight="1"/>
    <row r="3" spans="1:5" ht="13.5" customHeight="1">
      <c r="B3" s="61" t="s">
        <v>253</v>
      </c>
      <c r="C3" s="61"/>
      <c r="D3" s="61"/>
      <c r="E3" s="61"/>
    </row>
    <row r="4" spans="1:5" ht="13.5" customHeight="1">
      <c r="B4" s="117" t="s">
        <v>254</v>
      </c>
      <c r="C4" s="117" t="s">
        <v>255</v>
      </c>
      <c r="D4" s="117" t="s">
        <v>256</v>
      </c>
      <c r="E4" s="117" t="s">
        <v>242</v>
      </c>
    </row>
    <row r="5" spans="1:5" ht="13.5" customHeight="1">
      <c r="B5" s="21" t="s">
        <v>257</v>
      </c>
      <c r="C5" s="118" t="s">
        <v>258</v>
      </c>
      <c r="D5" s="118" t="s">
        <v>259</v>
      </c>
      <c r="E5" s="118" t="s">
        <v>260</v>
      </c>
    </row>
    <row r="6" spans="1:5" ht="13.5" customHeight="1">
      <c r="B6" s="118" t="s">
        <v>261</v>
      </c>
      <c r="C6" s="118" t="s">
        <v>262</v>
      </c>
      <c r="D6" s="120" t="s">
        <v>263</v>
      </c>
      <c r="E6" s="118" t="s">
        <v>264</v>
      </c>
    </row>
    <row r="7" spans="1:5" ht="13.5" customHeight="1">
      <c r="B7" s="118" t="s">
        <v>265</v>
      </c>
      <c r="C7" s="118" t="s">
        <v>266</v>
      </c>
      <c r="D7" s="120" t="s">
        <v>267</v>
      </c>
      <c r="E7" s="118" t="s">
        <v>268</v>
      </c>
    </row>
    <row r="8" spans="1:5" ht="13.5" customHeight="1">
      <c r="B8" s="118" t="s">
        <v>269</v>
      </c>
      <c r="C8" s="122" t="s">
        <v>270</v>
      </c>
      <c r="D8" s="118" t="s">
        <v>271</v>
      </c>
      <c r="E8" s="118" t="s">
        <v>272</v>
      </c>
    </row>
    <row r="9" spans="1:5" ht="13.5" customHeight="1">
      <c r="B9" s="21" t="s">
        <v>274</v>
      </c>
      <c r="C9" s="122" t="s">
        <v>275</v>
      </c>
      <c r="D9" s="118" t="s">
        <v>276</v>
      </c>
      <c r="E9" s="120" t="s">
        <v>277</v>
      </c>
    </row>
    <row r="10" spans="1:5" ht="13.5" customHeight="1">
      <c r="B10" s="123"/>
      <c r="C10" s="123"/>
      <c r="D10" s="123"/>
      <c r="E10" s="123"/>
    </row>
    <row r="11" spans="1:5" ht="13.5" customHeight="1">
      <c r="B11" s="61"/>
      <c r="C11" s="61"/>
      <c r="D11" s="61"/>
      <c r="E11" s="61"/>
    </row>
    <row r="12" spans="1:5" ht="13.5" customHeight="1">
      <c r="B12" s="61"/>
      <c r="C12" s="61"/>
      <c r="D12" s="61"/>
      <c r="E12" s="61"/>
    </row>
    <row r="13" spans="1:5" ht="13.5" customHeight="1">
      <c r="B13" s="7" t="s">
        <v>279</v>
      </c>
      <c r="C13" s="15" t="s">
        <v>280</v>
      </c>
    </row>
    <row r="14" spans="1:5" ht="13.5" customHeight="1"/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4.5" defaultRowHeight="15" customHeight="1"/>
  <cols>
    <col min="1" max="1" width="8.5" customWidth="1"/>
    <col min="2" max="2" width="20.1640625" customWidth="1"/>
    <col min="3" max="3" width="22.1640625" customWidth="1"/>
    <col min="4" max="4" width="21.1640625" customWidth="1"/>
    <col min="5" max="5" width="17.1640625" customWidth="1"/>
    <col min="6" max="6" width="10.83203125" customWidth="1"/>
    <col min="7" max="7" width="9.1640625" customWidth="1"/>
    <col min="8" max="8" width="12.83203125" customWidth="1"/>
    <col min="9" max="9" width="28.1640625" customWidth="1"/>
    <col min="10" max="10" width="7.6640625" customWidth="1"/>
  </cols>
  <sheetData>
    <row r="1" spans="1:10" ht="21" customHeight="1">
      <c r="A1" s="7" t="s">
        <v>273</v>
      </c>
      <c r="B1" s="9"/>
      <c r="C1" s="9"/>
      <c r="D1" s="9"/>
      <c r="E1" s="9"/>
      <c r="G1" s="9"/>
      <c r="H1" s="9"/>
      <c r="I1" s="9"/>
    </row>
    <row r="2" spans="1:10">
      <c r="B2" s="9"/>
      <c r="C2" s="9"/>
      <c r="D2" s="9"/>
      <c r="E2" s="9"/>
      <c r="G2" s="9"/>
      <c r="H2" s="9"/>
      <c r="I2" s="9"/>
    </row>
    <row r="3" spans="1:10" ht="48.75" customHeight="1">
      <c r="B3" s="124" t="s">
        <v>278</v>
      </c>
      <c r="C3" s="124" t="s">
        <v>281</v>
      </c>
      <c r="D3" s="124" t="s">
        <v>282</v>
      </c>
      <c r="E3" s="124" t="s">
        <v>283</v>
      </c>
      <c r="F3" s="124" t="s">
        <v>284</v>
      </c>
      <c r="G3" s="124" t="s">
        <v>285</v>
      </c>
      <c r="H3" s="124" t="s">
        <v>286</v>
      </c>
      <c r="I3" s="124" t="s">
        <v>287</v>
      </c>
      <c r="J3" s="125"/>
    </row>
    <row r="4" spans="1:10" ht="45" customHeight="1">
      <c r="A4" s="106">
        <v>1</v>
      </c>
      <c r="B4" s="110" t="s">
        <v>288</v>
      </c>
      <c r="C4" s="110" t="s">
        <v>289</v>
      </c>
      <c r="D4" s="110" t="s">
        <v>290</v>
      </c>
      <c r="E4" s="110" t="s">
        <v>291</v>
      </c>
      <c r="F4" s="110" t="s">
        <v>292</v>
      </c>
      <c r="G4" s="110">
        <v>3</v>
      </c>
      <c r="H4" s="110" t="s">
        <v>293</v>
      </c>
      <c r="I4" s="110" t="s">
        <v>294</v>
      </c>
    </row>
    <row r="5" spans="1:10" ht="48">
      <c r="A5" s="106">
        <v>2</v>
      </c>
      <c r="B5" s="114" t="s">
        <v>295</v>
      </c>
      <c r="C5" s="114" t="s">
        <v>296</v>
      </c>
      <c r="D5" s="114" t="s">
        <v>297</v>
      </c>
      <c r="E5" s="114" t="s">
        <v>298</v>
      </c>
      <c r="F5" s="114" t="s">
        <v>292</v>
      </c>
      <c r="G5" s="114">
        <v>6</v>
      </c>
      <c r="H5" s="114" t="s">
        <v>293</v>
      </c>
      <c r="I5" s="114" t="s">
        <v>299</v>
      </c>
    </row>
    <row r="6" spans="1:10" ht="80">
      <c r="A6" s="106">
        <v>3</v>
      </c>
      <c r="B6" s="114" t="s">
        <v>300</v>
      </c>
      <c r="C6" s="114" t="s">
        <v>301</v>
      </c>
      <c r="D6" s="114" t="s">
        <v>302</v>
      </c>
      <c r="E6" s="114" t="s">
        <v>303</v>
      </c>
      <c r="F6" s="114" t="s">
        <v>304</v>
      </c>
      <c r="G6" s="114">
        <v>9</v>
      </c>
      <c r="H6" s="114" t="s">
        <v>293</v>
      </c>
      <c r="I6" s="114" t="s">
        <v>305</v>
      </c>
    </row>
    <row r="7" spans="1:10" ht="48">
      <c r="A7" s="106">
        <v>4</v>
      </c>
      <c r="B7" s="114" t="s">
        <v>306</v>
      </c>
      <c r="C7" s="114" t="s">
        <v>307</v>
      </c>
      <c r="D7" s="114" t="s">
        <v>308</v>
      </c>
      <c r="E7" s="114" t="s">
        <v>303</v>
      </c>
      <c r="F7" s="114" t="s">
        <v>292</v>
      </c>
      <c r="G7" s="114">
        <v>5</v>
      </c>
      <c r="H7" s="114" t="s">
        <v>293</v>
      </c>
      <c r="I7" s="114" t="s">
        <v>309</v>
      </c>
    </row>
    <row r="8" spans="1:10">
      <c r="A8" s="58">
        <v>5</v>
      </c>
      <c r="B8" s="126"/>
      <c r="C8" s="126"/>
      <c r="D8" s="126"/>
      <c r="E8" s="126"/>
      <c r="F8" s="127"/>
      <c r="G8" s="126"/>
      <c r="H8" s="126"/>
      <c r="I8" s="126"/>
    </row>
    <row r="9" spans="1:10">
      <c r="A9" s="58">
        <v>6</v>
      </c>
      <c r="B9" s="126"/>
      <c r="C9" s="126"/>
      <c r="D9" s="126"/>
      <c r="E9" s="126"/>
      <c r="F9" s="127"/>
      <c r="G9" s="126"/>
      <c r="H9" s="126"/>
      <c r="I9" s="126"/>
    </row>
    <row r="10" spans="1:10">
      <c r="A10" s="58">
        <v>7</v>
      </c>
      <c r="B10" s="126"/>
      <c r="C10" s="126"/>
      <c r="D10" s="126"/>
      <c r="E10" s="126"/>
      <c r="F10" s="127"/>
      <c r="G10" s="126"/>
      <c r="H10" s="126"/>
      <c r="I10" s="126"/>
    </row>
    <row r="11" spans="1:10">
      <c r="A11" s="58">
        <v>8</v>
      </c>
      <c r="B11" s="126"/>
      <c r="C11" s="126"/>
      <c r="D11" s="126"/>
      <c r="E11" s="126"/>
      <c r="F11" s="127"/>
      <c r="G11" s="126"/>
      <c r="H11" s="126"/>
      <c r="I11" s="126"/>
    </row>
    <row r="12" spans="1:10">
      <c r="A12" s="58">
        <v>9</v>
      </c>
      <c r="B12" s="126"/>
      <c r="C12" s="126"/>
      <c r="D12" s="126"/>
      <c r="E12" s="126"/>
      <c r="F12" s="127"/>
      <c r="G12" s="126"/>
      <c r="H12" s="126"/>
      <c r="I12" s="126"/>
    </row>
    <row r="13" spans="1:10" ht="19">
      <c r="A13" s="58">
        <v>10</v>
      </c>
      <c r="B13" s="128"/>
      <c r="C13" s="126"/>
      <c r="D13" s="126"/>
      <c r="E13" s="126"/>
      <c r="F13" s="127"/>
      <c r="G13" s="126"/>
      <c r="H13" s="126"/>
      <c r="I13" s="126"/>
    </row>
    <row r="14" spans="1:10">
      <c r="A14" s="58">
        <v>11</v>
      </c>
      <c r="B14" s="126"/>
      <c r="C14" s="126"/>
      <c r="D14" s="126"/>
      <c r="E14" s="126"/>
      <c r="F14" s="127"/>
      <c r="G14" s="126"/>
      <c r="H14" s="126"/>
      <c r="I14" s="126"/>
    </row>
    <row r="15" spans="1:10" ht="19">
      <c r="B15" s="129"/>
      <c r="C15" s="9"/>
      <c r="D15" s="9"/>
      <c r="E15" s="9"/>
      <c r="G15" s="9"/>
      <c r="H15" s="9"/>
      <c r="I15" s="9"/>
    </row>
    <row r="16" spans="1:10">
      <c r="B16" s="9"/>
      <c r="C16" s="9"/>
      <c r="D16" s="9"/>
      <c r="E16" s="9"/>
      <c r="G16" s="9"/>
      <c r="H16" s="9"/>
      <c r="I16" s="9"/>
    </row>
    <row r="17" spans="2:9">
      <c r="B17" s="9"/>
      <c r="C17" s="9"/>
      <c r="D17" s="9"/>
      <c r="E17" s="9"/>
      <c r="G17" s="9"/>
      <c r="H17" s="9"/>
      <c r="I17" s="9"/>
    </row>
    <row r="18" spans="2:9">
      <c r="B18" s="9"/>
      <c r="C18" s="9"/>
      <c r="D18" s="9"/>
      <c r="E18" s="9"/>
      <c r="G18" s="9"/>
      <c r="H18" s="9"/>
      <c r="I18" s="9"/>
    </row>
    <row r="19" spans="2:9">
      <c r="B19" s="9"/>
      <c r="C19" s="9"/>
      <c r="D19" s="9"/>
      <c r="E19" s="9"/>
      <c r="G19" s="9"/>
      <c r="H19" s="9"/>
      <c r="I19" s="9"/>
    </row>
    <row r="20" spans="2:9">
      <c r="B20" s="9"/>
      <c r="C20" s="9"/>
      <c r="D20" s="9"/>
      <c r="E20" s="9"/>
      <c r="G20" s="9"/>
      <c r="H20" s="9"/>
      <c r="I20" s="9"/>
    </row>
    <row r="21" spans="2:9" ht="15.75" customHeight="1">
      <c r="B21" s="9"/>
      <c r="C21" s="9"/>
      <c r="D21" s="9"/>
      <c r="E21" s="9"/>
      <c r="G21" s="9"/>
      <c r="H21" s="9"/>
      <c r="I21" s="9"/>
    </row>
    <row r="22" spans="2:9" ht="15.75" customHeight="1">
      <c r="B22" s="9"/>
      <c r="C22" s="9"/>
      <c r="D22" s="9"/>
      <c r="E22" s="9"/>
      <c r="G22" s="9"/>
      <c r="H22" s="9"/>
      <c r="I22" s="9"/>
    </row>
    <row r="23" spans="2:9" ht="15.75" customHeight="1">
      <c r="B23" s="9"/>
      <c r="C23" s="9"/>
      <c r="D23" s="9"/>
      <c r="E23" s="9"/>
      <c r="G23" s="9"/>
      <c r="H23" s="9"/>
      <c r="I23" s="9"/>
    </row>
    <row r="24" spans="2:9" ht="15.75" customHeight="1">
      <c r="B24" s="9"/>
      <c r="C24" s="9"/>
      <c r="D24" s="9"/>
      <c r="E24" s="9"/>
      <c r="G24" s="9"/>
      <c r="H24" s="9"/>
      <c r="I24" s="9"/>
    </row>
    <row r="25" spans="2:9" ht="15.75" customHeight="1">
      <c r="B25" s="9"/>
      <c r="C25" s="9"/>
      <c r="D25" s="9"/>
      <c r="E25" s="9"/>
      <c r="G25" s="9"/>
      <c r="H25" s="9"/>
      <c r="I25" s="9"/>
    </row>
    <row r="26" spans="2:9" ht="15.75" customHeight="1">
      <c r="B26" s="9"/>
      <c r="C26" s="9"/>
      <c r="D26" s="9"/>
      <c r="E26" s="9"/>
      <c r="G26" s="9"/>
      <c r="H26" s="9"/>
      <c r="I26" s="9"/>
    </row>
    <row r="27" spans="2:9" ht="15.75" customHeight="1">
      <c r="B27" s="9"/>
      <c r="C27" s="9"/>
      <c r="D27" s="9"/>
      <c r="E27" s="9"/>
      <c r="G27" s="9"/>
      <c r="H27" s="9"/>
      <c r="I27" s="9"/>
    </row>
    <row r="28" spans="2:9" ht="15.75" customHeight="1">
      <c r="B28" s="9"/>
      <c r="C28" s="9"/>
      <c r="D28" s="9"/>
      <c r="E28" s="9"/>
      <c r="G28" s="9"/>
      <c r="H28" s="9"/>
      <c r="I28" s="9"/>
    </row>
    <row r="29" spans="2:9" ht="15.75" customHeight="1">
      <c r="B29" s="9"/>
      <c r="C29" s="9"/>
      <c r="D29" s="9"/>
      <c r="E29" s="9"/>
      <c r="G29" s="9"/>
      <c r="H29" s="9"/>
      <c r="I29" s="9"/>
    </row>
    <row r="30" spans="2:9" ht="15.75" customHeight="1">
      <c r="B30" s="9"/>
      <c r="C30" s="9"/>
      <c r="D30" s="9"/>
      <c r="E30" s="9"/>
      <c r="G30" s="9"/>
      <c r="H30" s="9"/>
      <c r="I30" s="9"/>
    </row>
    <row r="31" spans="2:9" ht="15.75" customHeight="1">
      <c r="B31" s="9"/>
      <c r="C31" s="9"/>
      <c r="D31" s="9"/>
      <c r="E31" s="9"/>
      <c r="G31" s="9"/>
      <c r="H31" s="9"/>
      <c r="I31" s="9"/>
    </row>
    <row r="32" spans="2:9" ht="15.75" customHeight="1">
      <c r="B32" s="9"/>
      <c r="C32" s="9"/>
      <c r="D32" s="9"/>
      <c r="E32" s="9"/>
      <c r="G32" s="9"/>
      <c r="H32" s="9"/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Design Context Review</vt:lpstr>
      <vt:lpstr>Objectives</vt:lpstr>
      <vt:lpstr>Market Analysis</vt:lpstr>
      <vt:lpstr>Cust. Needs and Prob St.</vt:lpstr>
      <vt:lpstr>HOQ, Specs</vt:lpstr>
      <vt:lpstr>Pugh Matrices</vt:lpstr>
      <vt:lpstr>LBM</vt:lpstr>
      <vt:lpstr>IP</vt:lpstr>
      <vt:lpstr>FMEA</vt:lpstr>
      <vt:lpstr>Risk Register</vt:lpstr>
      <vt:lpstr>Clin Reg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Deepthi Nacharaju</cp:lastModifiedBy>
  <dcterms:modified xsi:type="dcterms:W3CDTF">2018-12-02T23:44:51Z</dcterms:modified>
</cp:coreProperties>
</file>