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EXCEL\Terros real Estate Project\"/>
    </mc:Choice>
  </mc:AlternateContent>
  <xr:revisionPtr revIDLastSave="0" documentId="13_ncr:1_{75C15D38-C731-401A-9D69-A9A08967DE10}"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Meta Data" sheetId="12" r:id="rId2"/>
    <sheet name="Bussiness report" sheetId="11" r:id="rId3"/>
    <sheet name="5" sheetId="7" r:id="rId4"/>
    <sheet name="6" sheetId="8" r:id="rId5"/>
    <sheet name="7" sheetId="9" r:id="rId6"/>
    <sheet name="8" sheetId="10" r:id="rId7"/>
  </sheets>
  <definedNames>
    <definedName name="_xlnm._FilterDatabase" localSheetId="2" hidden="1">'Bussiness report'!$A$211:$C$219</definedName>
    <definedName name="_xlchart.v1.0" hidden="1">Data!$J$1</definedName>
    <definedName name="_xlchart.v1.1" hidden="1">Data!$J$2:$J$507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7" i="11" l="1"/>
  <c r="D148" i="11"/>
  <c r="D149" i="11"/>
  <c r="D146" i="11"/>
  <c r="D162" i="11"/>
  <c r="D163" i="11"/>
  <c r="D164" i="11"/>
  <c r="D165" i="11"/>
  <c r="D166" i="11"/>
  <c r="D167" i="11"/>
  <c r="D168" i="11"/>
  <c r="D161" i="11"/>
  <c r="D160" i="11"/>
  <c r="U23" i="11"/>
  <c r="C243" i="11"/>
  <c r="D143" i="11"/>
  <c r="D145" i="11"/>
  <c r="D144" i="11"/>
  <c r="D141" i="11"/>
  <c r="D142" i="11"/>
  <c r="C117" i="11"/>
  <c r="S23" i="11"/>
  <c r="Q23" i="11"/>
  <c r="O23" i="11"/>
  <c r="M23" i="11"/>
  <c r="K23" i="11"/>
  <c r="I23" i="11"/>
  <c r="G23" i="11"/>
  <c r="E23" i="11"/>
  <c r="B23" i="11"/>
  <c r="B511" i="1" l="1"/>
  <c r="C511" i="1"/>
  <c r="D511" i="1"/>
  <c r="E511" i="1"/>
  <c r="F511" i="1"/>
  <c r="G511" i="1"/>
  <c r="H511" i="1"/>
  <c r="I511" i="1"/>
  <c r="J511" i="1"/>
  <c r="A511" i="1"/>
  <c r="M64" i="11"/>
  <c r="L63" i="11"/>
  <c r="K62" i="11"/>
  <c r="J61" i="11"/>
  <c r="I60" i="11"/>
  <c r="H59" i="11"/>
  <c r="G58" i="11"/>
  <c r="F57" i="11"/>
  <c r="E56" i="11"/>
  <c r="C55" i="11"/>
</calcChain>
</file>

<file path=xl/sharedStrings.xml><?xml version="1.0" encoding="utf-8"?>
<sst xmlns="http://schemas.openxmlformats.org/spreadsheetml/2006/main" count="546" uniqueCount="165">
  <si>
    <t>AGE</t>
  </si>
  <si>
    <t>INDUS</t>
  </si>
  <si>
    <t>NOX</t>
  </si>
  <si>
    <t>TAX</t>
  </si>
  <si>
    <t>PTRATIO</t>
  </si>
  <si>
    <t>LSTAT</t>
  </si>
  <si>
    <t>CRIME_RATE</t>
  </si>
  <si>
    <t>DISTANCE</t>
  </si>
  <si>
    <t>AVG_ROOM</t>
  </si>
  <si>
    <t>AVG_PRICE</t>
  </si>
  <si>
    <t>1.summary statistics for each variable</t>
  </si>
  <si>
    <t>Mean</t>
  </si>
  <si>
    <t>Standard Error</t>
  </si>
  <si>
    <t>Median</t>
  </si>
  <si>
    <t>Mode</t>
  </si>
  <si>
    <t>Standard Deviation</t>
  </si>
  <si>
    <t>Sample Variance</t>
  </si>
  <si>
    <t>Kurtosis</t>
  </si>
  <si>
    <t>Skewness</t>
  </si>
  <si>
    <t>Range</t>
  </si>
  <si>
    <t>Minimum</t>
  </si>
  <si>
    <t>Maximum</t>
  </si>
  <si>
    <t>Sum</t>
  </si>
  <si>
    <t>Count</t>
  </si>
  <si>
    <t>2.histogram of average price variable</t>
  </si>
  <si>
    <t>3.compute covariance matrix</t>
  </si>
  <si>
    <t>4.correlation matrix of all variable.</t>
  </si>
  <si>
    <t>a.</t>
  </si>
  <si>
    <t>top 3 positively correlated  pairs?</t>
  </si>
  <si>
    <t>distance and tax</t>
  </si>
  <si>
    <t>Nox and Indus</t>
  </si>
  <si>
    <t>Nox and age</t>
  </si>
  <si>
    <t>b.</t>
  </si>
  <si>
    <t>top 3 negatively correlated pair?</t>
  </si>
  <si>
    <t>avg_price and LSTAT</t>
  </si>
  <si>
    <t>LSTAT and avg_room</t>
  </si>
  <si>
    <t>avg_price and PTRATIO</t>
  </si>
  <si>
    <t>5.Build an initial regression model with avg_price as "y" and LSTAT as "x".and generate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</si>
  <si>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</si>
  <si>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</si>
  <si>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</si>
  <si>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</si>
  <si>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</si>
  <si>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</si>
  <si>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</si>
  <si>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</si>
  <si>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</si>
  <si>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</si>
  <si>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</si>
  <si>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</si>
  <si>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</si>
  <si>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</si>
  <si>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</si>
  <si>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</si>
  <si>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</si>
  <si>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</si>
  <si>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</si>
  <si>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</si>
  <si>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</si>
  <si>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</si>
  <si>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</si>
  <si>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</si>
  <si>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</si>
  <si>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</si>
  <si>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</si>
  <si>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6.build an regression model including LSTAT and AVG_ROOM together as independent variable and AVG_PRICE as dependent variable.</t>
  </si>
  <si>
    <t>7.Build an regression model with all variable as independent and AVG_PRICE as dependent.</t>
  </si>
  <si>
    <t>8.Build a regression model of significant variable  from previous analysis.</t>
  </si>
  <si>
    <t>a</t>
  </si>
  <si>
    <t>b</t>
  </si>
  <si>
    <t>c</t>
  </si>
  <si>
    <t>y=m1x1+m2x2+c</t>
  </si>
  <si>
    <t>avg_price=5.09*avg_room-0.64*LSTAT-1.35</t>
  </si>
  <si>
    <t>avg_price =</t>
  </si>
  <si>
    <t>avg_room</t>
  </si>
  <si>
    <t>m1</t>
  </si>
  <si>
    <t>m2</t>
  </si>
  <si>
    <t>Predicted average value is 21480 USD where as they are charging 30000 USD ,so clearly the company is overcharging  the customer.</t>
  </si>
  <si>
    <t>create a equation</t>
  </si>
  <si>
    <t>model 1</t>
  </si>
  <si>
    <t>y=avg_price and x=LSTAT</t>
  </si>
  <si>
    <t>model2</t>
  </si>
  <si>
    <t>y=avg_price and X1=LSTAT ,X2=avg_room</t>
  </si>
  <si>
    <t>Adjusted R square value will help to find the fitness of a model as model with Rsquare value  greater thaan 0.5 are considered the good model ,higher the R square value best fit the model is.</t>
  </si>
  <si>
    <t>intercept - 34.55 is  minimum value of avg_price when LSTAT value is zero.</t>
  </si>
  <si>
    <t>Based on coeffficient value-</t>
  </si>
  <si>
    <t>coefficient  value</t>
  </si>
  <si>
    <t>Significance of each independent variable on AVG_PRICE</t>
  </si>
  <si>
    <t>p value</t>
  </si>
  <si>
    <t xml:space="preserve">p value </t>
  </si>
  <si>
    <t>p value -- it helps to check the signifcance difference between dependent and independent variable .</t>
  </si>
  <si>
    <t xml:space="preserve">  </t>
  </si>
  <si>
    <t>intepretation of model output</t>
  </si>
  <si>
    <t>regression equation :         y=m1x1+m2x2+m3x3+m4x4+m5x5+m6x6+m7x7+m8x8+c</t>
  </si>
  <si>
    <t>y</t>
  </si>
  <si>
    <t>x1</t>
  </si>
  <si>
    <t>x2</t>
  </si>
  <si>
    <t>x3</t>
  </si>
  <si>
    <t>x4</t>
  </si>
  <si>
    <t>x5</t>
  </si>
  <si>
    <t>x6</t>
  </si>
  <si>
    <t>x7</t>
  </si>
  <si>
    <t>x8</t>
  </si>
  <si>
    <t xml:space="preserve">Coefficient </t>
  </si>
  <si>
    <t>m3</t>
  </si>
  <si>
    <t>m4</t>
  </si>
  <si>
    <t>m5</t>
  </si>
  <si>
    <t>m6</t>
  </si>
  <si>
    <t>m7</t>
  </si>
  <si>
    <t>m8</t>
  </si>
  <si>
    <t>coefficient value</t>
  </si>
  <si>
    <t>Intercept           =</t>
  </si>
  <si>
    <t>independent variable</t>
  </si>
  <si>
    <t>all the independent variable are significant  since all have p value less than 0.05.</t>
  </si>
  <si>
    <t>current model adjusted R squre =</t>
  </si>
  <si>
    <t>previous model adjusted R square =</t>
  </si>
  <si>
    <t>there is a slight increase in adjusted Rsquare value of current model than previous model by 0.00039 which indicate current model is best fit model over previous model</t>
  </si>
  <si>
    <t xml:space="preserve">c </t>
  </si>
  <si>
    <t>sort values of coefficient in ascending order.</t>
  </si>
  <si>
    <t>d</t>
  </si>
  <si>
    <t>when NOX increases in a locality average price will decreases.</t>
  </si>
  <si>
    <t>y=0.032*x1+0.130*x2-10.2727*x3+0.261*x4-0.01*x5-1.071*x6+4.125*x7-0.605*x8+29.42</t>
  </si>
  <si>
    <t>Covariance explains about the joint variance of 2 variable.if increase in deviation of one variable from mean to its actual point  result in increase deviation of other variable which means both variable have positive covariance.</t>
  </si>
  <si>
    <t xml:space="preserve"> And if increase  in deviation of  one variable from mean results in decrease in deviation of other variable from mean values means both variable have negative covariance. </t>
  </si>
  <si>
    <t>residual plot - residual plot is plotted against  independent variable and residual point of dependent variable,  since there is no pattern(linear)  followed in the plot so we can infer that all the included point will help to build a accurate model.</t>
  </si>
  <si>
    <t>Coefficient of Variation</t>
  </si>
  <si>
    <t>Variables like Crime_rate, Age, Indus, Distance, tax, lstat, avg_price are having High Coeficient of variablity suggesting that data points of these attributes are widely spread.</t>
  </si>
  <si>
    <t>Variable  NOX have moderate Coeficient of variability indicating that data points are evenly spread across mean.</t>
  </si>
  <si>
    <t>This Histogram explain the frequency distribution of average price .From the shape of the histogram we can infer</t>
  </si>
  <si>
    <t xml:space="preserve"> that is  frequency distribution of average price is moderately positive skewed and right tailed meaning more number of observation are greater than the mean with fewer large points making the longer right tail.</t>
  </si>
  <si>
    <t>Correlation explain both direction and magnitude of relationship between 2 variable and its value varies between 1 to -1.</t>
  </si>
  <si>
    <t>p  value of LSTAT is  5.08E-88 .since p value is less than 0.05 which indicate LSTAT value is significant predictor for the analysis.</t>
  </si>
  <si>
    <t>Calculate the Average price for value avg_room 7 and LSTAT 20 , as the company is charging 30000 USD, check if company is over charging or under charging the customer.</t>
  </si>
  <si>
    <t>Compare 2 model based on R square value.</t>
  </si>
  <si>
    <t>Interpretation based on adjusted R square value,coefficientt.</t>
  </si>
  <si>
    <t>Interpretation</t>
  </si>
  <si>
    <t>Based on adjusted R square value</t>
  </si>
  <si>
    <t xml:space="preserve"> - adjusted R square value of  the model is 0.68 which is greater than 0.5 so we can conclude that this model is good model.</t>
  </si>
  <si>
    <t xml:space="preserve">                   if p value is greater than 0.05 which indicate that there is a no significant relation between dependent and independent variable and null hypothesis is accepted.</t>
  </si>
  <si>
    <t xml:space="preserve">                   if p value is less than 0.05 it indicate that there is a significant relation between dependent and independent variable and null hypothesis is rejected .</t>
  </si>
  <si>
    <t>Variable :</t>
  </si>
  <si>
    <t>Variable like PTRATION and AVG_ROOM have low variability, which means data points dispersion is consistent around mean.</t>
  </si>
  <si>
    <t>Attribute</t>
  </si>
  <si>
    <t xml:space="preserve"> Description</t>
  </si>
  <si>
    <t>CRIME RATE</t>
  </si>
  <si>
    <t>per capita crime rate by town</t>
  </si>
  <si>
    <t>INDUSTRY</t>
  </si>
  <si>
    <t>proportion of non-retail business acres per town (in percentage terms)</t>
  </si>
  <si>
    <t>nitric oxides concentration (parts per 10 million)</t>
  </si>
  <si>
    <t>average number of rooms per house</t>
  </si>
  <si>
    <t>proportion of houses built prior to 1940 (in percentage terms)</t>
  </si>
  <si>
    <t>distance from highway (in miles)</t>
  </si>
  <si>
    <t>full-value property-tax rate per $10,000</t>
  </si>
  <si>
    <t>pupil-teacher ratio by town</t>
  </si>
  <si>
    <t>% lower status of the population</t>
  </si>
  <si>
    <t>Average value of houses in $1000's</t>
  </si>
  <si>
    <t>Statistical and Predictive Analysis of Terros Real Estate Prices</t>
  </si>
  <si>
    <t>Objective  : To perform comprehensive statistical and predictive analysis to uncover pattern and relationship between various housing attributes and property prices.</t>
  </si>
  <si>
    <t>Prediction</t>
  </si>
  <si>
    <t>Input Value</t>
  </si>
  <si>
    <r>
      <t xml:space="preserve">The coefficient value is -0.95004, which indicates a negative relationship between the dependent and independent variables. This means that for every 1-unit increase in </t>
    </r>
    <r>
      <rPr>
        <b/>
        <sz val="12"/>
        <color theme="1"/>
        <rFont val="Calibri"/>
        <family val="2"/>
        <scheme val="minor"/>
      </rPr>
      <t>LSTAT</t>
    </r>
    <r>
      <rPr>
        <sz val="12"/>
        <color theme="1"/>
        <rFont val="Calibri"/>
        <family val="2"/>
        <scheme val="minor"/>
      </rPr>
      <t xml:space="preserve"> (the independent variable), the </t>
    </r>
    <r>
      <rPr>
        <b/>
        <sz val="12"/>
        <color theme="1"/>
        <rFont val="Calibri"/>
        <family val="2"/>
        <scheme val="minor"/>
      </rPr>
      <t>Average Price</t>
    </r>
    <r>
      <rPr>
        <sz val="12"/>
        <color theme="1"/>
        <rFont val="Calibri"/>
        <family val="2"/>
        <scheme val="minor"/>
      </rPr>
      <t xml:space="preserve"> (the dependent variable) is expected to decrease by 0.95 units.</t>
    </r>
  </si>
  <si>
    <t>overall ita a good model interms of R square value and pvalue.</t>
  </si>
  <si>
    <t>Compare adjusted R square value of this with a previuos model</t>
  </si>
  <si>
    <t>So from above observation we can  conclude that model 2 is better model than the model 1.</t>
  </si>
  <si>
    <t>As per the My observation from Coefficient values, AVG_ROOM, INDUS, LSTAT, NOX , TAX has significant influence on the House pricing considering the real domain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</si>
</sst>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sz val="12"/>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4">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2" fillId="0" borderId="3" xfId="0" applyFont="1" applyBorder="1" applyAlignment="1">
      <alignment horizontal="centerContinuous"/>
    </xf>
    <xf numFmtId="0" fontId="0" fillId="4" borderId="0" xfId="0" applyFill="1"/>
    <xf numFmtId="0" fontId="0" fillId="7" borderId="0" xfId="0" applyFill="1"/>
    <xf numFmtId="0" fontId="0" fillId="7" borderId="2" xfId="0" applyFill="1" applyBorder="1"/>
    <xf numFmtId="0" fontId="0" fillId="0" borderId="21" xfId="0" applyBorder="1"/>
    <xf numFmtId="0" fontId="0" fillId="0" borderId="24" xfId="0" applyBorder="1"/>
    <xf numFmtId="0" fontId="1" fillId="0" borderId="15" xfId="0" applyFont="1" applyBorder="1"/>
    <xf numFmtId="0" fontId="1" fillId="0" borderId="16" xfId="0" applyFont="1" applyBorder="1"/>
    <xf numFmtId="0" fontId="0" fillId="0" borderId="20" xfId="0" applyBorder="1"/>
    <xf numFmtId="0" fontId="0" fillId="0" borderId="22" xfId="0" applyBorder="1"/>
    <xf numFmtId="0" fontId="3" fillId="0" borderId="0" xfId="0" applyFont="1"/>
    <xf numFmtId="0" fontId="4" fillId="0" borderId="12" xfId="0" applyFont="1" applyBorder="1"/>
    <xf numFmtId="0" fontId="3" fillId="0" borderId="13" xfId="0" applyFont="1" applyBorder="1"/>
    <xf numFmtId="0" fontId="3" fillId="0" borderId="14" xfId="0" applyFont="1" applyBorder="1"/>
    <xf numFmtId="0" fontId="4" fillId="0" borderId="0" xfId="0" applyFont="1"/>
    <xf numFmtId="0" fontId="5" fillId="0" borderId="1" xfId="0" applyFont="1" applyBorder="1" applyAlignment="1">
      <alignment horizontal="center"/>
    </xf>
    <xf numFmtId="0" fontId="5" fillId="3" borderId="1" xfId="0" applyFont="1" applyFill="1" applyBorder="1" applyAlignment="1">
      <alignment horizontal="center"/>
    </xf>
    <xf numFmtId="0" fontId="3" fillId="0" borderId="1" xfId="0" applyFont="1" applyBorder="1"/>
    <xf numFmtId="0" fontId="3" fillId="0" borderId="1" xfId="0" applyFont="1" applyBorder="1" applyAlignment="1">
      <alignment horizontal="left"/>
    </xf>
    <xf numFmtId="0" fontId="3" fillId="3" borderId="1" xfId="0" applyFont="1" applyFill="1" applyBorder="1"/>
    <xf numFmtId="0" fontId="3" fillId="3" borderId="1" xfId="0" applyFont="1" applyFill="1" applyBorder="1" applyAlignment="1">
      <alignment horizontal="left"/>
    </xf>
    <xf numFmtId="0" fontId="3" fillId="5" borderId="1" xfId="0" applyFont="1" applyFill="1" applyBorder="1" applyAlignment="1">
      <alignment horizontal="left"/>
    </xf>
    <xf numFmtId="0" fontId="4" fillId="0" borderId="1" xfId="0" applyFont="1" applyBorder="1"/>
    <xf numFmtId="0" fontId="3" fillId="4" borderId="1" xfId="0" applyFont="1" applyFill="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2" xfId="0" applyFont="1" applyBorder="1"/>
    <xf numFmtId="0" fontId="3" fillId="0" borderId="11" xfId="0" applyFont="1" applyBorder="1"/>
    <xf numFmtId="0" fontId="5" fillId="0" borderId="3" xfId="0" applyFont="1" applyBorder="1" applyAlignment="1">
      <alignment horizontal="center"/>
    </xf>
    <xf numFmtId="0" fontId="3" fillId="4" borderId="0" xfId="0" applyFont="1" applyFill="1"/>
    <xf numFmtId="0" fontId="6" fillId="0" borderId="12" xfId="0" applyFont="1" applyBorder="1"/>
    <xf numFmtId="0" fontId="3" fillId="0" borderId="0" xfId="0" applyFont="1" applyAlignment="1">
      <alignment horizontal="center"/>
    </xf>
    <xf numFmtId="0" fontId="3" fillId="7" borderId="1" xfId="0" applyFont="1" applyFill="1" applyBorder="1"/>
    <xf numFmtId="0" fontId="4" fillId="0" borderId="4" xfId="0" applyFont="1" applyBorder="1"/>
    <xf numFmtId="0" fontId="3" fillId="0" borderId="17" xfId="0" applyFont="1" applyBorder="1"/>
    <xf numFmtId="0" fontId="3" fillId="0" borderId="18" xfId="0" applyFont="1" applyBorder="1"/>
    <xf numFmtId="0" fontId="7" fillId="0" borderId="17" xfId="0" applyFont="1" applyBorder="1"/>
    <xf numFmtId="0" fontId="7" fillId="0" borderId="0" xfId="0" applyFont="1"/>
    <xf numFmtId="0" fontId="3" fillId="0" borderId="12" xfId="0" applyFont="1" applyBorder="1"/>
    <xf numFmtId="0" fontId="3" fillId="0" borderId="4" xfId="0" applyFont="1" applyBorder="1"/>
    <xf numFmtId="0" fontId="3" fillId="0" borderId="15" xfId="0" applyFont="1" applyBorder="1" applyAlignment="1">
      <alignment horizontal="center"/>
    </xf>
    <xf numFmtId="0" fontId="3" fillId="0" borderId="19" xfId="0" applyFont="1" applyBorder="1"/>
    <xf numFmtId="0" fontId="3" fillId="7" borderId="19" xfId="0" applyFont="1" applyFill="1" applyBorder="1"/>
    <xf numFmtId="0" fontId="3" fillId="0" borderId="16" xfId="0" applyFont="1" applyBorder="1"/>
    <xf numFmtId="0" fontId="3" fillId="0" borderId="20" xfId="0" applyFont="1" applyBorder="1" applyAlignment="1">
      <alignment horizontal="center"/>
    </xf>
    <xf numFmtId="0" fontId="3" fillId="0" borderId="21" xfId="0" applyFont="1" applyBorder="1"/>
    <xf numFmtId="0" fontId="3" fillId="0" borderId="22" xfId="0" applyFont="1" applyBorder="1" applyAlignment="1">
      <alignment horizontal="center"/>
    </xf>
    <xf numFmtId="0" fontId="3" fillId="0" borderId="23" xfId="0" applyFont="1" applyBorder="1"/>
    <xf numFmtId="0" fontId="3" fillId="7" borderId="23" xfId="0" applyFont="1" applyFill="1" applyBorder="1"/>
    <xf numFmtId="0" fontId="3" fillId="0" borderId="24" xfId="0" applyFont="1" applyBorder="1"/>
    <xf numFmtId="0" fontId="3" fillId="0" borderId="10" xfId="0" applyFont="1" applyBorder="1" applyAlignment="1">
      <alignment horizontal="center"/>
    </xf>
    <xf numFmtId="0" fontId="7" fillId="0" borderId="8" xfId="0" applyFont="1" applyBorder="1" applyAlignment="1">
      <alignment horizontal="center"/>
    </xf>
    <xf numFmtId="0" fontId="3" fillId="0" borderId="8" xfId="0" applyFont="1" applyBorder="1" applyAlignment="1">
      <alignment horizontal="center"/>
    </xf>
    <xf numFmtId="0" fontId="4" fillId="0" borderId="5" xfId="0" applyFont="1" applyBorder="1"/>
    <xf numFmtId="0" fontId="7" fillId="0" borderId="8" xfId="0" applyFont="1" applyBorder="1" applyAlignment="1">
      <alignment horizontal="left"/>
    </xf>
    <xf numFmtId="0" fontId="3" fillId="0" borderId="8" xfId="0" applyFont="1" applyBorder="1" applyAlignment="1">
      <alignment horizontal="left"/>
    </xf>
    <xf numFmtId="0" fontId="3" fillId="0" borderId="10" xfId="0" applyFont="1" applyBorder="1" applyAlignment="1">
      <alignment horizontal="left"/>
    </xf>
    <xf numFmtId="0" fontId="4" fillId="0" borderId="13" xfId="0" applyFont="1" applyBorder="1"/>
    <xf numFmtId="0" fontId="3" fillId="0" borderId="2" xfId="0" applyFont="1" applyBorder="1" applyAlignment="1">
      <alignment horizontal="center"/>
    </xf>
    <xf numFmtId="0" fontId="3" fillId="6" borderId="17" xfId="0" applyFont="1" applyFill="1" applyBorder="1"/>
    <xf numFmtId="0" fontId="3" fillId="6" borderId="18" xfId="0" applyFont="1" applyFill="1" applyBorder="1"/>
    <xf numFmtId="0" fontId="3" fillId="2" borderId="0" xfId="0" applyFont="1" applyFill="1"/>
    <xf numFmtId="0" fontId="3" fillId="0" borderId="8" xfId="0" applyFont="1" applyBorder="1" applyAlignment="1">
      <alignment horizontal="right"/>
    </xf>
    <xf numFmtId="0" fontId="3" fillId="0" borderId="10" xfId="0" applyFont="1" applyBorder="1" applyAlignment="1">
      <alignment horizontal="right"/>
    </xf>
    <xf numFmtId="0" fontId="3" fillId="0" borderId="0" xfId="0" applyFont="1" applyBorder="1"/>
  </cellXfs>
  <cellStyles count="1">
    <cellStyle name="Normal" xfId="0" builtinId="0"/>
  </cellStyles>
  <dxfs count="4">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trendline>
            <c:trendlineType val="linear"/>
            <c:dispRSqr val="0"/>
            <c:dispEq val="1"/>
            <c:trendlineLbl>
              <c:layout>
                <c:manualLayout>
                  <c:x val="9.8501476377952757E-2"/>
                  <c:y val="-0.28966872968039487"/>
                </c:manualLayout>
              </c:layout>
              <c:numFmt formatCode="General" sourceLinked="0"/>
            </c:trendlineLbl>
          </c:trendline>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EE58-4D69-ACDF-72FC920792EC}"/>
            </c:ext>
          </c:extLst>
        </c:ser>
        <c:dLbls>
          <c:showLegendKey val="0"/>
          <c:showVal val="0"/>
          <c:showCatName val="0"/>
          <c:showSerName val="0"/>
          <c:showPercent val="0"/>
          <c:showBubbleSize val="0"/>
        </c:dLbls>
        <c:axId val="1162236031"/>
        <c:axId val="1123412639"/>
      </c:scatterChart>
      <c:valAx>
        <c:axId val="116223603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23412639"/>
        <c:crosses val="autoZero"/>
        <c:crossBetween val="midCat"/>
      </c:valAx>
      <c:valAx>
        <c:axId val="112341263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62236031"/>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39B4-4CB6-80D7-69E43698156B}"/>
            </c:ext>
          </c:extLst>
        </c:ser>
        <c:dLbls>
          <c:showLegendKey val="0"/>
          <c:showVal val="0"/>
          <c:showCatName val="0"/>
          <c:showSerName val="0"/>
          <c:showPercent val="0"/>
          <c:showBubbleSize val="0"/>
        </c:dLbls>
        <c:axId val="1162234639"/>
        <c:axId val="1123413119"/>
      </c:scatterChart>
      <c:valAx>
        <c:axId val="1162234639"/>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23413119"/>
        <c:crosses val="autoZero"/>
        <c:crossBetween val="midCat"/>
      </c:valAx>
      <c:valAx>
        <c:axId val="11234131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62234639"/>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487ACEBC-E8C3-4404-8241-B3282230C6E3}">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22860</xdr:rowOff>
    </xdr:from>
    <xdr:to>
      <xdr:col>8</xdr:col>
      <xdr:colOff>289560</xdr:colOff>
      <xdr:row>45</xdr:row>
      <xdr:rowOff>22860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869B7CB-FFA3-4456-9F29-9AE8BEBF5E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989320"/>
              <a:ext cx="9144000" cy="297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434340</xdr:colOff>
      <xdr:row>11</xdr:row>
      <xdr:rowOff>22860</xdr:rowOff>
    </xdr:from>
    <xdr:to>
      <xdr:col>15</xdr:col>
      <xdr:colOff>434340</xdr:colOff>
      <xdr:row>21</xdr:row>
      <xdr:rowOff>22860</xdr:rowOff>
    </xdr:to>
    <xdr:graphicFrame macro="">
      <xdr:nvGraphicFramePr>
        <xdr:cNvPr id="2" name="Chart 1">
          <a:extLst>
            <a:ext uri="{FF2B5EF4-FFF2-40B4-BE49-F238E27FC236}">
              <a16:creationId xmlns:a16="http://schemas.microsoft.com/office/drawing/2014/main" id="{BDA7D0F2-D230-A07D-7B28-309CA4509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518160</xdr:colOff>
      <xdr:row>11</xdr:row>
      <xdr:rowOff>160020</xdr:rowOff>
    </xdr:from>
    <xdr:to>
      <xdr:col>21</xdr:col>
      <xdr:colOff>518160</xdr:colOff>
      <xdr:row>21</xdr:row>
      <xdr:rowOff>152400</xdr:rowOff>
    </xdr:to>
    <xdr:graphicFrame macro="">
      <xdr:nvGraphicFramePr>
        <xdr:cNvPr id="3" name="Chart 2">
          <a:extLst>
            <a:ext uri="{FF2B5EF4-FFF2-40B4-BE49-F238E27FC236}">
              <a16:creationId xmlns:a16="http://schemas.microsoft.com/office/drawing/2014/main" id="{495F3FC1-CC66-0CA1-B048-6B4254ADB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1"/>
  <sheetViews>
    <sheetView workbookViewId="0"/>
  </sheetViews>
  <sheetFormatPr defaultRowHeight="14.4" x14ac:dyDescent="0.3"/>
  <cols>
    <col min="1" max="1" width="12.88671875" customWidth="1"/>
    <col min="2" max="2" width="11.109375" customWidth="1"/>
    <col min="3" max="4" width="11.44140625" customWidth="1"/>
    <col min="10" max="10" width="13.777343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row r="511" spans="1:10" x14ac:dyDescent="0.3">
      <c r="A511">
        <f>COUNTBLANK(A1:A507)</f>
        <v>0</v>
      </c>
      <c r="B511">
        <f t="shared" ref="B511:J511" si="0">COUNTBLANK(B1:B507)</f>
        <v>0</v>
      </c>
      <c r="C511">
        <f t="shared" si="0"/>
        <v>0</v>
      </c>
      <c r="D511">
        <f t="shared" si="0"/>
        <v>0</v>
      </c>
      <c r="E511">
        <f t="shared" si="0"/>
        <v>0</v>
      </c>
      <c r="F511">
        <f t="shared" si="0"/>
        <v>0</v>
      </c>
      <c r="G511">
        <f t="shared" si="0"/>
        <v>0</v>
      </c>
      <c r="H511">
        <f t="shared" si="0"/>
        <v>0</v>
      </c>
      <c r="I511">
        <f t="shared" si="0"/>
        <v>0</v>
      </c>
      <c r="J511">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DDA2-42E1-47DB-BBE9-67DFCAAB70E5}">
  <dimension ref="A1:B11"/>
  <sheetViews>
    <sheetView showGridLines="0" workbookViewId="0">
      <selection activeCell="B3" sqref="B3"/>
    </sheetView>
  </sheetViews>
  <sheetFormatPr defaultRowHeight="14.4" x14ac:dyDescent="0.3"/>
  <cols>
    <col min="1" max="1" width="11.109375" bestFit="1" customWidth="1"/>
    <col min="2" max="2" width="59.21875" bestFit="1" customWidth="1"/>
  </cols>
  <sheetData>
    <row r="1" spans="1:2" x14ac:dyDescent="0.3">
      <c r="A1" s="11" t="s">
        <v>142</v>
      </c>
      <c r="B1" s="12" t="s">
        <v>143</v>
      </c>
    </row>
    <row r="2" spans="1:2" x14ac:dyDescent="0.3">
      <c r="A2" s="13" t="s">
        <v>144</v>
      </c>
      <c r="B2" s="9" t="s">
        <v>145</v>
      </c>
    </row>
    <row r="3" spans="1:2" x14ac:dyDescent="0.3">
      <c r="A3" s="13" t="s">
        <v>146</v>
      </c>
      <c r="B3" s="9" t="s">
        <v>147</v>
      </c>
    </row>
    <row r="4" spans="1:2" x14ac:dyDescent="0.3">
      <c r="A4" s="13" t="s">
        <v>2</v>
      </c>
      <c r="B4" s="9" t="s">
        <v>148</v>
      </c>
    </row>
    <row r="5" spans="1:2" x14ac:dyDescent="0.3">
      <c r="A5" s="13" t="s">
        <v>8</v>
      </c>
      <c r="B5" s="9" t="s">
        <v>149</v>
      </c>
    </row>
    <row r="6" spans="1:2" x14ac:dyDescent="0.3">
      <c r="A6" s="13" t="s">
        <v>0</v>
      </c>
      <c r="B6" s="9" t="s">
        <v>150</v>
      </c>
    </row>
    <row r="7" spans="1:2" x14ac:dyDescent="0.3">
      <c r="A7" s="13" t="s">
        <v>7</v>
      </c>
      <c r="B7" s="9" t="s">
        <v>151</v>
      </c>
    </row>
    <row r="8" spans="1:2" x14ac:dyDescent="0.3">
      <c r="A8" s="13" t="s">
        <v>3</v>
      </c>
      <c r="B8" s="9" t="s">
        <v>152</v>
      </c>
    </row>
    <row r="9" spans="1:2" x14ac:dyDescent="0.3">
      <c r="A9" s="13" t="s">
        <v>4</v>
      </c>
      <c r="B9" s="9" t="s">
        <v>153</v>
      </c>
    </row>
    <row r="10" spans="1:2" x14ac:dyDescent="0.3">
      <c r="A10" s="13" t="s">
        <v>5</v>
      </c>
      <c r="B10" s="9" t="s">
        <v>154</v>
      </c>
    </row>
    <row r="11" spans="1:2" ht="15" thickBot="1" x14ac:dyDescent="0.35">
      <c r="A11" s="14" t="s">
        <v>9</v>
      </c>
      <c r="B11" s="10"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7C6E-1BB7-4C16-AC1A-12A9D1E1E78E}">
  <dimension ref="A1:U243"/>
  <sheetViews>
    <sheetView showGridLines="0" tabSelected="1" zoomScaleNormal="100" workbookViewId="0"/>
  </sheetViews>
  <sheetFormatPr defaultRowHeight="15.6" x14ac:dyDescent="0.3"/>
  <cols>
    <col min="1" max="1" width="20.44140625" style="15" customWidth="1"/>
    <col min="2" max="2" width="12.6640625" style="15" customWidth="1"/>
    <col min="3" max="3" width="16.33203125" style="15" customWidth="1"/>
    <col min="4" max="4" width="13.6640625" style="15" customWidth="1"/>
    <col min="5" max="5" width="12.6640625" style="15" bestFit="1" customWidth="1"/>
    <col min="6" max="6" width="20.33203125" style="15" bestFit="1" customWidth="1"/>
    <col min="7" max="7" width="12.6640625" style="15" bestFit="1" customWidth="1"/>
    <col min="8" max="8" width="20.33203125" style="15" bestFit="1" customWidth="1"/>
    <col min="9" max="9" width="20" style="15" customWidth="1"/>
    <col min="10" max="10" width="20.33203125" style="15" bestFit="1" customWidth="1"/>
    <col min="11" max="11" width="12.6640625" style="15" bestFit="1" customWidth="1"/>
    <col min="12" max="12" width="6.5546875" style="15" customWidth="1"/>
    <col min="13" max="13" width="12.6640625" style="15" bestFit="1" customWidth="1"/>
    <col min="14" max="14" width="20.33203125" style="15" bestFit="1" customWidth="1"/>
    <col min="15" max="15" width="12.6640625" style="15" bestFit="1" customWidth="1"/>
    <col min="16" max="16" width="20.33203125" style="15" bestFit="1" customWidth="1"/>
    <col min="17" max="17" width="12" style="15" customWidth="1"/>
    <col min="18" max="18" width="20.33203125" style="15" bestFit="1" customWidth="1"/>
    <col min="19" max="19" width="12" style="15" bestFit="1" customWidth="1"/>
    <col min="20" max="20" width="20.33203125" style="15" bestFit="1" customWidth="1"/>
    <col min="21" max="21" width="12" style="15" bestFit="1" customWidth="1"/>
    <col min="22" max="16384" width="8.88671875" style="15"/>
  </cols>
  <sheetData>
    <row r="1" spans="1:21" ht="16.2" thickBot="1" x14ac:dyDescent="0.35">
      <c r="E1" s="16" t="s">
        <v>156</v>
      </c>
      <c r="F1" s="17"/>
      <c r="G1" s="17"/>
      <c r="H1" s="18"/>
    </row>
    <row r="3" spans="1:21" x14ac:dyDescent="0.3">
      <c r="A3" s="19" t="s">
        <v>157</v>
      </c>
    </row>
    <row r="6" spans="1:21" x14ac:dyDescent="0.3">
      <c r="A6" s="19" t="s">
        <v>10</v>
      </c>
    </row>
    <row r="8" spans="1:21" x14ac:dyDescent="0.3">
      <c r="A8" s="20" t="s">
        <v>6</v>
      </c>
      <c r="B8" s="20"/>
      <c r="C8" s="21" t="s">
        <v>0</v>
      </c>
      <c r="D8" s="21"/>
      <c r="E8" s="21"/>
      <c r="F8" s="20" t="s">
        <v>1</v>
      </c>
      <c r="G8" s="20"/>
      <c r="H8" s="21" t="s">
        <v>2</v>
      </c>
      <c r="I8" s="21"/>
      <c r="J8" s="20" t="s">
        <v>7</v>
      </c>
      <c r="K8" s="20"/>
      <c r="L8" s="21" t="s">
        <v>3</v>
      </c>
      <c r="M8" s="21"/>
      <c r="N8" s="20" t="s">
        <v>4</v>
      </c>
      <c r="O8" s="20"/>
      <c r="P8" s="21" t="s">
        <v>8</v>
      </c>
      <c r="Q8" s="21"/>
      <c r="R8" s="20" t="s">
        <v>5</v>
      </c>
      <c r="S8" s="20"/>
      <c r="T8" s="21" t="s">
        <v>9</v>
      </c>
      <c r="U8" s="21"/>
    </row>
    <row r="9" spans="1:21" x14ac:dyDescent="0.3">
      <c r="A9" s="22"/>
      <c r="B9" s="23"/>
      <c r="C9" s="24"/>
      <c r="D9" s="24"/>
      <c r="E9" s="25"/>
      <c r="F9" s="22"/>
      <c r="G9" s="23"/>
      <c r="H9" s="24"/>
      <c r="I9" s="25"/>
      <c r="J9" s="22"/>
      <c r="K9" s="23"/>
      <c r="L9" s="24"/>
      <c r="M9" s="25"/>
      <c r="N9" s="22"/>
      <c r="O9" s="23"/>
      <c r="P9" s="24"/>
      <c r="Q9" s="25"/>
      <c r="R9" s="22"/>
      <c r="S9" s="23"/>
      <c r="T9" s="24"/>
      <c r="U9" s="25"/>
    </row>
    <row r="10" spans="1:21" x14ac:dyDescent="0.3">
      <c r="A10" s="22" t="s">
        <v>11</v>
      </c>
      <c r="B10" s="26">
        <v>4.8719762845849779</v>
      </c>
      <c r="C10" s="24" t="s">
        <v>11</v>
      </c>
      <c r="D10" s="24"/>
      <c r="E10" s="26">
        <v>68.574901185770784</v>
      </c>
      <c r="F10" s="22" t="s">
        <v>11</v>
      </c>
      <c r="G10" s="26">
        <v>11.136778656126504</v>
      </c>
      <c r="H10" s="24" t="s">
        <v>11</v>
      </c>
      <c r="I10" s="26">
        <v>0.55469505928853724</v>
      </c>
      <c r="J10" s="22" t="s">
        <v>11</v>
      </c>
      <c r="K10" s="26">
        <v>9.5494071146245059</v>
      </c>
      <c r="L10" s="24" t="s">
        <v>11</v>
      </c>
      <c r="M10" s="26">
        <v>408.23715415019763</v>
      </c>
      <c r="N10" s="22" t="s">
        <v>11</v>
      </c>
      <c r="O10" s="26">
        <v>18.455533596837967</v>
      </c>
      <c r="P10" s="24" t="s">
        <v>11</v>
      </c>
      <c r="Q10" s="26">
        <v>6.2846343873517867</v>
      </c>
      <c r="R10" s="22" t="s">
        <v>11</v>
      </c>
      <c r="S10" s="26">
        <v>12.653063241106723</v>
      </c>
      <c r="T10" s="24" t="s">
        <v>11</v>
      </c>
      <c r="U10" s="26">
        <v>22.532806324110698</v>
      </c>
    </row>
    <row r="11" spans="1:21" x14ac:dyDescent="0.3">
      <c r="A11" s="22" t="s">
        <v>12</v>
      </c>
      <c r="B11" s="23">
        <v>0.12986015229610323</v>
      </c>
      <c r="C11" s="24" t="s">
        <v>12</v>
      </c>
      <c r="D11" s="24"/>
      <c r="E11" s="25">
        <v>1.2513695252583026</v>
      </c>
      <c r="F11" s="22" t="s">
        <v>12</v>
      </c>
      <c r="G11" s="23">
        <v>0.30497988812613019</v>
      </c>
      <c r="H11" s="24" t="s">
        <v>12</v>
      </c>
      <c r="I11" s="25">
        <v>5.1513910240283929E-3</v>
      </c>
      <c r="J11" s="22" t="s">
        <v>12</v>
      </c>
      <c r="K11" s="23">
        <v>0.38708489428578602</v>
      </c>
      <c r="L11" s="24" t="s">
        <v>12</v>
      </c>
      <c r="M11" s="25">
        <v>7.4923886922962053</v>
      </c>
      <c r="N11" s="22" t="s">
        <v>12</v>
      </c>
      <c r="O11" s="23">
        <v>9.6243567832414598E-2</v>
      </c>
      <c r="P11" s="24" t="s">
        <v>12</v>
      </c>
      <c r="Q11" s="25">
        <v>3.1235141929339023E-2</v>
      </c>
      <c r="R11" s="22" t="s">
        <v>12</v>
      </c>
      <c r="S11" s="23">
        <v>0.31745890621014489</v>
      </c>
      <c r="T11" s="24" t="s">
        <v>12</v>
      </c>
      <c r="U11" s="25">
        <v>0.40886114749753183</v>
      </c>
    </row>
    <row r="12" spans="1:21" x14ac:dyDescent="0.3">
      <c r="A12" s="22" t="s">
        <v>13</v>
      </c>
      <c r="B12" s="23">
        <v>4.82</v>
      </c>
      <c r="C12" s="24" t="s">
        <v>13</v>
      </c>
      <c r="D12" s="24"/>
      <c r="E12" s="25">
        <v>77.5</v>
      </c>
      <c r="F12" s="22" t="s">
        <v>13</v>
      </c>
      <c r="G12" s="23">
        <v>9.69</v>
      </c>
      <c r="H12" s="24" t="s">
        <v>13</v>
      </c>
      <c r="I12" s="25">
        <v>0.53800000000000003</v>
      </c>
      <c r="J12" s="22" t="s">
        <v>13</v>
      </c>
      <c r="K12" s="23">
        <v>5</v>
      </c>
      <c r="L12" s="24" t="s">
        <v>13</v>
      </c>
      <c r="M12" s="25">
        <v>330</v>
      </c>
      <c r="N12" s="22" t="s">
        <v>13</v>
      </c>
      <c r="O12" s="23">
        <v>19.05</v>
      </c>
      <c r="P12" s="24" t="s">
        <v>13</v>
      </c>
      <c r="Q12" s="25">
        <v>6.2084999999999999</v>
      </c>
      <c r="R12" s="22" t="s">
        <v>13</v>
      </c>
      <c r="S12" s="23">
        <v>11.36</v>
      </c>
      <c r="T12" s="24" t="s">
        <v>13</v>
      </c>
      <c r="U12" s="25">
        <v>21.2</v>
      </c>
    </row>
    <row r="13" spans="1:21" x14ac:dyDescent="0.3">
      <c r="A13" s="22" t="s">
        <v>14</v>
      </c>
      <c r="B13" s="23">
        <v>3.43</v>
      </c>
      <c r="C13" s="24" t="s">
        <v>14</v>
      </c>
      <c r="D13" s="24"/>
      <c r="E13" s="25">
        <v>100</v>
      </c>
      <c r="F13" s="22" t="s">
        <v>14</v>
      </c>
      <c r="G13" s="23">
        <v>18.100000000000001</v>
      </c>
      <c r="H13" s="24" t="s">
        <v>14</v>
      </c>
      <c r="I13" s="25">
        <v>0.53800000000000003</v>
      </c>
      <c r="J13" s="22" t="s">
        <v>14</v>
      </c>
      <c r="K13" s="23">
        <v>24</v>
      </c>
      <c r="L13" s="24" t="s">
        <v>14</v>
      </c>
      <c r="M13" s="25">
        <v>666</v>
      </c>
      <c r="N13" s="22" t="s">
        <v>14</v>
      </c>
      <c r="O13" s="23">
        <v>20.2</v>
      </c>
      <c r="P13" s="24" t="s">
        <v>14</v>
      </c>
      <c r="Q13" s="25">
        <v>5.7130000000000001</v>
      </c>
      <c r="R13" s="22" t="s">
        <v>14</v>
      </c>
      <c r="S13" s="23">
        <v>8.0500000000000007</v>
      </c>
      <c r="T13" s="24" t="s">
        <v>14</v>
      </c>
      <c r="U13" s="25">
        <v>50</v>
      </c>
    </row>
    <row r="14" spans="1:21" x14ac:dyDescent="0.3">
      <c r="A14" s="22" t="s">
        <v>15</v>
      </c>
      <c r="B14" s="26">
        <v>2.9211318922824701</v>
      </c>
      <c r="C14" s="24" t="s">
        <v>15</v>
      </c>
      <c r="D14" s="24"/>
      <c r="E14" s="26">
        <v>28.148861406903585</v>
      </c>
      <c r="F14" s="22" t="s">
        <v>15</v>
      </c>
      <c r="G14" s="26">
        <v>6.8603529408975747</v>
      </c>
      <c r="H14" s="24" t="s">
        <v>15</v>
      </c>
      <c r="I14" s="26">
        <v>0.11587767566755379</v>
      </c>
      <c r="J14" s="22" t="s">
        <v>15</v>
      </c>
      <c r="K14" s="26">
        <v>8.7072593842393662</v>
      </c>
      <c r="L14" s="24" t="s">
        <v>15</v>
      </c>
      <c r="M14" s="26">
        <v>168.53711605495897</v>
      </c>
      <c r="N14" s="22" t="s">
        <v>15</v>
      </c>
      <c r="O14" s="26">
        <v>2.1649455237143891</v>
      </c>
      <c r="P14" s="24" t="s">
        <v>15</v>
      </c>
      <c r="Q14" s="26">
        <v>0.70261714341528281</v>
      </c>
      <c r="R14" s="22" t="s">
        <v>15</v>
      </c>
      <c r="S14" s="26">
        <v>7.1410615113485498</v>
      </c>
      <c r="T14" s="24" t="s">
        <v>15</v>
      </c>
      <c r="U14" s="26">
        <v>9.1971040873797456</v>
      </c>
    </row>
    <row r="15" spans="1:21" x14ac:dyDescent="0.3">
      <c r="A15" s="22" t="s">
        <v>16</v>
      </c>
      <c r="B15" s="23">
        <v>8.5330115321097644</v>
      </c>
      <c r="C15" s="24" t="s">
        <v>16</v>
      </c>
      <c r="D15" s="24"/>
      <c r="E15" s="25">
        <v>792.35839850506602</v>
      </c>
      <c r="F15" s="22" t="s">
        <v>16</v>
      </c>
      <c r="G15" s="23">
        <v>47.064442473682007</v>
      </c>
      <c r="H15" s="24" t="s">
        <v>16</v>
      </c>
      <c r="I15" s="25">
        <v>1.3427635718114788E-2</v>
      </c>
      <c r="J15" s="22" t="s">
        <v>16</v>
      </c>
      <c r="K15" s="23">
        <v>75.816365984424522</v>
      </c>
      <c r="L15" s="24" t="s">
        <v>16</v>
      </c>
      <c r="M15" s="25">
        <v>28404.759488122712</v>
      </c>
      <c r="N15" s="22" t="s">
        <v>16</v>
      </c>
      <c r="O15" s="23">
        <v>4.6869891206509697</v>
      </c>
      <c r="P15" s="24" t="s">
        <v>16</v>
      </c>
      <c r="Q15" s="25">
        <v>0.49367085022105212</v>
      </c>
      <c r="R15" s="22" t="s">
        <v>16</v>
      </c>
      <c r="S15" s="23">
        <v>50.994759508863638</v>
      </c>
      <c r="T15" s="24" t="s">
        <v>16</v>
      </c>
      <c r="U15" s="25">
        <v>84.586723594097208</v>
      </c>
    </row>
    <row r="16" spans="1:21" x14ac:dyDescent="0.3">
      <c r="A16" s="22" t="s">
        <v>17</v>
      </c>
      <c r="B16" s="23">
        <v>-1.1891224643608609</v>
      </c>
      <c r="C16" s="24" t="s">
        <v>17</v>
      </c>
      <c r="D16" s="24"/>
      <c r="E16" s="25">
        <v>-0.96771559416269604</v>
      </c>
      <c r="F16" s="22" t="s">
        <v>17</v>
      </c>
      <c r="G16" s="23">
        <v>-1.233539601149531</v>
      </c>
      <c r="H16" s="24" t="s">
        <v>17</v>
      </c>
      <c r="I16" s="25">
        <v>-6.4667133365429397E-2</v>
      </c>
      <c r="J16" s="22" t="s">
        <v>17</v>
      </c>
      <c r="K16" s="23">
        <v>-0.86723199360350334</v>
      </c>
      <c r="L16" s="24" t="s">
        <v>17</v>
      </c>
      <c r="M16" s="25">
        <v>-1.142407992476824</v>
      </c>
      <c r="N16" s="22" t="s">
        <v>17</v>
      </c>
      <c r="O16" s="23">
        <v>-0.28509138330541051</v>
      </c>
      <c r="P16" s="24" t="s">
        <v>17</v>
      </c>
      <c r="Q16" s="25">
        <v>1.8915003664993173</v>
      </c>
      <c r="R16" s="22" t="s">
        <v>17</v>
      </c>
      <c r="S16" s="23">
        <v>0.49323951739272553</v>
      </c>
      <c r="T16" s="24" t="s">
        <v>17</v>
      </c>
      <c r="U16" s="25">
        <v>1.495196944165802</v>
      </c>
    </row>
    <row r="17" spans="1:21" x14ac:dyDescent="0.3">
      <c r="A17" s="22" t="s">
        <v>18</v>
      </c>
      <c r="B17" s="23">
        <v>2.1728079418192266E-2</v>
      </c>
      <c r="C17" s="24" t="s">
        <v>18</v>
      </c>
      <c r="D17" s="24"/>
      <c r="E17" s="25">
        <v>-0.59896263988129672</v>
      </c>
      <c r="F17" s="22" t="s">
        <v>18</v>
      </c>
      <c r="G17" s="23">
        <v>0.29502156787350237</v>
      </c>
      <c r="H17" s="24" t="s">
        <v>18</v>
      </c>
      <c r="I17" s="25">
        <v>0.72930792253488452</v>
      </c>
      <c r="J17" s="22" t="s">
        <v>18</v>
      </c>
      <c r="K17" s="23">
        <v>1.004814648218201</v>
      </c>
      <c r="L17" s="24" t="s">
        <v>18</v>
      </c>
      <c r="M17" s="25">
        <v>0.66995594179501428</v>
      </c>
      <c r="N17" s="22" t="s">
        <v>18</v>
      </c>
      <c r="O17" s="23">
        <v>-0.8023249268537983</v>
      </c>
      <c r="P17" s="24" t="s">
        <v>18</v>
      </c>
      <c r="Q17" s="25">
        <v>0.40361213328870982</v>
      </c>
      <c r="R17" s="22" t="s">
        <v>18</v>
      </c>
      <c r="S17" s="23">
        <v>0.90646009359153534</v>
      </c>
      <c r="T17" s="24" t="s">
        <v>18</v>
      </c>
      <c r="U17" s="23">
        <v>1.108098408254901</v>
      </c>
    </row>
    <row r="18" spans="1:21" x14ac:dyDescent="0.3">
      <c r="A18" s="22" t="s">
        <v>19</v>
      </c>
      <c r="B18" s="23">
        <v>9.9500000000000011</v>
      </c>
      <c r="C18" s="24" t="s">
        <v>19</v>
      </c>
      <c r="D18" s="24"/>
      <c r="E18" s="25">
        <v>97.1</v>
      </c>
      <c r="F18" s="22" t="s">
        <v>19</v>
      </c>
      <c r="G18" s="23">
        <v>27.279999999999998</v>
      </c>
      <c r="H18" s="24" t="s">
        <v>19</v>
      </c>
      <c r="I18" s="25">
        <v>0.48599999999999999</v>
      </c>
      <c r="J18" s="22" t="s">
        <v>19</v>
      </c>
      <c r="K18" s="23">
        <v>23</v>
      </c>
      <c r="L18" s="24" t="s">
        <v>19</v>
      </c>
      <c r="M18" s="25">
        <v>524</v>
      </c>
      <c r="N18" s="22" t="s">
        <v>19</v>
      </c>
      <c r="O18" s="23">
        <v>9.4</v>
      </c>
      <c r="P18" s="24" t="s">
        <v>19</v>
      </c>
      <c r="Q18" s="25">
        <v>5.2189999999999994</v>
      </c>
      <c r="R18" s="22" t="s">
        <v>19</v>
      </c>
      <c r="S18" s="23">
        <v>36.24</v>
      </c>
      <c r="T18" s="24" t="s">
        <v>19</v>
      </c>
      <c r="U18" s="25">
        <v>45</v>
      </c>
    </row>
    <row r="19" spans="1:21" x14ac:dyDescent="0.3">
      <c r="A19" s="22" t="s">
        <v>20</v>
      </c>
      <c r="B19" s="23">
        <v>0.04</v>
      </c>
      <c r="C19" s="24" t="s">
        <v>20</v>
      </c>
      <c r="D19" s="24"/>
      <c r="E19" s="25">
        <v>2.9</v>
      </c>
      <c r="F19" s="22" t="s">
        <v>20</v>
      </c>
      <c r="G19" s="23">
        <v>0.46</v>
      </c>
      <c r="H19" s="24" t="s">
        <v>20</v>
      </c>
      <c r="I19" s="25">
        <v>0.38500000000000001</v>
      </c>
      <c r="J19" s="22" t="s">
        <v>20</v>
      </c>
      <c r="K19" s="23">
        <v>1</v>
      </c>
      <c r="L19" s="24" t="s">
        <v>20</v>
      </c>
      <c r="M19" s="25">
        <v>187</v>
      </c>
      <c r="N19" s="22" t="s">
        <v>20</v>
      </c>
      <c r="O19" s="23">
        <v>12.6</v>
      </c>
      <c r="P19" s="24" t="s">
        <v>20</v>
      </c>
      <c r="Q19" s="25">
        <v>3.5609999999999999</v>
      </c>
      <c r="R19" s="22" t="s">
        <v>20</v>
      </c>
      <c r="S19" s="23">
        <v>1.73</v>
      </c>
      <c r="T19" s="24" t="s">
        <v>20</v>
      </c>
      <c r="U19" s="25">
        <v>5</v>
      </c>
    </row>
    <row r="20" spans="1:21" x14ac:dyDescent="0.3">
      <c r="A20" s="22" t="s">
        <v>21</v>
      </c>
      <c r="B20" s="23">
        <v>9.99</v>
      </c>
      <c r="C20" s="24" t="s">
        <v>21</v>
      </c>
      <c r="D20" s="24"/>
      <c r="E20" s="25">
        <v>100</v>
      </c>
      <c r="F20" s="22" t="s">
        <v>21</v>
      </c>
      <c r="G20" s="23">
        <v>27.74</v>
      </c>
      <c r="H20" s="24" t="s">
        <v>21</v>
      </c>
      <c r="I20" s="25">
        <v>0.871</v>
      </c>
      <c r="J20" s="22" t="s">
        <v>21</v>
      </c>
      <c r="K20" s="23">
        <v>24</v>
      </c>
      <c r="L20" s="24" t="s">
        <v>21</v>
      </c>
      <c r="M20" s="25">
        <v>711</v>
      </c>
      <c r="N20" s="22" t="s">
        <v>21</v>
      </c>
      <c r="O20" s="23">
        <v>22</v>
      </c>
      <c r="P20" s="24" t="s">
        <v>21</v>
      </c>
      <c r="Q20" s="25">
        <v>8.7799999999999994</v>
      </c>
      <c r="R20" s="22" t="s">
        <v>21</v>
      </c>
      <c r="S20" s="23">
        <v>37.97</v>
      </c>
      <c r="T20" s="24" t="s">
        <v>21</v>
      </c>
      <c r="U20" s="25">
        <v>50</v>
      </c>
    </row>
    <row r="21" spans="1:21" x14ac:dyDescent="0.3">
      <c r="A21" s="22" t="s">
        <v>22</v>
      </c>
      <c r="B21" s="23">
        <v>2465.2199999999989</v>
      </c>
      <c r="C21" s="24" t="s">
        <v>22</v>
      </c>
      <c r="D21" s="24"/>
      <c r="E21" s="25">
        <v>34698.900000000016</v>
      </c>
      <c r="F21" s="22" t="s">
        <v>22</v>
      </c>
      <c r="G21" s="23">
        <v>5635.210000000011</v>
      </c>
      <c r="H21" s="24" t="s">
        <v>22</v>
      </c>
      <c r="I21" s="25">
        <v>280.67569999999984</v>
      </c>
      <c r="J21" s="22" t="s">
        <v>22</v>
      </c>
      <c r="K21" s="23">
        <v>4832</v>
      </c>
      <c r="L21" s="24" t="s">
        <v>22</v>
      </c>
      <c r="M21" s="25">
        <v>206568</v>
      </c>
      <c r="N21" s="22" t="s">
        <v>22</v>
      </c>
      <c r="O21" s="23">
        <v>9338.5000000000109</v>
      </c>
      <c r="P21" s="24" t="s">
        <v>22</v>
      </c>
      <c r="Q21" s="25">
        <v>3180.0250000000042</v>
      </c>
      <c r="R21" s="22" t="s">
        <v>22</v>
      </c>
      <c r="S21" s="23">
        <v>6402.4500000000016</v>
      </c>
      <c r="T21" s="24" t="s">
        <v>22</v>
      </c>
      <c r="U21" s="25">
        <v>11401.600000000013</v>
      </c>
    </row>
    <row r="22" spans="1:21" x14ac:dyDescent="0.3">
      <c r="A22" s="22" t="s">
        <v>23</v>
      </c>
      <c r="B22" s="23">
        <v>506</v>
      </c>
      <c r="C22" s="24" t="s">
        <v>23</v>
      </c>
      <c r="D22" s="24"/>
      <c r="E22" s="25">
        <v>506</v>
      </c>
      <c r="F22" s="22" t="s">
        <v>23</v>
      </c>
      <c r="G22" s="23">
        <v>506</v>
      </c>
      <c r="H22" s="24" t="s">
        <v>23</v>
      </c>
      <c r="I22" s="25">
        <v>506</v>
      </c>
      <c r="J22" s="22" t="s">
        <v>23</v>
      </c>
      <c r="K22" s="23">
        <v>506</v>
      </c>
      <c r="L22" s="24" t="s">
        <v>23</v>
      </c>
      <c r="M22" s="25">
        <v>506</v>
      </c>
      <c r="N22" s="22" t="s">
        <v>23</v>
      </c>
      <c r="O22" s="23">
        <v>506</v>
      </c>
      <c r="P22" s="24" t="s">
        <v>23</v>
      </c>
      <c r="Q22" s="25">
        <v>506</v>
      </c>
      <c r="R22" s="22" t="s">
        <v>23</v>
      </c>
      <c r="S22" s="23">
        <v>506</v>
      </c>
      <c r="T22" s="24" t="s">
        <v>23</v>
      </c>
      <c r="U22" s="25">
        <v>506</v>
      </c>
    </row>
    <row r="23" spans="1:21" x14ac:dyDescent="0.3">
      <c r="A23" s="27" t="s">
        <v>125</v>
      </c>
      <c r="B23" s="28">
        <f>(B14/B10)*100</f>
        <v>59.957843011777065</v>
      </c>
      <c r="C23" s="27" t="s">
        <v>125</v>
      </c>
      <c r="D23" s="28"/>
      <c r="E23" s="28">
        <f>(E14/E10)*100</f>
        <v>41.048344102819421</v>
      </c>
      <c r="F23" s="27" t="s">
        <v>125</v>
      </c>
      <c r="G23" s="28">
        <f>(G14/G10)*100</f>
        <v>61.600873580472879</v>
      </c>
      <c r="H23" s="27" t="s">
        <v>125</v>
      </c>
      <c r="I23" s="28">
        <f>(I14/I10)*100</f>
        <v>20.890338525131405</v>
      </c>
      <c r="J23" s="27" t="s">
        <v>125</v>
      </c>
      <c r="K23" s="28">
        <f>(K14/K10)*100</f>
        <v>91.181151664427134</v>
      </c>
      <c r="L23" s="27" t="s">
        <v>125</v>
      </c>
      <c r="M23" s="28">
        <f>(M14/M10)*100</f>
        <v>41.284119865520914</v>
      </c>
      <c r="N23" s="27" t="s">
        <v>125</v>
      </c>
      <c r="O23" s="28">
        <f>(O14/O10)*100</f>
        <v>11.730603790753115</v>
      </c>
      <c r="P23" s="27" t="s">
        <v>125</v>
      </c>
      <c r="Q23" s="28">
        <f>(Q14/Q10)*100</f>
        <v>11.179920741759346</v>
      </c>
      <c r="R23" s="27" t="s">
        <v>125</v>
      </c>
      <c r="S23" s="28">
        <f>(S14/S10)*100</f>
        <v>56.437412627078153</v>
      </c>
      <c r="T23" s="27" t="s">
        <v>125</v>
      </c>
      <c r="U23" s="28">
        <f>(U14/U10)*100</f>
        <v>40.81650529938031</v>
      </c>
    </row>
    <row r="24" spans="1:21" ht="16.2" thickBot="1" x14ac:dyDescent="0.35"/>
    <row r="25" spans="1:21" x14ac:dyDescent="0.3">
      <c r="A25" s="29" t="s">
        <v>126</v>
      </c>
      <c r="B25" s="30"/>
      <c r="C25" s="30"/>
      <c r="D25" s="30"/>
      <c r="E25" s="30"/>
      <c r="F25" s="30"/>
      <c r="G25" s="30"/>
      <c r="H25" s="30"/>
      <c r="I25" s="30"/>
      <c r="J25" s="31"/>
    </row>
    <row r="26" spans="1:21" x14ac:dyDescent="0.3">
      <c r="A26" s="32" t="s">
        <v>127</v>
      </c>
      <c r="J26" s="33"/>
    </row>
    <row r="27" spans="1:21" ht="16.2" thickBot="1" x14ac:dyDescent="0.35">
      <c r="A27" s="34" t="s">
        <v>141</v>
      </c>
      <c r="B27" s="35"/>
      <c r="C27" s="35"/>
      <c r="D27" s="35"/>
      <c r="E27" s="35"/>
      <c r="F27" s="35"/>
      <c r="G27" s="35"/>
      <c r="H27" s="35"/>
      <c r="I27" s="35"/>
      <c r="J27" s="36"/>
    </row>
    <row r="29" spans="1:21" x14ac:dyDescent="0.3">
      <c r="A29" s="19" t="s">
        <v>24</v>
      </c>
    </row>
    <row r="35" spans="1:12" x14ac:dyDescent="0.3">
      <c r="J35" s="15" t="s">
        <v>91</v>
      </c>
    </row>
    <row r="46" spans="1:12" ht="16.2" thickBot="1" x14ac:dyDescent="0.35"/>
    <row r="47" spans="1:12" x14ac:dyDescent="0.3">
      <c r="A47" s="29" t="s">
        <v>128</v>
      </c>
      <c r="B47" s="30"/>
      <c r="C47" s="30"/>
      <c r="D47" s="30"/>
      <c r="E47" s="30"/>
      <c r="F47" s="30"/>
      <c r="G47" s="30"/>
      <c r="H47" s="30"/>
      <c r="I47" s="30"/>
      <c r="J47" s="30"/>
      <c r="K47" s="30"/>
      <c r="L47" s="31"/>
    </row>
    <row r="48" spans="1:12" ht="16.2" thickBot="1" x14ac:dyDescent="0.35">
      <c r="A48" s="34" t="s">
        <v>129</v>
      </c>
      <c r="B48" s="35"/>
      <c r="C48" s="35"/>
      <c r="D48" s="35"/>
      <c r="E48" s="35"/>
      <c r="F48" s="35"/>
      <c r="G48" s="35"/>
      <c r="H48" s="35"/>
      <c r="I48" s="35"/>
      <c r="J48" s="35"/>
      <c r="K48" s="35"/>
      <c r="L48" s="36"/>
    </row>
    <row r="52" spans="1:13" x14ac:dyDescent="0.3">
      <c r="A52" s="19" t="s">
        <v>25</v>
      </c>
    </row>
    <row r="53" spans="1:13" ht="16.2" thickBot="1" x14ac:dyDescent="0.35"/>
    <row r="54" spans="1:13" x14ac:dyDescent="0.3">
      <c r="B54" s="37"/>
      <c r="C54" s="37" t="s">
        <v>6</v>
      </c>
      <c r="D54" s="37"/>
      <c r="E54" s="37" t="s">
        <v>0</v>
      </c>
      <c r="F54" s="37" t="s">
        <v>1</v>
      </c>
      <c r="G54" s="37" t="s">
        <v>2</v>
      </c>
      <c r="H54" s="37" t="s">
        <v>7</v>
      </c>
      <c r="I54" s="37" t="s">
        <v>3</v>
      </c>
      <c r="J54" s="37" t="s">
        <v>4</v>
      </c>
      <c r="K54" s="37" t="s">
        <v>8</v>
      </c>
      <c r="L54" s="37" t="s">
        <v>5</v>
      </c>
      <c r="M54" s="37" t="s">
        <v>9</v>
      </c>
    </row>
    <row r="55" spans="1:13" x14ac:dyDescent="0.3">
      <c r="B55" s="15" t="s">
        <v>6</v>
      </c>
      <c r="C55" s="15">
        <f>VARP(Data!$A$2:$A$507)</f>
        <v>8.5161478729553952</v>
      </c>
    </row>
    <row r="56" spans="1:13" x14ac:dyDescent="0.3">
      <c r="B56" s="15" t="s">
        <v>0</v>
      </c>
      <c r="C56" s="15">
        <v>0.56291521504788367</v>
      </c>
      <c r="E56" s="15">
        <f>VARP(Data!$B$2:$B$507)</f>
        <v>790.79247281632058</v>
      </c>
    </row>
    <row r="57" spans="1:13" x14ac:dyDescent="0.3">
      <c r="B57" s="15" t="s">
        <v>1</v>
      </c>
      <c r="C57" s="15">
        <v>-0.11021517520973631</v>
      </c>
      <c r="E57" s="15">
        <v>124.26782823899758</v>
      </c>
      <c r="F57" s="15">
        <f>VARP(Data!$C$2:$C$507)</f>
        <v>46.971429741520595</v>
      </c>
    </row>
    <row r="58" spans="1:13" x14ac:dyDescent="0.3">
      <c r="B58" s="15" t="s">
        <v>2</v>
      </c>
      <c r="C58" s="15">
        <v>6.2530818322423449E-4</v>
      </c>
      <c r="E58" s="15">
        <v>2.3812119313299718</v>
      </c>
      <c r="F58" s="15">
        <v>0.60587394258229343</v>
      </c>
      <c r="G58" s="15">
        <f>VARP(Data!$D$2:$D$507)</f>
        <v>1.3401098888632343E-2</v>
      </c>
    </row>
    <row r="59" spans="1:13" x14ac:dyDescent="0.3">
      <c r="B59" s="15" t="s">
        <v>7</v>
      </c>
      <c r="C59" s="15">
        <v>-0.22986048836882322</v>
      </c>
      <c r="E59" s="15">
        <v>111.54995547501125</v>
      </c>
      <c r="F59" s="15">
        <v>35.479714493274436</v>
      </c>
      <c r="G59" s="15">
        <v>0.61571022434345091</v>
      </c>
      <c r="H59" s="15">
        <f>VARP(Data!$E$2:$E$507)</f>
        <v>75.666531269040291</v>
      </c>
    </row>
    <row r="60" spans="1:13" x14ac:dyDescent="0.3">
      <c r="B60" s="15" t="s">
        <v>3</v>
      </c>
      <c r="C60" s="15">
        <v>-8.2293224390320105</v>
      </c>
      <c r="E60" s="15">
        <v>2397.941723038949</v>
      </c>
      <c r="F60" s="15">
        <v>831.71333312503305</v>
      </c>
      <c r="G60" s="15">
        <v>13.020502357480964</v>
      </c>
      <c r="H60" s="15">
        <v>1333.1167413957373</v>
      </c>
      <c r="I60" s="15">
        <f>VARP(Data!$F$2:$F$507)</f>
        <v>28348.623599806277</v>
      </c>
    </row>
    <row r="61" spans="1:13" x14ac:dyDescent="0.3">
      <c r="B61" s="15" t="s">
        <v>4</v>
      </c>
      <c r="C61" s="15">
        <v>6.8168905935102789E-2</v>
      </c>
      <c r="E61" s="15">
        <v>15.905425447983875</v>
      </c>
      <c r="F61" s="15">
        <v>5.6808547821400115</v>
      </c>
      <c r="G61" s="15">
        <v>4.7303653822118687E-2</v>
      </c>
      <c r="H61" s="15">
        <v>8.7434024902747911</v>
      </c>
      <c r="I61" s="15">
        <v>167.82082207189643</v>
      </c>
      <c r="J61" s="15">
        <f>VARP(Data!$G$2:$G$507)</f>
        <v>4.6777262963018424</v>
      </c>
    </row>
    <row r="62" spans="1:13" x14ac:dyDescent="0.3">
      <c r="B62" s="15" t="s">
        <v>8</v>
      </c>
      <c r="C62" s="15">
        <v>5.6117777890609274E-2</v>
      </c>
      <c r="E62" s="15">
        <v>-4.7425380301988795</v>
      </c>
      <c r="F62" s="15">
        <v>-1.8842254267759224</v>
      </c>
      <c r="G62" s="15">
        <v>-2.4554826114687001E-2</v>
      </c>
      <c r="H62" s="15">
        <v>-1.2812773906794352</v>
      </c>
      <c r="I62" s="15">
        <v>-34.515101040478683</v>
      </c>
      <c r="J62" s="15">
        <v>-0.53969451834898297</v>
      </c>
      <c r="K62" s="15">
        <f>VARP(Data!$H$2:$H$507)</f>
        <v>0.49269521612970291</v>
      </c>
    </row>
    <row r="63" spans="1:13" x14ac:dyDescent="0.3">
      <c r="B63" s="15" t="s">
        <v>5</v>
      </c>
      <c r="C63" s="15">
        <v>-0.88268036213657475</v>
      </c>
      <c r="E63" s="15">
        <v>120.8384405200832</v>
      </c>
      <c r="F63" s="15">
        <v>29.52181125115218</v>
      </c>
      <c r="G63" s="15">
        <v>0.48797987086581535</v>
      </c>
      <c r="H63" s="15">
        <v>30.325392132356395</v>
      </c>
      <c r="I63" s="15">
        <v>653.42061741317593</v>
      </c>
      <c r="J63" s="15">
        <v>5.7713002429345837</v>
      </c>
      <c r="K63" s="15">
        <v>-3.0736549669968305</v>
      </c>
      <c r="L63" s="15">
        <f>VARP(Data!$I$2:$I$507)</f>
        <v>50.893979351731517</v>
      </c>
    </row>
    <row r="64" spans="1:13" ht="16.2" thickBot="1" x14ac:dyDescent="0.35">
      <c r="B64" s="35" t="s">
        <v>9</v>
      </c>
      <c r="C64" s="35">
        <v>1.1620122404661843</v>
      </c>
      <c r="D64" s="35"/>
      <c r="E64" s="35">
        <v>-97.396152884750578</v>
      </c>
      <c r="F64" s="35">
        <v>-30.460504991485585</v>
      </c>
      <c r="G64" s="35">
        <v>-0.45451240708337864</v>
      </c>
      <c r="H64" s="35">
        <v>-30.500830351981755</v>
      </c>
      <c r="I64" s="35">
        <v>-724.82042837725965</v>
      </c>
      <c r="J64" s="35">
        <v>-10.090675608117616</v>
      </c>
      <c r="K64" s="35">
        <v>4.4845655517192906</v>
      </c>
      <c r="L64" s="35">
        <v>-48.351792193285306</v>
      </c>
      <c r="M64" s="35">
        <f>VARP(Data!$J$2:$J$507)</f>
        <v>84.419556156164219</v>
      </c>
    </row>
    <row r="66" spans="1:13" x14ac:dyDescent="0.3">
      <c r="B66" s="15" t="s">
        <v>122</v>
      </c>
    </row>
    <row r="67" spans="1:13" x14ac:dyDescent="0.3">
      <c r="B67" s="15" t="s">
        <v>123</v>
      </c>
    </row>
    <row r="72" spans="1:13" x14ac:dyDescent="0.3">
      <c r="A72" s="19" t="s">
        <v>26</v>
      </c>
    </row>
    <row r="73" spans="1:13" ht="16.2" thickBot="1" x14ac:dyDescent="0.35"/>
    <row r="74" spans="1:13" x14ac:dyDescent="0.3">
      <c r="B74" s="37"/>
      <c r="C74" s="37" t="s">
        <v>6</v>
      </c>
      <c r="D74" s="37"/>
      <c r="E74" s="37" t="s">
        <v>0</v>
      </c>
      <c r="F74" s="37" t="s">
        <v>1</v>
      </c>
      <c r="G74" s="37" t="s">
        <v>2</v>
      </c>
      <c r="H74" s="37" t="s">
        <v>7</v>
      </c>
      <c r="I74" s="37" t="s">
        <v>3</v>
      </c>
      <c r="J74" s="37" t="s">
        <v>4</v>
      </c>
      <c r="K74" s="37" t="s">
        <v>8</v>
      </c>
      <c r="L74" s="37" t="s">
        <v>5</v>
      </c>
      <c r="M74" s="37" t="s">
        <v>9</v>
      </c>
    </row>
    <row r="75" spans="1:13" x14ac:dyDescent="0.3">
      <c r="B75" s="15" t="s">
        <v>6</v>
      </c>
      <c r="C75" s="15">
        <v>1</v>
      </c>
    </row>
    <row r="76" spans="1:13" x14ac:dyDescent="0.3">
      <c r="B76" s="15" t="s">
        <v>0</v>
      </c>
      <c r="C76" s="15">
        <v>6.8594631451170916E-3</v>
      </c>
      <c r="E76" s="15">
        <v>1</v>
      </c>
    </row>
    <row r="77" spans="1:13" x14ac:dyDescent="0.3">
      <c r="B77" s="15" t="s">
        <v>1</v>
      </c>
      <c r="C77" s="15">
        <v>-5.510651018097835E-3</v>
      </c>
      <c r="E77" s="15">
        <v>0.64477851135525488</v>
      </c>
      <c r="F77" s="15">
        <v>1</v>
      </c>
    </row>
    <row r="78" spans="1:13" x14ac:dyDescent="0.3">
      <c r="B78" s="15" t="s">
        <v>2</v>
      </c>
      <c r="C78" s="15">
        <v>1.8509824853121615E-3</v>
      </c>
      <c r="E78" s="38">
        <v>0.73147010378595789</v>
      </c>
      <c r="F78" s="38">
        <v>0.76365144692091447</v>
      </c>
      <c r="G78" s="15">
        <v>1</v>
      </c>
    </row>
    <row r="79" spans="1:13" x14ac:dyDescent="0.3">
      <c r="B79" s="15" t="s">
        <v>7</v>
      </c>
      <c r="C79" s="15">
        <v>-9.0550492233347733E-3</v>
      </c>
      <c r="E79" s="15">
        <v>0.45602245175161338</v>
      </c>
      <c r="F79" s="15">
        <v>0.59512927460384857</v>
      </c>
      <c r="G79" s="15">
        <v>0.61144056348557552</v>
      </c>
      <c r="H79" s="15">
        <v>1</v>
      </c>
    </row>
    <row r="80" spans="1:13" x14ac:dyDescent="0.3">
      <c r="B80" s="15" t="s">
        <v>3</v>
      </c>
      <c r="C80" s="15">
        <v>-1.6748522203743222E-2</v>
      </c>
      <c r="E80" s="15">
        <v>0.50645559355070491</v>
      </c>
      <c r="F80" s="15">
        <v>0.72076017995154407</v>
      </c>
      <c r="G80" s="15">
        <v>0.66802320040301999</v>
      </c>
      <c r="H80" s="38">
        <v>0.91022818853318221</v>
      </c>
      <c r="I80" s="15">
        <v>1</v>
      </c>
    </row>
    <row r="81" spans="1:13" x14ac:dyDescent="0.3">
      <c r="B81" s="15" t="s">
        <v>4</v>
      </c>
      <c r="C81" s="15">
        <v>1.0800586106705168E-2</v>
      </c>
      <c r="E81" s="15">
        <v>0.26151501167195718</v>
      </c>
      <c r="F81" s="15">
        <v>0.38324755642888669</v>
      </c>
      <c r="G81" s="15">
        <v>0.18893267711276665</v>
      </c>
      <c r="H81" s="15">
        <v>0.4647411785030543</v>
      </c>
      <c r="I81" s="15">
        <v>0.46085303506566561</v>
      </c>
      <c r="J81" s="15">
        <v>1</v>
      </c>
    </row>
    <row r="82" spans="1:13" x14ac:dyDescent="0.3">
      <c r="B82" s="15" t="s">
        <v>8</v>
      </c>
      <c r="C82" s="15">
        <v>2.7396160141602868E-2</v>
      </c>
      <c r="E82" s="15">
        <v>-0.24026493104775123</v>
      </c>
      <c r="F82" s="15">
        <v>-0.39167585265684346</v>
      </c>
      <c r="G82" s="15">
        <v>-0.30218818784959328</v>
      </c>
      <c r="H82" s="15">
        <v>-0.20984666776610875</v>
      </c>
      <c r="I82" s="15">
        <v>-0.29204783262321909</v>
      </c>
      <c r="J82" s="15">
        <v>-0.35550149455908486</v>
      </c>
      <c r="K82" s="15">
        <v>1</v>
      </c>
    </row>
    <row r="83" spans="1:13" x14ac:dyDescent="0.3">
      <c r="B83" s="15" t="s">
        <v>5</v>
      </c>
      <c r="C83" s="15">
        <v>-4.2398321425172351E-2</v>
      </c>
      <c r="E83" s="15">
        <v>0.60233852872623994</v>
      </c>
      <c r="F83" s="15">
        <v>0.60379971647662123</v>
      </c>
      <c r="G83" s="15">
        <v>0.59087892088084493</v>
      </c>
      <c r="H83" s="15">
        <v>0.48867633497506641</v>
      </c>
      <c r="I83" s="15">
        <v>0.54399341200156903</v>
      </c>
      <c r="J83" s="15">
        <v>0.37404431671467536</v>
      </c>
      <c r="K83" s="15">
        <v>-0.61380827186639575</v>
      </c>
      <c r="L83" s="15">
        <v>1</v>
      </c>
    </row>
    <row r="84" spans="1:13" ht="16.2" thickBot="1" x14ac:dyDescent="0.35">
      <c r="B84" s="35" t="s">
        <v>9</v>
      </c>
      <c r="C84" s="35">
        <v>4.3337871118629183E-2</v>
      </c>
      <c r="D84" s="35"/>
      <c r="E84" s="35">
        <v>-0.3769545650045959</v>
      </c>
      <c r="F84" s="35">
        <v>-0.48372516002837296</v>
      </c>
      <c r="G84" s="35">
        <v>-0.42732077237328164</v>
      </c>
      <c r="H84" s="35">
        <v>-0.38162623063977752</v>
      </c>
      <c r="I84" s="35">
        <v>-0.46853593356776635</v>
      </c>
      <c r="J84" s="35">
        <v>-0.50778668553756101</v>
      </c>
      <c r="K84" s="35">
        <v>0.69535994707153892</v>
      </c>
      <c r="L84" s="35">
        <v>-0.7376627261740144</v>
      </c>
      <c r="M84" s="35">
        <v>1</v>
      </c>
    </row>
    <row r="85" spans="1:13" ht="16.2" thickBot="1" x14ac:dyDescent="0.35"/>
    <row r="86" spans="1:13" ht="16.2" thickBot="1" x14ac:dyDescent="0.35">
      <c r="B86" s="39" t="s">
        <v>130</v>
      </c>
      <c r="C86" s="17"/>
      <c r="D86" s="17"/>
      <c r="E86" s="17"/>
      <c r="F86" s="17"/>
      <c r="G86" s="17"/>
      <c r="H86" s="18"/>
    </row>
    <row r="87" spans="1:13" ht="16.2" thickBot="1" x14ac:dyDescent="0.35"/>
    <row r="88" spans="1:13" x14ac:dyDescent="0.3">
      <c r="A88" s="29"/>
      <c r="B88" s="30" t="s">
        <v>28</v>
      </c>
      <c r="C88" s="30"/>
      <c r="D88" s="30"/>
      <c r="E88" s="31"/>
    </row>
    <row r="89" spans="1:13" x14ac:dyDescent="0.3">
      <c r="A89" s="71" t="s">
        <v>27</v>
      </c>
      <c r="B89" s="15">
        <v>1</v>
      </c>
      <c r="C89" s="15" t="s">
        <v>29</v>
      </c>
      <c r="E89" s="33">
        <v>0.91022818853318221</v>
      </c>
    </row>
    <row r="90" spans="1:13" x14ac:dyDescent="0.3">
      <c r="A90" s="71"/>
      <c r="B90" s="15">
        <v>2</v>
      </c>
      <c r="C90" s="15" t="s">
        <v>30</v>
      </c>
      <c r="E90" s="33">
        <v>0.76365144692091447</v>
      </c>
    </row>
    <row r="91" spans="1:13" x14ac:dyDescent="0.3">
      <c r="A91" s="71"/>
      <c r="B91" s="15">
        <v>3</v>
      </c>
      <c r="C91" s="15" t="s">
        <v>31</v>
      </c>
      <c r="E91" s="33">
        <v>0.73147010378595789</v>
      </c>
    </row>
    <row r="92" spans="1:13" x14ac:dyDescent="0.3">
      <c r="A92" s="71"/>
      <c r="E92" s="33"/>
    </row>
    <row r="93" spans="1:13" x14ac:dyDescent="0.3">
      <c r="A93" s="71"/>
      <c r="B93" s="15" t="s">
        <v>33</v>
      </c>
      <c r="E93" s="33"/>
    </row>
    <row r="94" spans="1:13" ht="16.2" thickBot="1" x14ac:dyDescent="0.35">
      <c r="A94" s="71" t="s">
        <v>32</v>
      </c>
      <c r="B94" s="15">
        <v>1</v>
      </c>
      <c r="C94" s="15" t="s">
        <v>34</v>
      </c>
      <c r="E94" s="36">
        <v>-0.7376627261740144</v>
      </c>
    </row>
    <row r="95" spans="1:13" x14ac:dyDescent="0.3">
      <c r="A95" s="71"/>
      <c r="B95" s="15">
        <v>2</v>
      </c>
      <c r="C95" s="15" t="s">
        <v>35</v>
      </c>
      <c r="E95" s="33">
        <v>-0.61380827186639575</v>
      </c>
    </row>
    <row r="96" spans="1:13" ht="16.2" thickBot="1" x14ac:dyDescent="0.35">
      <c r="A96" s="72"/>
      <c r="B96" s="35">
        <v>3</v>
      </c>
      <c r="C96" s="35" t="s">
        <v>36</v>
      </c>
      <c r="D96" s="35"/>
      <c r="E96" s="36">
        <v>-0.50778668553756101</v>
      </c>
    </row>
    <row r="100" spans="1:8" x14ac:dyDescent="0.3">
      <c r="A100" s="19" t="s">
        <v>37</v>
      </c>
    </row>
    <row r="101" spans="1:8" x14ac:dyDescent="0.3">
      <c r="B101" s="15" t="s">
        <v>160</v>
      </c>
    </row>
    <row r="102" spans="1:8" x14ac:dyDescent="0.3">
      <c r="A102" s="40" t="s">
        <v>27</v>
      </c>
      <c r="B102" s="15" t="s">
        <v>84</v>
      </c>
    </row>
    <row r="103" spans="1:8" x14ac:dyDescent="0.3">
      <c r="B103" s="15" t="s">
        <v>124</v>
      </c>
    </row>
    <row r="105" spans="1:8" x14ac:dyDescent="0.3">
      <c r="A105" s="40" t="s">
        <v>32</v>
      </c>
      <c r="B105" s="15" t="s">
        <v>131</v>
      </c>
    </row>
    <row r="109" spans="1:8" x14ac:dyDescent="0.3">
      <c r="A109" s="19" t="s">
        <v>65</v>
      </c>
    </row>
    <row r="110" spans="1:8" x14ac:dyDescent="0.3">
      <c r="A110" s="19"/>
      <c r="B110" s="15" t="s">
        <v>78</v>
      </c>
      <c r="G110" s="22" t="s">
        <v>75</v>
      </c>
      <c r="H110" s="22">
        <v>5.09</v>
      </c>
    </row>
    <row r="111" spans="1:8" x14ac:dyDescent="0.3">
      <c r="B111" s="15" t="s">
        <v>71</v>
      </c>
      <c r="G111" s="22" t="s">
        <v>76</v>
      </c>
      <c r="H111" s="22">
        <v>-0.64</v>
      </c>
    </row>
    <row r="112" spans="1:8" x14ac:dyDescent="0.3">
      <c r="B112" s="15" t="s">
        <v>72</v>
      </c>
      <c r="G112" s="22" t="s">
        <v>70</v>
      </c>
      <c r="H112" s="22">
        <v>-1.35</v>
      </c>
    </row>
    <row r="114" spans="1:3" x14ac:dyDescent="0.3">
      <c r="A114" s="40" t="s">
        <v>27</v>
      </c>
      <c r="B114" s="15" t="s">
        <v>132</v>
      </c>
    </row>
    <row r="115" spans="1:3" x14ac:dyDescent="0.3">
      <c r="B115" s="22" t="s">
        <v>74</v>
      </c>
      <c r="C115" s="22">
        <v>7</v>
      </c>
    </row>
    <row r="116" spans="1:3" x14ac:dyDescent="0.3">
      <c r="B116" s="22" t="s">
        <v>5</v>
      </c>
      <c r="C116" s="22">
        <v>20</v>
      </c>
    </row>
    <row r="117" spans="1:3" x14ac:dyDescent="0.3">
      <c r="B117" s="22" t="s">
        <v>73</v>
      </c>
      <c r="C117" s="41">
        <f>(H110*C115+H111*C116+H112)*1000</f>
        <v>21479.999999999993</v>
      </c>
    </row>
    <row r="119" spans="1:3" x14ac:dyDescent="0.3">
      <c r="B119" s="15" t="s">
        <v>77</v>
      </c>
    </row>
    <row r="121" spans="1:3" x14ac:dyDescent="0.3">
      <c r="A121" s="40" t="s">
        <v>32</v>
      </c>
      <c r="B121" s="19" t="s">
        <v>133</v>
      </c>
    </row>
    <row r="123" spans="1:3" x14ac:dyDescent="0.3">
      <c r="B123" s="15" t="s">
        <v>83</v>
      </c>
    </row>
    <row r="124" spans="1:3" x14ac:dyDescent="0.3">
      <c r="B124" s="22" t="s">
        <v>79</v>
      </c>
      <c r="C124" s="22" t="s">
        <v>80</v>
      </c>
    </row>
    <row r="125" spans="1:3" x14ac:dyDescent="0.3">
      <c r="B125" s="22" t="s">
        <v>81</v>
      </c>
      <c r="C125" s="22" t="s">
        <v>82</v>
      </c>
    </row>
    <row r="127" spans="1:3" x14ac:dyDescent="0.3">
      <c r="B127" s="22" t="s">
        <v>79</v>
      </c>
      <c r="C127" s="22">
        <v>0.54</v>
      </c>
    </row>
    <row r="128" spans="1:3" x14ac:dyDescent="0.3">
      <c r="B128" s="22" t="s">
        <v>81</v>
      </c>
      <c r="C128" s="22">
        <v>0.63</v>
      </c>
    </row>
    <row r="130" spans="1:14" x14ac:dyDescent="0.3">
      <c r="B130" s="15" t="s">
        <v>163</v>
      </c>
    </row>
    <row r="132" spans="1:14" x14ac:dyDescent="0.3">
      <c r="A132" s="19" t="s">
        <v>66</v>
      </c>
    </row>
    <row r="134" spans="1:14" x14ac:dyDescent="0.3">
      <c r="A134" s="40" t="s">
        <v>68</v>
      </c>
      <c r="B134" s="15" t="s">
        <v>134</v>
      </c>
    </row>
    <row r="136" spans="1:14" x14ac:dyDescent="0.3">
      <c r="B136" s="19" t="s">
        <v>136</v>
      </c>
      <c r="C136" s="15" t="s">
        <v>137</v>
      </c>
    </row>
    <row r="138" spans="1:14" x14ac:dyDescent="0.3">
      <c r="B138" s="19" t="s">
        <v>85</v>
      </c>
    </row>
    <row r="139" spans="1:14" ht="17.399999999999999" customHeight="1" thickBot="1" x14ac:dyDescent="0.35"/>
    <row r="140" spans="1:14" ht="19.8" customHeight="1" thickBot="1" x14ac:dyDescent="0.35">
      <c r="B140" s="42" t="s">
        <v>112</v>
      </c>
      <c r="C140" s="66" t="s">
        <v>86</v>
      </c>
      <c r="D140" s="16" t="s">
        <v>135</v>
      </c>
      <c r="E140" s="17"/>
      <c r="F140" s="17"/>
      <c r="G140" s="17"/>
      <c r="H140" s="17"/>
      <c r="I140" s="17"/>
      <c r="J140" s="17"/>
      <c r="K140" s="17"/>
      <c r="L140" s="17"/>
      <c r="M140" s="17"/>
      <c r="N140" s="18"/>
    </row>
    <row r="141" spans="1:14" ht="23.4" customHeight="1" x14ac:dyDescent="0.3">
      <c r="B141" s="43" t="s">
        <v>6</v>
      </c>
      <c r="C141" s="40">
        <v>0.05</v>
      </c>
      <c r="D141" s="32" t="str">
        <f xml:space="preserve"> "There is positive relationship between dependent and independent varaible, menaing for every 1 unit increase in "&amp; B141&amp; " the average price is expected to increase by " &amp;C141 &amp; " units"</f>
        <v>There is positive relationship between dependent and independent varaible, menaing for every 1 unit increase in CRIME_RATE the average price is expected to increase by 0.05 units</v>
      </c>
      <c r="N141" s="33"/>
    </row>
    <row r="142" spans="1:14" ht="21.6" customHeight="1" x14ac:dyDescent="0.3">
      <c r="B142" s="68" t="s">
        <v>8</v>
      </c>
      <c r="C142" s="40">
        <v>4.13</v>
      </c>
      <c r="D142" s="32" t="str">
        <f xml:space="preserve"> "There is positive relationship between dependent and independent varaible, menaing for every 1 unit increase in "&amp; B142&amp; " the average price is expected to increase by " &amp;C142</f>
        <v>There is positive relationship between dependent and independent varaible, menaing for every 1 unit increase in AVG_ROOM the average price is expected to increase by 4.13</v>
      </c>
      <c r="N142" s="33"/>
    </row>
    <row r="143" spans="1:14" ht="24.6" customHeight="1" x14ac:dyDescent="0.3">
      <c r="B143" s="43" t="s">
        <v>7</v>
      </c>
      <c r="C143" s="40">
        <v>0.26</v>
      </c>
      <c r="D143" s="32" t="str">
        <f xml:space="preserve"> "There is positive relationship between dependent and independent varaible, menaing for every 1 unit increase in "&amp; B143&amp; " the average price is expected to increase by " &amp;C143 &amp; " units"</f>
        <v>There is positive relationship between dependent and independent varaible, menaing for every 1 unit increase in DISTANCE the average price is expected to increase by 0.26 units</v>
      </c>
      <c r="N143" s="33"/>
    </row>
    <row r="144" spans="1:14" ht="21" customHeight="1" x14ac:dyDescent="0.3">
      <c r="B144" s="68" t="s">
        <v>1</v>
      </c>
      <c r="C144" s="40">
        <v>0.13</v>
      </c>
      <c r="D144" s="32" t="str">
        <f xml:space="preserve"> "There is positive relationship between dependent and independent varaible, menaing for every 1 unit increase in "&amp; B144&amp; " the average price is expected to increase by " &amp;C144 &amp; " units"</f>
        <v>There is positive relationship between dependent and independent varaible, menaing for every 1 unit increase in INDUS the average price is expected to increase by 0.13 units</v>
      </c>
      <c r="N144" s="33"/>
    </row>
    <row r="145" spans="1:14" ht="19.8" customHeight="1" x14ac:dyDescent="0.3">
      <c r="B145" s="43" t="s">
        <v>0</v>
      </c>
      <c r="C145" s="40">
        <v>0.03</v>
      </c>
      <c r="D145" s="32" t="str">
        <f xml:space="preserve"> "There is positive relationship between dependent and independent varaible, menaing for every 1 unit increase in "&amp; B145&amp; " the average price is expected to increase by " &amp;C145 &amp; " units"</f>
        <v>There is positive relationship between dependent and independent varaible, menaing for every 1 unit increase in AGE the average price is expected to increase by 0.03 units</v>
      </c>
      <c r="N145" s="33"/>
    </row>
    <row r="146" spans="1:14" ht="19.2" customHeight="1" x14ac:dyDescent="0.3">
      <c r="B146" s="43" t="s">
        <v>3</v>
      </c>
      <c r="C146" s="40">
        <v>-0.01</v>
      </c>
      <c r="D146" s="32" t="str">
        <f xml:space="preserve"> "There is negative relationship between dependent and independent varaible, menaing for every 1 unit increase in "&amp; B146&amp; " the average price is expected to decrease  by " &amp;ABS(C146) &amp;" units"</f>
        <v>There is negative relationship between dependent and independent varaible, menaing for every 1 unit increase in TAX the average price is expected to decrease  by 0.01 units</v>
      </c>
      <c r="N146" s="33"/>
    </row>
    <row r="147" spans="1:14" ht="21" customHeight="1" x14ac:dyDescent="0.3">
      <c r="B147" s="68" t="s">
        <v>5</v>
      </c>
      <c r="C147" s="40">
        <v>-0.6</v>
      </c>
      <c r="D147" s="32" t="str">
        <f t="shared" ref="D147:D149" si="0" xml:space="preserve"> "There is negative relationship between dependent and independent varaible, menaing for every 1 unit increase in "&amp; B147&amp; " the average price is expected to decrease  by " &amp;ABS(C147) &amp;" units"</f>
        <v>There is negative relationship between dependent and independent varaible, menaing for every 1 unit increase in LSTAT the average price is expected to decrease  by 0.6 units</v>
      </c>
      <c r="N147" s="33"/>
    </row>
    <row r="148" spans="1:14" x14ac:dyDescent="0.3">
      <c r="B148" s="43" t="s">
        <v>4</v>
      </c>
      <c r="C148" s="40">
        <v>-1.07</v>
      </c>
      <c r="D148" s="32" t="str">
        <f t="shared" si="0"/>
        <v>There is negative relationship between dependent and independent varaible, menaing for every 1 unit increase in PTRATIO the average price is expected to decrease  by 1.07 units</v>
      </c>
      <c r="N148" s="33"/>
    </row>
    <row r="149" spans="1:14" ht="16.2" thickBot="1" x14ac:dyDescent="0.35">
      <c r="B149" s="69" t="s">
        <v>2</v>
      </c>
      <c r="C149" s="67">
        <v>-10.32</v>
      </c>
      <c r="D149" s="34" t="str">
        <f t="shared" si="0"/>
        <v>There is negative relationship between dependent and independent varaible, menaing for every 1 unit increase in NOX the average price is expected to decrease  by 10.32 units</v>
      </c>
      <c r="E149" s="35"/>
      <c r="F149" s="35"/>
      <c r="G149" s="35"/>
      <c r="H149" s="35"/>
      <c r="I149" s="35"/>
      <c r="J149" s="35"/>
      <c r="K149" s="35"/>
      <c r="L149" s="35"/>
      <c r="M149" s="35"/>
      <c r="N149" s="36"/>
    </row>
    <row r="151" spans="1:14" x14ac:dyDescent="0.3">
      <c r="B151" s="70" t="s">
        <v>164</v>
      </c>
    </row>
    <row r="153" spans="1:14" ht="18" customHeight="1" x14ac:dyDescent="0.3">
      <c r="A153" s="40" t="s">
        <v>69</v>
      </c>
      <c r="B153" s="19" t="s">
        <v>87</v>
      </c>
    </row>
    <row r="154" spans="1:14" ht="15.6" customHeight="1" x14ac:dyDescent="0.3"/>
    <row r="155" spans="1:14" ht="17.399999999999999" customHeight="1" x14ac:dyDescent="0.3">
      <c r="B155" s="15" t="s">
        <v>90</v>
      </c>
    </row>
    <row r="156" spans="1:14" x14ac:dyDescent="0.3">
      <c r="B156" s="15" t="s">
        <v>139</v>
      </c>
    </row>
    <row r="157" spans="1:14" x14ac:dyDescent="0.3">
      <c r="B157" s="15" t="s">
        <v>138</v>
      </c>
      <c r="E157" s="73"/>
    </row>
    <row r="158" spans="1:14" ht="22.8" customHeight="1" thickBot="1" x14ac:dyDescent="0.35"/>
    <row r="159" spans="1:14" ht="19.8" customHeight="1" thickBot="1" x14ac:dyDescent="0.35">
      <c r="B159" s="42" t="s">
        <v>112</v>
      </c>
      <c r="C159" s="16" t="s">
        <v>88</v>
      </c>
      <c r="D159" s="16" t="s">
        <v>135</v>
      </c>
      <c r="E159" s="17"/>
      <c r="F159" s="17"/>
      <c r="G159" s="17"/>
      <c r="H159" s="17"/>
      <c r="I159" s="18"/>
    </row>
    <row r="160" spans="1:14" ht="20.399999999999999" customHeight="1" x14ac:dyDescent="0.3">
      <c r="B160" s="45" t="s">
        <v>6</v>
      </c>
      <c r="C160" s="60">
        <v>0.53465720116696813</v>
      </c>
      <c r="D160" s="63" t="str">
        <f>B160&amp;" is not a statistically signigicant in explaining the variation in Dependent variable (Avg_price)"</f>
        <v>CRIME_RATE is not a statistically signigicant in explaining the variation in Dependent variable (Avg_price)</v>
      </c>
      <c r="E160" s="46"/>
      <c r="F160" s="46"/>
      <c r="I160" s="33"/>
    </row>
    <row r="161" spans="1:9" ht="19.2" customHeight="1" x14ac:dyDescent="0.3">
      <c r="B161" s="43" t="s">
        <v>0</v>
      </c>
      <c r="C161" s="61">
        <v>1.2670436901406405E-2</v>
      </c>
      <c r="D161" s="64" t="str">
        <f>B161&amp;" is  statistically signigicant in explaining the variation in Dependent variable (Avg_price)"</f>
        <v>AGE is  statistically signigicant in explaining the variation in Dependent variable (Avg_price)</v>
      </c>
      <c r="I161" s="33"/>
    </row>
    <row r="162" spans="1:9" ht="18.600000000000001" customHeight="1" x14ac:dyDescent="0.3">
      <c r="B162" s="43" t="s">
        <v>1</v>
      </c>
      <c r="C162" s="61">
        <v>3.9120860042193055E-2</v>
      </c>
      <c r="D162" s="64" t="str">
        <f t="shared" ref="D162:D168" si="1">B162&amp;" is  statistically signigicant in explaining the variation in Dependent variable (Avg_price)"</f>
        <v>INDUS is  statistically signigicant in explaining the variation in Dependent variable (Avg_price)</v>
      </c>
      <c r="I162" s="33"/>
    </row>
    <row r="163" spans="1:9" ht="16.8" customHeight="1" x14ac:dyDescent="0.3">
      <c r="B163" s="43" t="s">
        <v>2</v>
      </c>
      <c r="C163" s="61">
        <v>8.2938593414937645E-3</v>
      </c>
      <c r="D163" s="64" t="str">
        <f t="shared" si="1"/>
        <v>NOX is  statistically signigicant in explaining the variation in Dependent variable (Avg_price)</v>
      </c>
      <c r="I163" s="33"/>
    </row>
    <row r="164" spans="1:9" ht="18.600000000000001" customHeight="1" x14ac:dyDescent="0.3">
      <c r="B164" s="43" t="s">
        <v>7</v>
      </c>
      <c r="C164" s="61">
        <v>1.3754633918280917E-4</v>
      </c>
      <c r="D164" s="64" t="str">
        <f t="shared" si="1"/>
        <v>DISTANCE is  statistically signigicant in explaining the variation in Dependent variable (Avg_price)</v>
      </c>
      <c r="I164" s="33"/>
    </row>
    <row r="165" spans="1:9" ht="17.399999999999999" customHeight="1" x14ac:dyDescent="0.3">
      <c r="B165" s="43" t="s">
        <v>3</v>
      </c>
      <c r="C165" s="61">
        <v>2.5124706023866796E-4</v>
      </c>
      <c r="D165" s="64" t="str">
        <f t="shared" si="1"/>
        <v>TAX is  statistically signigicant in explaining the variation in Dependent variable (Avg_price)</v>
      </c>
      <c r="I165" s="33"/>
    </row>
    <row r="166" spans="1:9" ht="18.600000000000001" customHeight="1" x14ac:dyDescent="0.3">
      <c r="B166" s="43" t="s">
        <v>4</v>
      </c>
      <c r="C166" s="61">
        <v>6.5864159823552438E-15</v>
      </c>
      <c r="D166" s="64" t="str">
        <f t="shared" si="1"/>
        <v>PTRATIO is  statistically signigicant in explaining the variation in Dependent variable (Avg_price)</v>
      </c>
      <c r="I166" s="33"/>
    </row>
    <row r="167" spans="1:9" x14ac:dyDescent="0.3">
      <c r="B167" s="43" t="s">
        <v>8</v>
      </c>
      <c r="C167" s="61">
        <v>3.8928698157969983E-19</v>
      </c>
      <c r="D167" s="64" t="str">
        <f t="shared" si="1"/>
        <v>AVG_ROOM is  statistically signigicant in explaining the variation in Dependent variable (Avg_price)</v>
      </c>
      <c r="I167" s="33"/>
    </row>
    <row r="168" spans="1:9" ht="16.2" thickBot="1" x14ac:dyDescent="0.35">
      <c r="B168" s="44" t="s">
        <v>5</v>
      </c>
      <c r="C168" s="59">
        <v>8.9107126714390647E-27</v>
      </c>
      <c r="D168" s="65" t="str">
        <f t="shared" si="1"/>
        <v>LSTAT is  statistically signigicant in explaining the variation in Dependent variable (Avg_price)</v>
      </c>
      <c r="E168" s="35"/>
      <c r="F168" s="35"/>
      <c r="G168" s="35"/>
      <c r="H168" s="35"/>
      <c r="I168" s="36"/>
    </row>
    <row r="171" spans="1:9" x14ac:dyDescent="0.3">
      <c r="A171" s="19" t="s">
        <v>67</v>
      </c>
    </row>
    <row r="173" spans="1:9" x14ac:dyDescent="0.3">
      <c r="A173" s="40" t="s">
        <v>68</v>
      </c>
      <c r="B173" s="19" t="s">
        <v>92</v>
      </c>
    </row>
    <row r="176" spans="1:9" x14ac:dyDescent="0.3">
      <c r="B176" s="19" t="s">
        <v>93</v>
      </c>
    </row>
    <row r="178" spans="2:7" x14ac:dyDescent="0.3">
      <c r="B178" s="22" t="s">
        <v>94</v>
      </c>
      <c r="C178" s="22" t="s">
        <v>9</v>
      </c>
      <c r="F178" s="22" t="s">
        <v>103</v>
      </c>
      <c r="G178" s="22" t="s">
        <v>110</v>
      </c>
    </row>
    <row r="179" spans="2:7" x14ac:dyDescent="0.3">
      <c r="B179" s="22" t="s">
        <v>95</v>
      </c>
      <c r="C179" s="22" t="s">
        <v>0</v>
      </c>
      <c r="F179" s="22" t="s">
        <v>75</v>
      </c>
      <c r="G179" s="22">
        <v>3.2934960428630297E-2</v>
      </c>
    </row>
    <row r="180" spans="2:7" x14ac:dyDescent="0.3">
      <c r="B180" s="22" t="s">
        <v>96</v>
      </c>
      <c r="C180" s="22" t="s">
        <v>1</v>
      </c>
      <c r="F180" s="22" t="s">
        <v>76</v>
      </c>
      <c r="G180" s="22">
        <v>0.13071000668218175</v>
      </c>
    </row>
    <row r="181" spans="2:7" x14ac:dyDescent="0.3">
      <c r="B181" s="22" t="s">
        <v>97</v>
      </c>
      <c r="C181" s="22" t="s">
        <v>2</v>
      </c>
      <c r="F181" s="22" t="s">
        <v>104</v>
      </c>
      <c r="G181" s="22">
        <v>-10.272705081509379</v>
      </c>
    </row>
    <row r="182" spans="2:7" x14ac:dyDescent="0.3">
      <c r="B182" s="22" t="s">
        <v>98</v>
      </c>
      <c r="C182" s="22" t="s">
        <v>7</v>
      </c>
      <c r="F182" s="22" t="s">
        <v>105</v>
      </c>
      <c r="G182" s="22">
        <v>0.26150642300181948</v>
      </c>
    </row>
    <row r="183" spans="2:7" x14ac:dyDescent="0.3">
      <c r="B183" s="22" t="s">
        <v>99</v>
      </c>
      <c r="C183" s="22" t="s">
        <v>3</v>
      </c>
      <c r="F183" s="22" t="s">
        <v>106</v>
      </c>
      <c r="G183" s="22">
        <v>-1.4452345036481897E-2</v>
      </c>
    </row>
    <row r="184" spans="2:7" x14ac:dyDescent="0.3">
      <c r="B184" s="22" t="s">
        <v>100</v>
      </c>
      <c r="C184" s="22" t="s">
        <v>4</v>
      </c>
      <c r="F184" s="22" t="s">
        <v>107</v>
      </c>
      <c r="G184" s="22">
        <v>-1.071702472694493</v>
      </c>
    </row>
    <row r="185" spans="2:7" x14ac:dyDescent="0.3">
      <c r="B185" s="22" t="s">
        <v>101</v>
      </c>
      <c r="C185" s="22" t="s">
        <v>8</v>
      </c>
      <c r="F185" s="22" t="s">
        <v>108</v>
      </c>
      <c r="G185" s="22">
        <v>4.1254689590847393</v>
      </c>
    </row>
    <row r="186" spans="2:7" ht="16.2" thickBot="1" x14ac:dyDescent="0.35">
      <c r="B186" s="22" t="s">
        <v>102</v>
      </c>
      <c r="C186" s="22" t="s">
        <v>5</v>
      </c>
      <c r="F186" s="22" t="s">
        <v>109</v>
      </c>
      <c r="G186" s="22">
        <v>-0.60515927999999997</v>
      </c>
    </row>
    <row r="187" spans="2:7" ht="16.2" thickBot="1" x14ac:dyDescent="0.35">
      <c r="B187" s="34" t="s">
        <v>70</v>
      </c>
      <c r="C187" s="35" t="s">
        <v>111</v>
      </c>
      <c r="D187" s="18">
        <v>29.428473493945788</v>
      </c>
    </row>
    <row r="189" spans="2:7" ht="16.2" thickBot="1" x14ac:dyDescent="0.35"/>
    <row r="190" spans="2:7" ht="16.2" thickBot="1" x14ac:dyDescent="0.35">
      <c r="B190" s="48" t="s">
        <v>140</v>
      </c>
      <c r="C190" s="18" t="s">
        <v>89</v>
      </c>
    </row>
    <row r="191" spans="2:7" x14ac:dyDescent="0.3">
      <c r="B191" s="43" t="s">
        <v>0</v>
      </c>
      <c r="C191" s="33">
        <v>1.2670436901406405E-2</v>
      </c>
    </row>
    <row r="192" spans="2:7" x14ac:dyDescent="0.3">
      <c r="B192" s="43" t="s">
        <v>1</v>
      </c>
      <c r="C192" s="33">
        <v>3.9120860042193055E-2</v>
      </c>
    </row>
    <row r="193" spans="1:3" x14ac:dyDescent="0.3">
      <c r="B193" s="43" t="s">
        <v>2</v>
      </c>
      <c r="C193" s="33">
        <v>8.2938593414937645E-3</v>
      </c>
    </row>
    <row r="194" spans="1:3" x14ac:dyDescent="0.3">
      <c r="B194" s="43" t="s">
        <v>7</v>
      </c>
      <c r="C194" s="33">
        <v>1.3754633918280917E-4</v>
      </c>
    </row>
    <row r="195" spans="1:3" x14ac:dyDescent="0.3">
      <c r="B195" s="43" t="s">
        <v>3</v>
      </c>
      <c r="C195" s="33">
        <v>2.5124706023866796E-4</v>
      </c>
    </row>
    <row r="196" spans="1:3" x14ac:dyDescent="0.3">
      <c r="B196" s="43" t="s">
        <v>4</v>
      </c>
      <c r="C196" s="33">
        <v>6.5864159823552438E-15</v>
      </c>
    </row>
    <row r="197" spans="1:3" x14ac:dyDescent="0.3">
      <c r="B197" s="43" t="s">
        <v>8</v>
      </c>
      <c r="C197" s="33">
        <v>3.8928698157969983E-19</v>
      </c>
    </row>
    <row r="198" spans="1:3" ht="16.2" thickBot="1" x14ac:dyDescent="0.35">
      <c r="B198" s="44" t="s">
        <v>5</v>
      </c>
      <c r="C198" s="36">
        <v>8.9107126714390647E-27</v>
      </c>
    </row>
    <row r="200" spans="1:3" x14ac:dyDescent="0.3">
      <c r="B200" s="15" t="s">
        <v>113</v>
      </c>
    </row>
    <row r="201" spans="1:3" x14ac:dyDescent="0.3">
      <c r="B201" s="15" t="s">
        <v>161</v>
      </c>
    </row>
    <row r="203" spans="1:3" x14ac:dyDescent="0.3">
      <c r="A203" s="40" t="s">
        <v>69</v>
      </c>
      <c r="B203" s="19" t="s">
        <v>162</v>
      </c>
    </row>
    <row r="205" spans="1:3" x14ac:dyDescent="0.3">
      <c r="B205" s="22" t="s">
        <v>114</v>
      </c>
      <c r="C205" s="22">
        <v>0.68867999999999996</v>
      </c>
    </row>
    <row r="206" spans="1:3" x14ac:dyDescent="0.3">
      <c r="B206" s="22" t="s">
        <v>115</v>
      </c>
      <c r="C206" s="22">
        <v>0.68828999999999996</v>
      </c>
    </row>
    <row r="208" spans="1:3" x14ac:dyDescent="0.3">
      <c r="B208" s="15" t="s">
        <v>116</v>
      </c>
    </row>
    <row r="210" spans="1:3" ht="16.2" thickBot="1" x14ac:dyDescent="0.35"/>
    <row r="211" spans="1:3" x14ac:dyDescent="0.3">
      <c r="A211" s="40" t="s">
        <v>117</v>
      </c>
      <c r="B211" s="62" t="s">
        <v>118</v>
      </c>
      <c r="C211" s="31"/>
    </row>
    <row r="212" spans="1:3" x14ac:dyDescent="0.3">
      <c r="B212" s="32" t="s">
        <v>2</v>
      </c>
      <c r="C212" s="33">
        <v>-10.272705081509379</v>
      </c>
    </row>
    <row r="213" spans="1:3" x14ac:dyDescent="0.3">
      <c r="B213" s="32" t="s">
        <v>4</v>
      </c>
      <c r="C213" s="33">
        <v>-1.071702472694493</v>
      </c>
    </row>
    <row r="214" spans="1:3" x14ac:dyDescent="0.3">
      <c r="B214" s="32" t="s">
        <v>5</v>
      </c>
      <c r="C214" s="33">
        <v>-0.60515928203540559</v>
      </c>
    </row>
    <row r="215" spans="1:3" x14ac:dyDescent="0.3">
      <c r="B215" s="32" t="s">
        <v>3</v>
      </c>
      <c r="C215" s="33">
        <v>-1.4452345036481897E-2</v>
      </c>
    </row>
    <row r="216" spans="1:3" x14ac:dyDescent="0.3">
      <c r="B216" s="32" t="s">
        <v>0</v>
      </c>
      <c r="C216" s="33">
        <v>3.2934960428630297E-2</v>
      </c>
    </row>
    <row r="217" spans="1:3" x14ac:dyDescent="0.3">
      <c r="B217" s="32" t="s">
        <v>1</v>
      </c>
      <c r="C217" s="33">
        <v>0.13071000668218175</v>
      </c>
    </row>
    <row r="218" spans="1:3" x14ac:dyDescent="0.3">
      <c r="B218" s="32" t="s">
        <v>7</v>
      </c>
      <c r="C218" s="33">
        <v>0.26150642300181948</v>
      </c>
    </row>
    <row r="219" spans="1:3" x14ac:dyDescent="0.3">
      <c r="B219" s="32" t="s">
        <v>8</v>
      </c>
      <c r="C219" s="33">
        <v>4.1254689590847393</v>
      </c>
    </row>
    <row r="220" spans="1:3" ht="16.2" thickBot="1" x14ac:dyDescent="0.35">
      <c r="B220" s="34"/>
      <c r="C220" s="36"/>
    </row>
    <row r="222" spans="1:3" x14ac:dyDescent="0.3">
      <c r="B222" s="15" t="s">
        <v>120</v>
      </c>
    </row>
    <row r="225" spans="1:7" x14ac:dyDescent="0.3">
      <c r="A225" s="40" t="s">
        <v>119</v>
      </c>
      <c r="B225" s="15" t="s">
        <v>93</v>
      </c>
    </row>
    <row r="226" spans="1:7" ht="16.2" thickBot="1" x14ac:dyDescent="0.35"/>
    <row r="227" spans="1:7" x14ac:dyDescent="0.3">
      <c r="B227" s="49" t="s">
        <v>94</v>
      </c>
      <c r="C227" s="50" t="s">
        <v>9</v>
      </c>
      <c r="D227" s="51" t="s">
        <v>159</v>
      </c>
      <c r="E227" s="50" t="s">
        <v>103</v>
      </c>
      <c r="F227" s="52" t="s">
        <v>110</v>
      </c>
    </row>
    <row r="228" spans="1:7" x14ac:dyDescent="0.3">
      <c r="B228" s="53" t="s">
        <v>95</v>
      </c>
      <c r="C228" s="22" t="s">
        <v>0</v>
      </c>
      <c r="D228" s="41">
        <v>39</v>
      </c>
      <c r="E228" s="22" t="s">
        <v>75</v>
      </c>
      <c r="F228" s="54">
        <v>3.2934960428630297E-2</v>
      </c>
    </row>
    <row r="229" spans="1:7" x14ac:dyDescent="0.3">
      <c r="B229" s="53" t="s">
        <v>96</v>
      </c>
      <c r="C229" s="22" t="s">
        <v>1</v>
      </c>
      <c r="D229" s="41">
        <v>7.87</v>
      </c>
      <c r="E229" s="22" t="s">
        <v>76</v>
      </c>
      <c r="F229" s="54">
        <v>0.13071000668218175</v>
      </c>
    </row>
    <row r="230" spans="1:7" x14ac:dyDescent="0.3">
      <c r="B230" s="53" t="s">
        <v>97</v>
      </c>
      <c r="C230" s="22" t="s">
        <v>2</v>
      </c>
      <c r="D230" s="41">
        <v>0.52400000000000002</v>
      </c>
      <c r="E230" s="22" t="s">
        <v>104</v>
      </c>
      <c r="F230" s="54">
        <v>-10.272705081509379</v>
      </c>
    </row>
    <row r="231" spans="1:7" x14ac:dyDescent="0.3">
      <c r="B231" s="53" t="s">
        <v>98</v>
      </c>
      <c r="C231" s="22" t="s">
        <v>7</v>
      </c>
      <c r="D231" s="41">
        <v>5</v>
      </c>
      <c r="E231" s="22" t="s">
        <v>105</v>
      </c>
      <c r="F231" s="54">
        <v>0.26150642300181948</v>
      </c>
    </row>
    <row r="232" spans="1:7" x14ac:dyDescent="0.3">
      <c r="B232" s="53" t="s">
        <v>99</v>
      </c>
      <c r="C232" s="22" t="s">
        <v>3</v>
      </c>
      <c r="D232" s="41">
        <v>311</v>
      </c>
      <c r="E232" s="22" t="s">
        <v>106</v>
      </c>
      <c r="F232" s="54">
        <v>-1.4452345036481897E-2</v>
      </c>
    </row>
    <row r="233" spans="1:7" x14ac:dyDescent="0.3">
      <c r="B233" s="53" t="s">
        <v>100</v>
      </c>
      <c r="C233" s="22" t="s">
        <v>4</v>
      </c>
      <c r="D233" s="41">
        <v>15.2</v>
      </c>
      <c r="E233" s="22" t="s">
        <v>107</v>
      </c>
      <c r="F233" s="54">
        <v>-1.071702472694493</v>
      </c>
    </row>
    <row r="234" spans="1:7" x14ac:dyDescent="0.3">
      <c r="B234" s="53" t="s">
        <v>101</v>
      </c>
      <c r="C234" s="22" t="s">
        <v>8</v>
      </c>
      <c r="D234" s="41">
        <v>5.8890000000000002</v>
      </c>
      <c r="E234" s="22" t="s">
        <v>108</v>
      </c>
      <c r="F234" s="54">
        <v>4.1254689590847393</v>
      </c>
    </row>
    <row r="235" spans="1:7" ht="16.2" thickBot="1" x14ac:dyDescent="0.35">
      <c r="B235" s="55" t="s">
        <v>102</v>
      </c>
      <c r="C235" s="56" t="s">
        <v>5</v>
      </c>
      <c r="D235" s="57">
        <v>15.71</v>
      </c>
      <c r="E235" s="56" t="s">
        <v>109</v>
      </c>
      <c r="F235" s="58">
        <v>-0.60515927999999997</v>
      </c>
    </row>
    <row r="236" spans="1:7" ht="16.2" thickBot="1" x14ac:dyDescent="0.35">
      <c r="B236" s="59" t="s">
        <v>70</v>
      </c>
      <c r="C236" s="35" t="s">
        <v>111</v>
      </c>
      <c r="D236" s="36">
        <v>29.428473493945788</v>
      </c>
    </row>
    <row r="238" spans="1:7" ht="16.2" thickBot="1" x14ac:dyDescent="0.35"/>
    <row r="239" spans="1:7" ht="16.2" thickBot="1" x14ac:dyDescent="0.35">
      <c r="B239" s="47" t="s">
        <v>121</v>
      </c>
      <c r="C239" s="17"/>
      <c r="D239" s="17"/>
      <c r="E239" s="17"/>
      <c r="F239" s="17"/>
      <c r="G239" s="18"/>
    </row>
    <row r="243" spans="2:3" x14ac:dyDescent="0.3">
      <c r="B243" s="27" t="s">
        <v>158</v>
      </c>
      <c r="C243" s="22">
        <f>SUMPRODUCT(D228:D235,F228:F235)+D236</f>
        <v>21.66953687549719</v>
      </c>
    </row>
  </sheetData>
  <autoFilter ref="A211:C219" xr:uid="{94697C6E-1BB7-4C16-AC1A-12A9D1E1E78E}">
    <sortState xmlns:xlrd2="http://schemas.microsoft.com/office/spreadsheetml/2017/richdata2" ref="A212:C219">
      <sortCondition ref="C211:C219"/>
    </sortState>
  </autoFilter>
  <conditionalFormatting sqref="C76:M84">
    <cfRule type="cellIs" dxfId="3" priority="7" operator="lessThan">
      <formula>-0.5</formula>
    </cfRule>
  </conditionalFormatting>
  <conditionalFormatting sqref="E89:E91">
    <cfRule type="cellIs" dxfId="2" priority="8" operator="greaterThan">
      <formula>0.7</formula>
    </cfRule>
  </conditionalFormatting>
  <conditionalFormatting sqref="E94:E96">
    <cfRule type="cellIs" dxfId="1" priority="1" operator="lessThan">
      <formula>-0.5</formula>
    </cfRule>
    <cfRule type="cellIs" dxfId="0" priority="2" operator="greaterThan">
      <formula>0.7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1A1D-5FE6-4506-82F5-CF66D41190E6}">
  <dimension ref="A1:I530"/>
  <sheetViews>
    <sheetView workbookViewId="0"/>
  </sheetViews>
  <sheetFormatPr defaultRowHeight="14.4" x14ac:dyDescent="0.3"/>
  <cols>
    <col min="1" max="1" width="17.44140625" bestFit="1" customWidth="1"/>
  </cols>
  <sheetData>
    <row r="1" spans="1:9" x14ac:dyDescent="0.3">
      <c r="A1" t="s">
        <v>38</v>
      </c>
    </row>
    <row r="2" spans="1:9" ht="15" thickBot="1" x14ac:dyDescent="0.35"/>
    <row r="3" spans="1:9" x14ac:dyDescent="0.3">
      <c r="A3" s="5" t="s">
        <v>39</v>
      </c>
      <c r="B3" s="5"/>
    </row>
    <row r="4" spans="1:9" x14ac:dyDescent="0.3">
      <c r="A4" t="s">
        <v>40</v>
      </c>
      <c r="B4">
        <v>0.73766272617401496</v>
      </c>
    </row>
    <row r="5" spans="1:9" x14ac:dyDescent="0.3">
      <c r="A5" t="s">
        <v>41</v>
      </c>
      <c r="B5" s="7">
        <v>0.54414629758647981</v>
      </c>
    </row>
    <row r="6" spans="1:9" x14ac:dyDescent="0.3">
      <c r="A6" t="s">
        <v>42</v>
      </c>
      <c r="B6" s="7">
        <v>0.54324182595470694</v>
      </c>
    </row>
    <row r="7" spans="1:9" x14ac:dyDescent="0.3">
      <c r="A7" t="s">
        <v>12</v>
      </c>
      <c r="B7">
        <v>6.2157604053980702</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1</v>
      </c>
      <c r="C12">
        <v>23243.913996693344</v>
      </c>
      <c r="D12">
        <v>23243.913996693344</v>
      </c>
      <c r="E12">
        <v>601.61787110989542</v>
      </c>
      <c r="F12">
        <v>5.0811033943872703E-88</v>
      </c>
    </row>
    <row r="13" spans="1:9" x14ac:dyDescent="0.3">
      <c r="A13" t="s">
        <v>46</v>
      </c>
      <c r="B13">
        <v>504</v>
      </c>
      <c r="C13">
        <v>19472.381418326448</v>
      </c>
      <c r="D13">
        <v>38.635677417314383</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8">
        <v>-0.95004935375799116</v>
      </c>
      <c r="C18" s="3">
        <v>3.8733416212639427E-2</v>
      </c>
      <c r="D18" s="3">
        <v>-24.527899851187733</v>
      </c>
      <c r="E18" s="8">
        <v>5.0811033943878496E-88</v>
      </c>
      <c r="F18" s="3">
        <v>-1.026148199520762</v>
      </c>
      <c r="G18" s="3">
        <v>-0.87395050799522034</v>
      </c>
      <c r="H18" s="3">
        <v>-1.026148199520762</v>
      </c>
      <c r="I18" s="3">
        <v>-0.87395050799522034</v>
      </c>
    </row>
    <row r="22" spans="1:9" x14ac:dyDescent="0.3">
      <c r="A22" t="s">
        <v>61</v>
      </c>
    </row>
    <row r="23" spans="1:9" ht="15" thickBot="1" x14ac:dyDescent="0.35"/>
    <row r="24" spans="1:9" x14ac:dyDescent="0.3">
      <c r="A24" s="4" t="s">
        <v>62</v>
      </c>
      <c r="B24" s="4" t="s">
        <v>63</v>
      </c>
      <c r="C24" s="4" t="s">
        <v>64</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1CB2-CB01-4C54-A654-AD6167320243}">
  <dimension ref="A1:I531"/>
  <sheetViews>
    <sheetView workbookViewId="0"/>
  </sheetViews>
  <sheetFormatPr defaultRowHeight="14.4" x14ac:dyDescent="0.3"/>
  <cols>
    <col min="2" max="2" width="19" bestFit="1" customWidth="1"/>
  </cols>
  <sheetData>
    <row r="1" spans="1:9" x14ac:dyDescent="0.3">
      <c r="A1" t="s">
        <v>38</v>
      </c>
    </row>
    <row r="2" spans="1:9" ht="15" thickBot="1" x14ac:dyDescent="0.35"/>
    <row r="3" spans="1:9" x14ac:dyDescent="0.3">
      <c r="A3" s="5" t="s">
        <v>39</v>
      </c>
      <c r="B3" s="5"/>
    </row>
    <row r="4" spans="1:9" x14ac:dyDescent="0.3">
      <c r="A4" t="s">
        <v>40</v>
      </c>
      <c r="B4">
        <v>0.79910049822305862</v>
      </c>
    </row>
    <row r="5" spans="1:9" x14ac:dyDescent="0.3">
      <c r="A5" t="s">
        <v>41</v>
      </c>
      <c r="B5" s="7">
        <v>0.63856160626034053</v>
      </c>
    </row>
    <row r="6" spans="1:9" x14ac:dyDescent="0.3">
      <c r="A6" t="s">
        <v>42</v>
      </c>
      <c r="B6" s="7">
        <v>0.63712447547012319</v>
      </c>
    </row>
    <row r="7" spans="1:9" x14ac:dyDescent="0.3">
      <c r="A7" t="s">
        <v>12</v>
      </c>
      <c r="B7">
        <v>5.5402573669886701</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2</v>
      </c>
      <c r="C12">
        <v>27276.986213706259</v>
      </c>
      <c r="D12">
        <v>13638.49310685313</v>
      </c>
      <c r="E12">
        <v>444.33089222434126</v>
      </c>
      <c r="F12">
        <v>7.0084553498656265E-112</v>
      </c>
    </row>
    <row r="13" spans="1:9" x14ac:dyDescent="0.3">
      <c r="A13" t="s">
        <v>46</v>
      </c>
      <c r="B13">
        <v>503</v>
      </c>
      <c r="C13">
        <v>15439.309201313534</v>
      </c>
      <c r="D13">
        <v>30.694451692472235</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s="7">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8">
        <v>6.6693654802182096E-41</v>
      </c>
      <c r="F19" s="3">
        <v>-0.72827716730909386</v>
      </c>
      <c r="G19" s="3">
        <v>-0.55643950117916396</v>
      </c>
      <c r="H19" s="3">
        <v>-0.72827716730909386</v>
      </c>
      <c r="I19" s="3">
        <v>-0.55643950117916396</v>
      </c>
    </row>
    <row r="23" spans="1:9" x14ac:dyDescent="0.3">
      <c r="A23" t="s">
        <v>61</v>
      </c>
    </row>
    <row r="24" spans="1:9" ht="15" thickBot="1" x14ac:dyDescent="0.35"/>
    <row r="25" spans="1:9" x14ac:dyDescent="0.3">
      <c r="A25" s="4" t="s">
        <v>62</v>
      </c>
      <c r="B25" s="4" t="s">
        <v>63</v>
      </c>
      <c r="C25" s="4" t="s">
        <v>64</v>
      </c>
    </row>
    <row r="26" spans="1:9" x14ac:dyDescent="0.3">
      <c r="A26">
        <v>1</v>
      </c>
      <c r="B26">
        <v>28.941013680602506</v>
      </c>
      <c r="C26">
        <v>-4.9410136806025058</v>
      </c>
    </row>
    <row r="27" spans="1:9" x14ac:dyDescent="0.3">
      <c r="A27">
        <v>2</v>
      </c>
      <c r="B27">
        <v>25.484205660559105</v>
      </c>
      <c r="C27">
        <v>-3.884205660559104</v>
      </c>
    </row>
    <row r="28" spans="1:9" x14ac:dyDescent="0.3">
      <c r="A28">
        <v>3</v>
      </c>
      <c r="B28">
        <v>32.659074768579721</v>
      </c>
      <c r="C28">
        <v>2.0409252314202817</v>
      </c>
    </row>
    <row r="29" spans="1:9" x14ac:dyDescent="0.3">
      <c r="A29">
        <v>4</v>
      </c>
      <c r="B29">
        <v>32.406519999834892</v>
      </c>
      <c r="C29">
        <v>0.99348000016510696</v>
      </c>
    </row>
    <row r="30" spans="1:9" x14ac:dyDescent="0.3">
      <c r="A30">
        <v>5</v>
      </c>
      <c r="B30">
        <v>31.630406990657569</v>
      </c>
      <c r="C30">
        <v>4.5695930093424337</v>
      </c>
    </row>
    <row r="31" spans="1:9" x14ac:dyDescent="0.3">
      <c r="A31">
        <v>6</v>
      </c>
      <c r="B31">
        <v>28.054527005997553</v>
      </c>
      <c r="C31">
        <v>0.6454729940024464</v>
      </c>
    </row>
    <row r="32" spans="1:9"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0BF3A-988C-467F-8AB9-74F0CC14C181}">
  <dimension ref="A1:I538"/>
  <sheetViews>
    <sheetView zoomScale="93" workbookViewId="0"/>
  </sheetViews>
  <sheetFormatPr defaultRowHeight="14.4" x14ac:dyDescent="0.3"/>
  <sheetData>
    <row r="1" spans="1:9" x14ac:dyDescent="0.3">
      <c r="A1" t="s">
        <v>38</v>
      </c>
    </row>
    <row r="2" spans="1:9" ht="15" thickBot="1" x14ac:dyDescent="0.35"/>
    <row r="3" spans="1:9" x14ac:dyDescent="0.3">
      <c r="A3" s="5" t="s">
        <v>39</v>
      </c>
      <c r="B3" s="5"/>
    </row>
    <row r="4" spans="1:9" x14ac:dyDescent="0.3">
      <c r="A4" t="s">
        <v>40</v>
      </c>
      <c r="B4">
        <v>0.83297882354603825</v>
      </c>
    </row>
    <row r="5" spans="1:9" x14ac:dyDescent="0.3">
      <c r="A5" t="s">
        <v>41</v>
      </c>
      <c r="B5" s="7">
        <v>0.69385372047614191</v>
      </c>
    </row>
    <row r="6" spans="1:9" x14ac:dyDescent="0.3">
      <c r="A6" t="s">
        <v>42</v>
      </c>
      <c r="B6" s="7">
        <v>0.68829864685574926</v>
      </c>
    </row>
    <row r="7" spans="1:9" x14ac:dyDescent="0.3">
      <c r="A7" t="s">
        <v>12</v>
      </c>
      <c r="B7">
        <v>5.13476350013506</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9</v>
      </c>
      <c r="C12">
        <v>29638.860498669444</v>
      </c>
      <c r="D12">
        <v>3293.2067220743829</v>
      </c>
      <c r="E12">
        <v>124.90450494283569</v>
      </c>
      <c r="F12">
        <v>1.9327555454912533E-121</v>
      </c>
    </row>
    <row r="13" spans="1:9" x14ac:dyDescent="0.3">
      <c r="A13" t="s">
        <v>46</v>
      </c>
      <c r="B13">
        <v>496</v>
      </c>
      <c r="C13">
        <v>13077.434916350347</v>
      </c>
      <c r="D13">
        <v>26.365796202319249</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s="6">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s="7">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s="7">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s="7">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s="7">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s="7">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s="7">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s="7">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8">
        <v>8.9107126714390647E-27</v>
      </c>
      <c r="F26" s="3">
        <v>-0.70777824028170644</v>
      </c>
      <c r="G26" s="3">
        <v>-0.49919493789498237</v>
      </c>
      <c r="H26" s="3">
        <v>-0.70777824028170644</v>
      </c>
      <c r="I26" s="3">
        <v>-0.49919493789498237</v>
      </c>
    </row>
    <row r="30" spans="1:9" x14ac:dyDescent="0.3">
      <c r="A30" t="s">
        <v>61</v>
      </c>
    </row>
    <row r="31" spans="1:9" ht="15" thickBot="1" x14ac:dyDescent="0.35"/>
    <row r="32" spans="1:9" x14ac:dyDescent="0.3">
      <c r="A32" s="4" t="s">
        <v>62</v>
      </c>
      <c r="B32" s="4" t="s">
        <v>63</v>
      </c>
      <c r="C32" s="4" t="s">
        <v>64</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0F43-FB27-472C-A019-E6593E0CAE20}">
  <dimension ref="A1:I537"/>
  <sheetViews>
    <sheetView workbookViewId="0"/>
  </sheetViews>
  <sheetFormatPr defaultRowHeight="14.4" x14ac:dyDescent="0.3"/>
  <sheetData>
    <row r="1" spans="1:9" x14ac:dyDescent="0.3">
      <c r="A1" t="s">
        <v>38</v>
      </c>
    </row>
    <row r="2" spans="1:9" ht="15" thickBot="1" x14ac:dyDescent="0.35"/>
    <row r="3" spans="1:9" x14ac:dyDescent="0.3">
      <c r="A3" s="5" t="s">
        <v>39</v>
      </c>
      <c r="B3" s="5"/>
    </row>
    <row r="4" spans="1:9" x14ac:dyDescent="0.3">
      <c r="A4" t="s">
        <v>40</v>
      </c>
      <c r="B4">
        <v>0.83283577344273507</v>
      </c>
    </row>
    <row r="5" spans="1:9" x14ac:dyDescent="0.3">
      <c r="A5" t="s">
        <v>41</v>
      </c>
      <c r="B5" s="7">
        <v>0.69361542552595867</v>
      </c>
    </row>
    <row r="6" spans="1:9" x14ac:dyDescent="0.3">
      <c r="A6" t="s">
        <v>42</v>
      </c>
      <c r="B6" s="7">
        <v>0.68868368187245299</v>
      </c>
    </row>
    <row r="7" spans="1:9" x14ac:dyDescent="0.3">
      <c r="A7" t="s">
        <v>12</v>
      </c>
      <c r="B7">
        <v>5.1315911130747045</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8</v>
      </c>
      <c r="C12">
        <v>29628.681421181511</v>
      </c>
      <c r="D12">
        <v>3703.5851776476889</v>
      </c>
      <c r="E12">
        <v>140.64304113473275</v>
      </c>
      <c r="F12">
        <v>1.910968779932886E-122</v>
      </c>
    </row>
    <row r="13" spans="1:9" x14ac:dyDescent="0.3">
      <c r="A13" t="s">
        <v>46</v>
      </c>
      <c r="B13">
        <v>497</v>
      </c>
      <c r="C13">
        <v>13087.61399383828</v>
      </c>
      <c r="D13">
        <v>26.333227351787283</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29.428473493945788</v>
      </c>
      <c r="C17">
        <v>4.8047286243169038</v>
      </c>
      <c r="D17">
        <v>6.1248981565800049</v>
      </c>
      <c r="E17">
        <v>1.8459738422387624E-9</v>
      </c>
      <c r="F17">
        <v>19.988389590408097</v>
      </c>
      <c r="G17">
        <v>38.868557397483478</v>
      </c>
      <c r="H17">
        <v>19.988389590408097</v>
      </c>
      <c r="I17">
        <v>38.868557397483478</v>
      </c>
    </row>
    <row r="18" spans="1:9" x14ac:dyDescent="0.3">
      <c r="A18" t="s">
        <v>0</v>
      </c>
      <c r="B18">
        <v>3.2934960428630297E-2</v>
      </c>
      <c r="C18">
        <v>1.3087054966333991E-2</v>
      </c>
      <c r="D18">
        <v>2.5166059524739812</v>
      </c>
      <c r="E18" s="7">
        <v>1.2162875189714347E-2</v>
      </c>
      <c r="F18">
        <v>7.2221873269097403E-3</v>
      </c>
      <c r="G18">
        <v>5.8647733530350854E-2</v>
      </c>
      <c r="H18">
        <v>7.2221873269097403E-3</v>
      </c>
      <c r="I18">
        <v>5.8647733530350854E-2</v>
      </c>
    </row>
    <row r="19" spans="1:9" x14ac:dyDescent="0.3">
      <c r="A19" t="s">
        <v>1</v>
      </c>
      <c r="B19">
        <v>0.13071000668218175</v>
      </c>
      <c r="C19">
        <v>6.3077822553176593E-2</v>
      </c>
      <c r="D19">
        <v>2.0722022636718171</v>
      </c>
      <c r="E19" s="7">
        <v>3.8761668701978176E-2</v>
      </c>
      <c r="F19">
        <v>6.7779422694686092E-3</v>
      </c>
      <c r="G19">
        <v>0.2546420710948949</v>
      </c>
      <c r="H19">
        <v>6.7779422694686092E-3</v>
      </c>
      <c r="I19">
        <v>0.2546420710948949</v>
      </c>
    </row>
    <row r="20" spans="1:9" x14ac:dyDescent="0.3">
      <c r="A20" t="s">
        <v>2</v>
      </c>
      <c r="B20">
        <v>-10.272705081509379</v>
      </c>
      <c r="C20">
        <v>3.8908492221425823</v>
      </c>
      <c r="D20">
        <v>-2.6402218371886654</v>
      </c>
      <c r="E20" s="7">
        <v>8.5457182892120023E-3</v>
      </c>
      <c r="F20">
        <v>-17.917245696591941</v>
      </c>
      <c r="G20">
        <v>-2.6281644664268171</v>
      </c>
      <c r="H20">
        <v>-17.917245696591941</v>
      </c>
      <c r="I20">
        <v>-2.6281644664268171</v>
      </c>
    </row>
    <row r="21" spans="1:9" x14ac:dyDescent="0.3">
      <c r="A21" t="s">
        <v>7</v>
      </c>
      <c r="B21">
        <v>0.26150642300181948</v>
      </c>
      <c r="C21">
        <v>6.7901840853028084E-2</v>
      </c>
      <c r="D21">
        <v>3.8512420240247081</v>
      </c>
      <c r="E21" s="7">
        <v>1.3288674405347533E-4</v>
      </c>
      <c r="F21">
        <v>0.12809637532230453</v>
      </c>
      <c r="G21">
        <v>0.3949164706813344</v>
      </c>
      <c r="H21">
        <v>0.12809637532230453</v>
      </c>
      <c r="I21">
        <v>0.3949164706813344</v>
      </c>
    </row>
    <row r="22" spans="1:9" x14ac:dyDescent="0.3">
      <c r="A22" t="s">
        <v>3</v>
      </c>
      <c r="B22">
        <v>-1.4452345036481897E-2</v>
      </c>
      <c r="C22">
        <v>3.9018774717523206E-3</v>
      </c>
      <c r="D22">
        <v>-3.7039464055726476</v>
      </c>
      <c r="E22" s="7">
        <v>2.360718130931446E-4</v>
      </c>
      <c r="F22">
        <v>-2.2118553389696056E-2</v>
      </c>
      <c r="G22">
        <v>-6.7861366832677383E-3</v>
      </c>
      <c r="H22">
        <v>-2.2118553389696056E-2</v>
      </c>
      <c r="I22">
        <v>-6.7861366832677383E-3</v>
      </c>
    </row>
    <row r="23" spans="1:9" x14ac:dyDescent="0.3">
      <c r="A23" t="s">
        <v>4</v>
      </c>
      <c r="B23">
        <v>-1.071702472694493</v>
      </c>
      <c r="C23">
        <v>0.13345352921377152</v>
      </c>
      <c r="D23">
        <v>-8.0305292711876852</v>
      </c>
      <c r="E23" s="7">
        <v>7.0825099064793248E-15</v>
      </c>
      <c r="F23">
        <v>-1.3339051092024667</v>
      </c>
      <c r="G23">
        <v>-0.80949983618651933</v>
      </c>
      <c r="H23">
        <v>-1.3339051092024667</v>
      </c>
      <c r="I23">
        <v>-0.80949983618651933</v>
      </c>
    </row>
    <row r="24" spans="1:9" x14ac:dyDescent="0.3">
      <c r="A24" t="s">
        <v>8</v>
      </c>
      <c r="B24">
        <v>4.1254689590847393</v>
      </c>
      <c r="C24">
        <v>0.44248544039972248</v>
      </c>
      <c r="D24">
        <v>9.3234004611721613</v>
      </c>
      <c r="E24" s="7">
        <v>3.6896907850979784E-19</v>
      </c>
      <c r="F24">
        <v>3.2560963035039943</v>
      </c>
      <c r="G24">
        <v>4.9948416146654839</v>
      </c>
      <c r="H24">
        <v>3.2560963035039943</v>
      </c>
      <c r="I24">
        <v>4.9948416146654839</v>
      </c>
    </row>
    <row r="25" spans="1:9" ht="15" thickBot="1" x14ac:dyDescent="0.35">
      <c r="A25" s="3" t="s">
        <v>5</v>
      </c>
      <c r="B25" s="3">
        <v>-0.60515928203540559</v>
      </c>
      <c r="C25" s="3">
        <v>5.298010014826459E-2</v>
      </c>
      <c r="D25" s="3">
        <v>-11.422388412665697</v>
      </c>
      <c r="E25" s="8">
        <v>5.4184429851613701E-27</v>
      </c>
      <c r="F25" s="3">
        <v>-0.70925186035215759</v>
      </c>
      <c r="G25" s="3">
        <v>-0.50106670371865358</v>
      </c>
      <c r="H25" s="3">
        <v>-0.70925186035215759</v>
      </c>
      <c r="I25" s="3">
        <v>-0.50106670371865358</v>
      </c>
    </row>
    <row r="29" spans="1:9" x14ac:dyDescent="0.3">
      <c r="A29" t="s">
        <v>61</v>
      </c>
    </row>
    <row r="30" spans="1:9" ht="15" thickBot="1" x14ac:dyDescent="0.35"/>
    <row r="31" spans="1:9" x14ac:dyDescent="0.3">
      <c r="A31" s="4" t="s">
        <v>62</v>
      </c>
      <c r="B31" s="4" t="s">
        <v>63</v>
      </c>
      <c r="C31" s="4" t="s">
        <v>64</v>
      </c>
    </row>
    <row r="32" spans="1:9"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3">
        <v>506</v>
      </c>
      <c r="B537" s="3">
        <v>21.680915646892569</v>
      </c>
      <c r="C537" s="3">
        <v>-9.7809156468925682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Meta Data</vt:lpstr>
      <vt:lpstr>Bussiness report</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Deepthi kunder</cp:lastModifiedBy>
  <dcterms:created xsi:type="dcterms:W3CDTF">2020-06-02T13:46:53Z</dcterms:created>
  <dcterms:modified xsi:type="dcterms:W3CDTF">2025-09-30T14:38:35Z</dcterms:modified>
</cp:coreProperties>
</file>