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vmware-host\Shared Folders\Documents\Dipti Folder\GMU Spring 2022\OR531 003 Decision Analytics\Week 2 OR\"/>
    </mc:Choice>
  </mc:AlternateContent>
  <xr:revisionPtr revIDLastSave="0" documentId="13_ncr:1_{6A070A63-A155-45B7-959D-6F375C77826C}" xr6:coauthVersionLast="47" xr6:coauthVersionMax="47" xr10:uidLastSave="{00000000-0000-0000-0000-000000000000}"/>
  <bookViews>
    <workbookView xWindow="-98" yWindow="-98" windowWidth="21795" windowHeight="13096" activeTab="2" xr2:uid="{00000000-000D-0000-FFFF-FFFF00000000}"/>
  </bookViews>
  <sheets>
    <sheet name="Prob8Data" sheetId="6" r:id="rId1"/>
    <sheet name="Prob9Data" sheetId="5" r:id="rId2"/>
    <sheet name="Sheet2" sheetId="10" r:id="rId3"/>
    <sheet name="Sheet1" sheetId="7" r:id="rId4"/>
    <sheet name="Furniture problem" sheetId="8" r:id="rId5"/>
    <sheet name="Diaz Coffee Data" sheetId="9" r:id="rId6"/>
  </sheets>
  <definedNames>
    <definedName name="CSAvail">Sheet1!$P$8:$P$11</definedName>
    <definedName name="CSdecision">Sheet1!$B$3:$M$3</definedName>
    <definedName name="CSUsed">Sheet1!$N$8:$N$11</definedName>
    <definedName name="Decision">'Furniture problem'!$C$10:$E$10</definedName>
    <definedName name="Decision1">'Diaz Coffee Data'!$C$12:$E$12</definedName>
    <definedName name="Decision3">Prob9Data!$C$13:$F$13</definedName>
    <definedName name="Decision5">Prob9Data!$B$29:$M$29</definedName>
    <definedName name="Demand">Sheet1!$P$13:$P$15</definedName>
    <definedName name="Produced">Sheet1!$N$13:$N$15</definedName>
    <definedName name="ProductVisc">Sheet1!$N$18:$N$20</definedName>
    <definedName name="Schedule">Prob8Data!$J$11:$X$11</definedName>
    <definedName name="solver_adj" localSheetId="5" hidden="1">'Diaz Coffee Data'!$C$12:$E$12</definedName>
    <definedName name="solver_adj" localSheetId="4" hidden="1">'Furniture problem'!$I$10</definedName>
    <definedName name="solver_adj" localSheetId="0" hidden="1">Prob8Data!$J$11:$X$11</definedName>
    <definedName name="solver_adj" localSheetId="3" hidden="1">Sheet1!$B$3:$M$3</definedName>
    <definedName name="solver_adj" localSheetId="2" hidden="1">Sheet2!$B$7:$M$7</definedName>
    <definedName name="solver_adj_ob" localSheetId="5" hidden="1">1</definedName>
    <definedName name="solver_adj_ob" localSheetId="4" hidden="1">1</definedName>
    <definedName name="solver_adj_ob" localSheetId="0" hidden="1">1</definedName>
    <definedName name="solver_adj_ob" localSheetId="1" hidden="1">1</definedName>
    <definedName name="solver_adj_ob" localSheetId="3" hidden="1">1</definedName>
    <definedName name="solver_adj_ob" localSheetId="2" hidden="1">1</definedName>
    <definedName name="solver_adj_ob1" localSheetId="4" hidden="1">1</definedName>
    <definedName name="solver_adj_ob1" localSheetId="1" hidden="1">1</definedName>
    <definedName name="solver_adj_ob2" localSheetId="4" hidden="1">1</definedName>
    <definedName name="solver_adj_ob2" localSheetId="1" hidden="1">1</definedName>
    <definedName name="solver_adj1" localSheetId="4" hidden="1">'Furniture problem'!$H$10</definedName>
    <definedName name="solver_adj1" localSheetId="1" hidden="1">Prob9Data!$N$29</definedName>
    <definedName name="solver_adj2" localSheetId="4" hidden="1">'Furniture problem'!$C$10:$E$10</definedName>
    <definedName name="solver_adj2" localSheetId="1" hidden="1">Prob9Data!$B$29:$M$29</definedName>
    <definedName name="solver_cha" localSheetId="5" hidden="1">0</definedName>
    <definedName name="solver_cha" localSheetId="4" hidden="1">0</definedName>
    <definedName name="solver_cha" localSheetId="0" hidden="1">0</definedName>
    <definedName name="solver_cha" localSheetId="1" hidden="1">0</definedName>
    <definedName name="solver_cha" localSheetId="3" hidden="1">0</definedName>
    <definedName name="solver_cha" localSheetId="2" hidden="1">0</definedName>
    <definedName name="solver_chc1" localSheetId="5" hidden="1">0</definedName>
    <definedName name="solver_chc1" localSheetId="4" hidden="1">0</definedName>
    <definedName name="solver_chc1" localSheetId="0" hidden="1">0</definedName>
    <definedName name="solver_chc1" localSheetId="1" hidden="1">0</definedName>
    <definedName name="solver_chc1" localSheetId="3" hidden="1">0</definedName>
    <definedName name="solver_chc1" localSheetId="2" hidden="1">0</definedName>
    <definedName name="solver_chc2" localSheetId="5" hidden="1">0</definedName>
    <definedName name="solver_chc2" localSheetId="4" hidden="1">0</definedName>
    <definedName name="solver_chc2" localSheetId="0" hidden="1">0</definedName>
    <definedName name="solver_chc2" localSheetId="1" hidden="1">0</definedName>
    <definedName name="solver_chc2" localSheetId="3" hidden="1">0</definedName>
    <definedName name="solver_chc2" localSheetId="2" hidden="1">0</definedName>
    <definedName name="solver_chc3" localSheetId="5" hidden="1">0</definedName>
    <definedName name="solver_chc3" localSheetId="4" hidden="1">0</definedName>
    <definedName name="solver_chc3" localSheetId="1" hidden="1">0</definedName>
    <definedName name="solver_chc3" localSheetId="3" hidden="1">0</definedName>
    <definedName name="solver_chc3" localSheetId="2" hidden="1">0</definedName>
    <definedName name="solver_chc4" localSheetId="5" hidden="1">0</definedName>
    <definedName name="solver_chc4" localSheetId="4" hidden="1">0</definedName>
    <definedName name="solver_chc4" localSheetId="1" hidden="1">0</definedName>
    <definedName name="solver_chc4" localSheetId="3" hidden="1">0</definedName>
    <definedName name="solver_chc4" localSheetId="2" hidden="1">0</definedName>
    <definedName name="solver_chc5" localSheetId="5" hidden="1">0</definedName>
    <definedName name="solver_chc5" localSheetId="4" hidden="1">0</definedName>
    <definedName name="solver_chc5" localSheetId="1" hidden="1">0</definedName>
    <definedName name="solver_chc6" localSheetId="1" hidden="1">0</definedName>
    <definedName name="solver_chc7" localSheetId="1" hidden="1">0</definedName>
    <definedName name="solver_chc8" localSheetId="1" hidden="1">0</definedName>
    <definedName name="solver_chc9" localSheetId="1" hidden="1">0</definedName>
    <definedName name="solver_chn" localSheetId="5" hidden="1">4</definedName>
    <definedName name="solver_chn" localSheetId="4" hidden="1">4</definedName>
    <definedName name="solver_chn" localSheetId="0" hidden="1">4</definedName>
    <definedName name="solver_chn" localSheetId="1" hidden="1">4</definedName>
    <definedName name="solver_chn" localSheetId="3" hidden="1">4</definedName>
    <definedName name="solver_chn" localSheetId="2" hidden="1">4</definedName>
    <definedName name="solver_chp1" localSheetId="5" hidden="1">0</definedName>
    <definedName name="solver_chp1" localSheetId="4" hidden="1">0</definedName>
    <definedName name="solver_chp1" localSheetId="0" hidden="1">0</definedName>
    <definedName name="solver_chp1" localSheetId="1" hidden="1">0</definedName>
    <definedName name="solver_chp1" localSheetId="3" hidden="1">0</definedName>
    <definedName name="solver_chp1" localSheetId="2" hidden="1">0</definedName>
    <definedName name="solver_chp2" localSheetId="5" hidden="1">0</definedName>
    <definedName name="solver_chp2" localSheetId="4" hidden="1">0</definedName>
    <definedName name="solver_chp2" localSheetId="0" hidden="1">0</definedName>
    <definedName name="solver_chp2" localSheetId="1" hidden="1">0</definedName>
    <definedName name="solver_chp2" localSheetId="3" hidden="1">0</definedName>
    <definedName name="solver_chp2" localSheetId="2" hidden="1">0</definedName>
    <definedName name="solver_chp3" localSheetId="5" hidden="1">0</definedName>
    <definedName name="solver_chp3" localSheetId="4" hidden="1">0</definedName>
    <definedName name="solver_chp3" localSheetId="1" hidden="1">0</definedName>
    <definedName name="solver_chp3" localSheetId="3" hidden="1">0</definedName>
    <definedName name="solver_chp3" localSheetId="2" hidden="1">0</definedName>
    <definedName name="solver_chp4" localSheetId="5" hidden="1">0</definedName>
    <definedName name="solver_chp4" localSheetId="4" hidden="1">0</definedName>
    <definedName name="solver_chp4" localSheetId="1" hidden="1">0</definedName>
    <definedName name="solver_chp4" localSheetId="3" hidden="1">0</definedName>
    <definedName name="solver_chp4" localSheetId="2" hidden="1">0</definedName>
    <definedName name="solver_chp5" localSheetId="5" hidden="1">0</definedName>
    <definedName name="solver_chp5" localSheetId="4" hidden="1">0</definedName>
    <definedName name="solver_chp5" localSheetId="1" hidden="1">0</definedName>
    <definedName name="solver_chp6" localSheetId="1" hidden="1">0</definedName>
    <definedName name="solver_chp7" localSheetId="1" hidden="1">0</definedName>
    <definedName name="solver_chp8" localSheetId="1" hidden="1">0</definedName>
    <definedName name="solver_chp9" localSheetId="1" hidden="1">0</definedName>
    <definedName name="solver_cht" localSheetId="5" hidden="1">0</definedName>
    <definedName name="solver_cht" localSheetId="4" hidden="1">0</definedName>
    <definedName name="solver_cht" localSheetId="0" hidden="1">0</definedName>
    <definedName name="solver_cht" localSheetId="1" hidden="1">0</definedName>
    <definedName name="solver_cht" localSheetId="3" hidden="1">0</definedName>
    <definedName name="solver_cht" localSheetId="2" hidden="1">0</definedName>
    <definedName name="solver_cir1" localSheetId="5" hidden="1">1</definedName>
    <definedName name="solver_cir1" localSheetId="4" hidden="1">1</definedName>
    <definedName name="solver_cir1" localSheetId="0" hidden="1">1</definedName>
    <definedName name="solver_cir1" localSheetId="1" hidden="1">1</definedName>
    <definedName name="solver_cir1" localSheetId="3" hidden="1">1</definedName>
    <definedName name="solver_cir1" localSheetId="2" hidden="1">1</definedName>
    <definedName name="solver_cir2" localSheetId="5" hidden="1">1</definedName>
    <definedName name="solver_cir2" localSheetId="4" hidden="1">1</definedName>
    <definedName name="solver_cir2" localSheetId="0" hidden="1">1</definedName>
    <definedName name="solver_cir2" localSheetId="1" hidden="1">1</definedName>
    <definedName name="solver_cir2" localSheetId="3" hidden="1">1</definedName>
    <definedName name="solver_cir2" localSheetId="2" hidden="1">1</definedName>
    <definedName name="solver_cir3" localSheetId="5" hidden="1">1</definedName>
    <definedName name="solver_cir3" localSheetId="4" hidden="1">1</definedName>
    <definedName name="solver_cir3" localSheetId="1" hidden="1">1</definedName>
    <definedName name="solver_cir3" localSheetId="3" hidden="1">1</definedName>
    <definedName name="solver_cir3" localSheetId="2" hidden="1">1</definedName>
    <definedName name="solver_cir4" localSheetId="5" hidden="1">1</definedName>
    <definedName name="solver_cir4" localSheetId="4" hidden="1">1</definedName>
    <definedName name="solver_cir4" localSheetId="1" hidden="1">1</definedName>
    <definedName name="solver_cir4" localSheetId="3" hidden="1">1</definedName>
    <definedName name="solver_cir4" localSheetId="2" hidden="1">1</definedName>
    <definedName name="solver_cir5" localSheetId="5" hidden="1">1</definedName>
    <definedName name="solver_cir5" localSheetId="4" hidden="1">1</definedName>
    <definedName name="solver_cir5" localSheetId="1" hidden="1">1</definedName>
    <definedName name="solver_cir6" localSheetId="1" hidden="1">1</definedName>
    <definedName name="solver_cir7" localSheetId="1" hidden="1">1</definedName>
    <definedName name="solver_cir8" localSheetId="1" hidden="1">1</definedName>
    <definedName name="solver_cir9" localSheetId="1" hidden="1">1</definedName>
    <definedName name="solver_con" localSheetId="5" hidden="1">" "</definedName>
    <definedName name="solver_con" localSheetId="4" hidden="1">" "</definedName>
    <definedName name="solver_con" localSheetId="0" hidden="1">" "</definedName>
    <definedName name="solver_con" localSheetId="1" hidden="1">" "</definedName>
    <definedName name="solver_con" localSheetId="3" hidden="1">" "</definedName>
    <definedName name="solver_con" localSheetId="2" hidden="1">" "</definedName>
    <definedName name="solver_con1" localSheetId="5" hidden="1">" "</definedName>
    <definedName name="solver_con1" localSheetId="4" hidden="1">" "</definedName>
    <definedName name="solver_con1" localSheetId="0" hidden="1">" "</definedName>
    <definedName name="solver_con1" localSheetId="1" hidden="1">" "</definedName>
    <definedName name="solver_con1" localSheetId="3" hidden="1">" "</definedName>
    <definedName name="solver_con1" localSheetId="2" hidden="1">" "</definedName>
    <definedName name="solver_con2" localSheetId="5" hidden="1">" "</definedName>
    <definedName name="solver_con2" localSheetId="4" hidden="1">" "</definedName>
    <definedName name="solver_con2" localSheetId="0" hidden="1">" "</definedName>
    <definedName name="solver_con2" localSheetId="1" hidden="1">" "</definedName>
    <definedName name="solver_con2" localSheetId="3" hidden="1">" "</definedName>
    <definedName name="solver_con2" localSheetId="2" hidden="1">" "</definedName>
    <definedName name="solver_con3" localSheetId="5" hidden="1">" "</definedName>
    <definedName name="solver_con3" localSheetId="4" hidden="1">" "</definedName>
    <definedName name="solver_con3" localSheetId="1" hidden="1">" "</definedName>
    <definedName name="solver_con3" localSheetId="3" hidden="1">" "</definedName>
    <definedName name="solver_con3" localSheetId="2" hidden="1">" "</definedName>
    <definedName name="solver_con4" localSheetId="5" hidden="1">" "</definedName>
    <definedName name="solver_con4" localSheetId="4" hidden="1">" "</definedName>
    <definedName name="solver_con4" localSheetId="1" hidden="1">" "</definedName>
    <definedName name="solver_con4" localSheetId="3" hidden="1">" "</definedName>
    <definedName name="solver_con4" localSheetId="2" hidden="1">" "</definedName>
    <definedName name="solver_con5" localSheetId="5" hidden="1">" "</definedName>
    <definedName name="solver_con5" localSheetId="4" hidden="1">" "</definedName>
    <definedName name="solver_con5" localSheetId="1" hidden="1">" "</definedName>
    <definedName name="solver_con6" localSheetId="1" hidden="1">" "</definedName>
    <definedName name="solver_con7" localSheetId="1" hidden="1">" "</definedName>
    <definedName name="solver_con8" localSheetId="1" hidden="1">" "</definedName>
    <definedName name="solver_con9" localSheetId="1" hidden="1">" "</definedName>
    <definedName name="solver_dia" localSheetId="5" hidden="1">5</definedName>
    <definedName name="solver_dia" localSheetId="4" hidden="1">5</definedName>
    <definedName name="solver_dia" localSheetId="0" hidden="1">5</definedName>
    <definedName name="solver_dia" localSheetId="1" hidden="1">5</definedName>
    <definedName name="solver_dia" localSheetId="3" hidden="1">5</definedName>
    <definedName name="solver_dia" localSheetId="2" hidden="1">5</definedName>
    <definedName name="solver_iao" localSheetId="5" hidden="1">0</definedName>
    <definedName name="solver_iao" localSheetId="4" hidden="1">0</definedName>
    <definedName name="solver_iao" localSheetId="0" hidden="1">0</definedName>
    <definedName name="solver_iao" localSheetId="1" hidden="1">0</definedName>
    <definedName name="solver_iao" localSheetId="3" hidden="1">0</definedName>
    <definedName name="solver_iao" localSheetId="2" hidden="1">0</definedName>
    <definedName name="solver_int" localSheetId="5" hidden="1">0</definedName>
    <definedName name="solver_int" localSheetId="4" hidden="1">0</definedName>
    <definedName name="solver_int" localSheetId="0" hidden="1">0</definedName>
    <definedName name="solver_int" localSheetId="1" hidden="1">0</definedName>
    <definedName name="solver_int" localSheetId="3" hidden="1">0</definedName>
    <definedName name="solver_int" localSheetId="2" hidden="1">0</definedName>
    <definedName name="solver_irs" localSheetId="5" hidden="1">0</definedName>
    <definedName name="solver_irs" localSheetId="4" hidden="1">0</definedName>
    <definedName name="solver_irs" localSheetId="0" hidden="1">0</definedName>
    <definedName name="solver_irs" localSheetId="1" hidden="1">0</definedName>
    <definedName name="solver_irs" localSheetId="3" hidden="1">0</definedName>
    <definedName name="solver_irs" localSheetId="2" hidden="1">0</definedName>
    <definedName name="solver_ism" localSheetId="5" hidden="1">0</definedName>
    <definedName name="solver_ism" localSheetId="4" hidden="1">0</definedName>
    <definedName name="solver_ism" localSheetId="0" hidden="1">0</definedName>
    <definedName name="solver_ism" localSheetId="1" hidden="1">0</definedName>
    <definedName name="solver_ism" localSheetId="3" hidden="1">0</definedName>
    <definedName name="solver_ism" localSheetId="2" hidden="1">0</definedName>
    <definedName name="solver_lhs_ob1" localSheetId="5" hidden="1">0</definedName>
    <definedName name="solver_lhs_ob1" localSheetId="4" hidden="1">0</definedName>
    <definedName name="solver_lhs_ob1" localSheetId="0" hidden="1">0</definedName>
    <definedName name="solver_lhs_ob1" localSheetId="1" hidden="1">0</definedName>
    <definedName name="solver_lhs_ob1" localSheetId="3" hidden="1">0</definedName>
    <definedName name="solver_lhs_ob1" localSheetId="2" hidden="1">0</definedName>
    <definedName name="solver_lhs_ob2" localSheetId="5" hidden="1">0</definedName>
    <definedName name="solver_lhs_ob2" localSheetId="4" hidden="1">0</definedName>
    <definedName name="solver_lhs_ob2" localSheetId="0" hidden="1">0</definedName>
    <definedName name="solver_lhs_ob2" localSheetId="1" hidden="1">0</definedName>
    <definedName name="solver_lhs_ob2" localSheetId="3" hidden="1">0</definedName>
    <definedName name="solver_lhs_ob2" localSheetId="2" hidden="1">0</definedName>
    <definedName name="solver_lhs_ob3" localSheetId="5" hidden="1">0</definedName>
    <definedName name="solver_lhs_ob3" localSheetId="4" hidden="1">0</definedName>
    <definedName name="solver_lhs_ob3" localSheetId="1" hidden="1">0</definedName>
    <definedName name="solver_lhs_ob3" localSheetId="3" hidden="1">0</definedName>
    <definedName name="solver_lhs_ob3" localSheetId="2" hidden="1">0</definedName>
    <definedName name="solver_lhs_ob4" localSheetId="5" hidden="1">0</definedName>
    <definedName name="solver_lhs_ob4" localSheetId="4" hidden="1">0</definedName>
    <definedName name="solver_lhs_ob4" localSheetId="1" hidden="1">0</definedName>
    <definedName name="solver_lhs_ob4" localSheetId="3" hidden="1">0</definedName>
    <definedName name="solver_lhs_ob4" localSheetId="2" hidden="1">0</definedName>
    <definedName name="solver_lhs_ob5" localSheetId="5" hidden="1">0</definedName>
    <definedName name="solver_lhs_ob5" localSheetId="4" hidden="1">0</definedName>
    <definedName name="solver_lhs_ob5" localSheetId="1" hidden="1">0</definedName>
    <definedName name="solver_lhs_ob6" localSheetId="1" hidden="1">0</definedName>
    <definedName name="solver_lhs_ob7" localSheetId="1" hidden="1">0</definedName>
    <definedName name="solver_lhs_ob8" localSheetId="1" hidden="1">0</definedName>
    <definedName name="solver_lhs_ob9" localSheetId="1" hidden="1">0</definedName>
    <definedName name="solver_lhs1" localSheetId="5" hidden="1">'Diaz Coffee Data'!$F$15:$F$17</definedName>
    <definedName name="solver_lhs1" localSheetId="4" hidden="1">'Furniture problem'!$G$4:$G$6</definedName>
    <definedName name="solver_lhs1" localSheetId="0" hidden="1">Prob8Data!$Y$14:$Y$18</definedName>
    <definedName name="solver_lhs1" localSheetId="1" hidden="1">Prob9Data!#REF!</definedName>
    <definedName name="solver_lhs1" localSheetId="3" hidden="1">Sheet1!$N$8:$N$11</definedName>
    <definedName name="solver_lhs1" localSheetId="2" hidden="1">Sheet2!$B$7:$M$7</definedName>
    <definedName name="solver_lhs2" localSheetId="5" hidden="1">'Diaz Coffee Data'!$F$20:$F$21</definedName>
    <definedName name="solver_lhs2" localSheetId="4" hidden="1">'Furniture problem'!$G$12:$G$14</definedName>
    <definedName name="solver_lhs2" localSheetId="0" hidden="1">Prob8Data!$J$11:$X$11</definedName>
    <definedName name="solver_lhs2" localSheetId="1" hidden="1">Prob9Data!#REF!</definedName>
    <definedName name="solver_lhs2" localSheetId="3" hidden="1">Sheet1!$N$13:$N$15</definedName>
    <definedName name="solver_lhs2" localSheetId="2" hidden="1">Sheet2!$N$10:$N$12</definedName>
    <definedName name="solver_lhs3" localSheetId="5" hidden="1">'Diaz Coffee Data'!$C$12:$E$12</definedName>
    <definedName name="solver_lhs3" localSheetId="4" hidden="1">'Furniture problem'!$C$10:$E$10</definedName>
    <definedName name="solver_lhs3" localSheetId="1" hidden="1">Prob9Data!#REF!</definedName>
    <definedName name="solver_lhs3" localSheetId="3" hidden="1">Sheet1!$N$18:$N$20</definedName>
    <definedName name="solver_lhs3" localSheetId="2" hidden="1">Sheet2!$N$15:$N$17</definedName>
    <definedName name="solver_lhs4" localSheetId="5" hidden="1">'Diaz Coffee Data'!$C$23:$E$23</definedName>
    <definedName name="solver_lhs4" localSheetId="4" hidden="1">'Furniture problem'!$C$10:$E$10</definedName>
    <definedName name="solver_lhs4" localSheetId="1" hidden="1">Prob9Data!#REF!</definedName>
    <definedName name="solver_lhs4" localSheetId="3" hidden="1">Sheet1!$B$3:$M$3</definedName>
    <definedName name="solver_lhs4" localSheetId="2" hidden="1">Sheet2!$N$20:$N$23</definedName>
    <definedName name="solver_lhs5" localSheetId="5" hidden="1">'Diaz Coffee Data'!$F$23</definedName>
    <definedName name="solver_lhs5" localSheetId="4" hidden="1">'Furniture problem'!$G$16:$G$18</definedName>
    <definedName name="solver_lhs5" localSheetId="1" hidden="1">Prob9Data!#REF!</definedName>
    <definedName name="solver_lhs6" localSheetId="1" hidden="1">Prob9Data!$N$32:$N$34</definedName>
    <definedName name="solver_lhs7" localSheetId="1" hidden="1">Prob9Data!$B$29:$M$29</definedName>
    <definedName name="solver_lhs8" localSheetId="1" hidden="1">Prob9Data!$N$37:$N$39</definedName>
    <definedName name="solver_lhs9" localSheetId="1" hidden="1">Prob9Data!$N$42:$N$45</definedName>
    <definedName name="solver_mda" localSheetId="5" hidden="1">4</definedName>
    <definedName name="solver_mda" localSheetId="4" hidden="1">4</definedName>
    <definedName name="solver_mda" localSheetId="0" hidden="1">4</definedName>
    <definedName name="solver_mda" localSheetId="1" hidden="1">4</definedName>
    <definedName name="solver_mda" localSheetId="3" hidden="1">4</definedName>
    <definedName name="solver_mda" localSheetId="2" hidden="1">4</definedName>
    <definedName name="solver_mod" localSheetId="5" hidden="1">3</definedName>
    <definedName name="solver_mod" localSheetId="4" hidden="1">3</definedName>
    <definedName name="solver_mod" localSheetId="0" hidden="1">3</definedName>
    <definedName name="solver_mod" localSheetId="1" hidden="1">3</definedName>
    <definedName name="solver_mod" localSheetId="3" hidden="1">3</definedName>
    <definedName name="solver_mod" localSheetId="2" hidden="1">3</definedName>
    <definedName name="solver_ntr" localSheetId="5" hidden="1">0</definedName>
    <definedName name="solver_ntr" localSheetId="4" hidden="1">0</definedName>
    <definedName name="solver_ntr" localSheetId="0" hidden="1">0</definedName>
    <definedName name="solver_ntr" localSheetId="1" hidden="1">0</definedName>
    <definedName name="solver_ntr" localSheetId="3" hidden="1">0</definedName>
    <definedName name="solver_ntr" localSheetId="2" hidden="1">0</definedName>
    <definedName name="solver_ntri" hidden="1">1000</definedName>
    <definedName name="solver_num" localSheetId="5" hidden="1">5</definedName>
    <definedName name="solver_num" localSheetId="4" hidden="1">5</definedName>
    <definedName name="solver_num" localSheetId="0" hidden="1">2</definedName>
    <definedName name="solver_num" localSheetId="1" hidden="1">9</definedName>
    <definedName name="solver_num" localSheetId="3" hidden="1">4</definedName>
    <definedName name="solver_num" localSheetId="2" hidden="1">4</definedName>
    <definedName name="solver_obc" localSheetId="5" hidden="1">0</definedName>
    <definedName name="solver_obc" localSheetId="4" hidden="1">0</definedName>
    <definedName name="solver_obc" localSheetId="0" hidden="1">0</definedName>
    <definedName name="solver_obc" localSheetId="1" hidden="1">0</definedName>
    <definedName name="solver_obc" localSheetId="3" hidden="1">0</definedName>
    <definedName name="solver_obc" localSheetId="2" hidden="1">0</definedName>
    <definedName name="solver_obp" localSheetId="5" hidden="1">0</definedName>
    <definedName name="solver_obp" localSheetId="4" hidden="1">0</definedName>
    <definedName name="solver_obp" localSheetId="0" hidden="1">0</definedName>
    <definedName name="solver_obp" localSheetId="1" hidden="1">0</definedName>
    <definedName name="solver_obp" localSheetId="3" hidden="1">0</definedName>
    <definedName name="solver_obp" localSheetId="2" hidden="1">0</definedName>
    <definedName name="solver_opt" localSheetId="5" hidden="1">'Diaz Coffee Data'!$H$12</definedName>
    <definedName name="solver_opt" localSheetId="4" hidden="1">'Furniture problem'!$H$10</definedName>
    <definedName name="solver_opt" localSheetId="0" hidden="1">Prob8Data!$AA$11</definedName>
    <definedName name="solver_opt" localSheetId="1" hidden="1">Prob9Data!$N$29</definedName>
    <definedName name="solver_opt" localSheetId="3" hidden="1">Sheet1!$N$6</definedName>
    <definedName name="solver_opt" localSheetId="2" hidden="1">Sheet2!$N$6</definedName>
    <definedName name="solver_opt_ob" localSheetId="5" hidden="1">1</definedName>
    <definedName name="solver_opt_ob" localSheetId="4" hidden="1">1</definedName>
    <definedName name="solver_opt_ob" localSheetId="0" hidden="1">1</definedName>
    <definedName name="solver_opt_ob" localSheetId="1" hidden="1">1</definedName>
    <definedName name="solver_opt_ob" localSheetId="3" hidden="1">1</definedName>
    <definedName name="solver_opt_ob" localSheetId="2" hidden="1">1</definedName>
    <definedName name="solver_psi" localSheetId="5" hidden="1">0</definedName>
    <definedName name="solver_psi" localSheetId="4" hidden="1">0</definedName>
    <definedName name="solver_psi" localSheetId="0" hidden="1">0</definedName>
    <definedName name="solver_psi" localSheetId="1" hidden="1">0</definedName>
    <definedName name="solver_psi" localSheetId="3" hidden="1">0</definedName>
    <definedName name="solver_psi" localSheetId="2" hidden="1">0</definedName>
    <definedName name="solver_rdp" localSheetId="5" hidden="1">0</definedName>
    <definedName name="solver_rdp" localSheetId="4" hidden="1">0</definedName>
    <definedName name="solver_rdp" localSheetId="0" hidden="1">0</definedName>
    <definedName name="solver_rdp" localSheetId="1" hidden="1">0</definedName>
    <definedName name="solver_rdp" localSheetId="3" hidden="1">0</definedName>
    <definedName name="solver_rdp" localSheetId="2" hidden="1">0</definedName>
    <definedName name="solver_reco1" localSheetId="5" hidden="1">0</definedName>
    <definedName name="solver_reco1" localSheetId="4" hidden="1">0</definedName>
    <definedName name="solver_reco1" localSheetId="0" hidden="1">0</definedName>
    <definedName name="solver_reco1" localSheetId="1" hidden="1">0</definedName>
    <definedName name="solver_reco1" localSheetId="3" hidden="1">0</definedName>
    <definedName name="solver_reco1" localSheetId="2" hidden="1">0</definedName>
    <definedName name="solver_reco2" localSheetId="5" hidden="1">0</definedName>
    <definedName name="solver_reco2" localSheetId="4" hidden="1">0</definedName>
    <definedName name="solver_reco2" localSheetId="0" hidden="1">0</definedName>
    <definedName name="solver_reco2" localSheetId="1" hidden="1">0</definedName>
    <definedName name="solver_reco2" localSheetId="3" hidden="1">0</definedName>
    <definedName name="solver_reco2" localSheetId="2" hidden="1">0</definedName>
    <definedName name="solver_reco3" localSheetId="5" hidden="1">0</definedName>
    <definedName name="solver_reco3" localSheetId="4" hidden="1">0</definedName>
    <definedName name="solver_reco3" localSheetId="1" hidden="1">0</definedName>
    <definedName name="solver_reco3" localSheetId="3" hidden="1">0</definedName>
    <definedName name="solver_reco3" localSheetId="2" hidden="1">0</definedName>
    <definedName name="solver_reco4" localSheetId="5" hidden="1">0</definedName>
    <definedName name="solver_reco4" localSheetId="4" hidden="1">0</definedName>
    <definedName name="solver_reco4" localSheetId="1" hidden="1">0</definedName>
    <definedName name="solver_reco4" localSheetId="3" hidden="1">0</definedName>
    <definedName name="solver_reco4" localSheetId="2" hidden="1">0</definedName>
    <definedName name="solver_reco5" localSheetId="5" hidden="1">0</definedName>
    <definedName name="solver_reco5" localSheetId="4" hidden="1">0</definedName>
    <definedName name="solver_reco5" localSheetId="1" hidden="1">0</definedName>
    <definedName name="solver_reco6" localSheetId="1" hidden="1">0</definedName>
    <definedName name="solver_reco7" localSheetId="1" hidden="1">0</definedName>
    <definedName name="solver_reco8" localSheetId="1" hidden="1">0</definedName>
    <definedName name="solver_reco9" localSheetId="1" hidden="1">0</definedName>
    <definedName name="solver_rel1" localSheetId="5" hidden="1">1</definedName>
    <definedName name="solver_rel1" localSheetId="4" hidden="1">1</definedName>
    <definedName name="solver_rel1" localSheetId="0" hidden="1">3</definedName>
    <definedName name="solver_rel1" localSheetId="1" hidden="1">1</definedName>
    <definedName name="solver_rel1" localSheetId="3" hidden="1">1</definedName>
    <definedName name="solver_rel1" localSheetId="2" hidden="1">3</definedName>
    <definedName name="solver_rel2" localSheetId="5" hidden="1">3</definedName>
    <definedName name="solver_rel2" localSheetId="4" hidden="1">1</definedName>
    <definedName name="solver_rel2" localSheetId="0" hidden="1">3</definedName>
    <definedName name="solver_rel2" localSheetId="1" hidden="1">3</definedName>
    <definedName name="solver_rel2" localSheetId="3" hidden="1">1</definedName>
    <definedName name="solver_rel2" localSheetId="2" hidden="1">3</definedName>
    <definedName name="solver_rel3" localSheetId="5" hidden="1">3</definedName>
    <definedName name="solver_rel3" localSheetId="4" hidden="1">3</definedName>
    <definedName name="solver_rel3" localSheetId="1" hidden="1">2</definedName>
    <definedName name="solver_rel3" localSheetId="3" hidden="1">3</definedName>
    <definedName name="solver_rel3" localSheetId="2" hidden="1">1</definedName>
    <definedName name="solver_rel4" localSheetId="5" hidden="1">2</definedName>
    <definedName name="solver_rel4" localSheetId="4" hidden="1">3</definedName>
    <definedName name="solver_rel4" localSheetId="1" hidden="1">1</definedName>
    <definedName name="solver_rel4" localSheetId="3" hidden="1">3</definedName>
    <definedName name="solver_rel4" localSheetId="2" hidden="1">1</definedName>
    <definedName name="solver_rel5" localSheetId="5" hidden="1">2</definedName>
    <definedName name="solver_rel5" localSheetId="4" hidden="1">3</definedName>
    <definedName name="solver_rel5" localSheetId="1" hidden="1">3</definedName>
    <definedName name="solver_rel6" localSheetId="1" hidden="1">3</definedName>
    <definedName name="solver_rel7" localSheetId="1" hidden="1">3</definedName>
    <definedName name="solver_rel8" localSheetId="1" hidden="1">1</definedName>
    <definedName name="solver_rel9" localSheetId="1" hidden="1">1</definedName>
    <definedName name="solver_rhs1" localSheetId="5" hidden="1">'Diaz Coffee Data'!$H$15:$H$17</definedName>
    <definedName name="solver_rhs1" localSheetId="4" hidden="1">'Furniture problem'!$I$4:$I$6</definedName>
    <definedName name="solver_rhs1" localSheetId="0" hidden="1">Prob8Data!$AA$14:$AA$18</definedName>
    <definedName name="solver_rhs1" localSheetId="1" hidden="1">Prob9Data!#REF!</definedName>
    <definedName name="solver_rhs1" localSheetId="3" hidden="1">Sheet1!$P$8:$P$11</definedName>
    <definedName name="solver_rhs1" localSheetId="2" hidden="1">0</definedName>
    <definedName name="solver_rhs2" localSheetId="5" hidden="1">0</definedName>
    <definedName name="solver_rhs2" localSheetId="4" hidden="1">'Furniture problem'!$I$12:$I$14</definedName>
    <definedName name="solver_rhs2" localSheetId="0" hidden="1">0</definedName>
    <definedName name="solver_rhs2" localSheetId="1" hidden="1">Prob9Data!#REF!</definedName>
    <definedName name="solver_rhs2" localSheetId="3" hidden="1">Sheet1!$P$13:$P$15</definedName>
    <definedName name="solver_rhs2" localSheetId="2" hidden="1">Sheet2!$P$10:$P$12</definedName>
    <definedName name="solver_rhs3" localSheetId="5" hidden="1">0</definedName>
    <definedName name="solver_rhs3" localSheetId="4" hidden="1">0</definedName>
    <definedName name="solver_rhs3" localSheetId="1" hidden="1">Prob9Data!#REF!</definedName>
    <definedName name="solver_rhs3" localSheetId="3" hidden="1">0</definedName>
    <definedName name="solver_rhs3" localSheetId="2" hidden="1">Sheet2!$P$15:$P$17</definedName>
    <definedName name="solver_rhs4" localSheetId="5" hidden="1">4000000</definedName>
    <definedName name="solver_rhs4" localSheetId="4" hidden="1">0</definedName>
    <definedName name="solver_rhs4" localSheetId="1" hidden="1">Prob9Data!#REF!</definedName>
    <definedName name="solver_rhs4" localSheetId="3" hidden="1">0</definedName>
    <definedName name="solver_rhs4" localSheetId="2" hidden="1">Sheet2!$P$20:$P$23</definedName>
    <definedName name="solver_rhs5" localSheetId="5" hidden="1">'Diaz Coffee Data'!$H$23</definedName>
    <definedName name="solver_rhs5" localSheetId="4" hidden="1">'Furniture problem'!$I$16:$I$18</definedName>
    <definedName name="solver_rhs5" localSheetId="1" hidden="1">0</definedName>
    <definedName name="solver_rhs6" localSheetId="1" hidden="1">Prob9Data!$P$32:$P$34</definedName>
    <definedName name="solver_rhs7" localSheetId="1" hidden="1">0</definedName>
    <definedName name="solver_rhs8" localSheetId="1" hidden="1">Prob9Data!$P$37:$P$39</definedName>
    <definedName name="solver_rhs9" localSheetId="1" hidden="1">Prob9Data!$P$42:$P$45</definedName>
    <definedName name="solver_rlx" localSheetId="5" hidden="1">0</definedName>
    <definedName name="solver_rlx" localSheetId="4" hidden="1">0</definedName>
    <definedName name="solver_rlx" localSheetId="0" hidden="1">0</definedName>
    <definedName name="solver_rlx" localSheetId="1" hidden="1">0</definedName>
    <definedName name="solver_rlx" localSheetId="3" hidden="1">0</definedName>
    <definedName name="solver_rlx" localSheetId="2" hidden="1">0</definedName>
    <definedName name="solver_rsmp" hidden="1">2</definedName>
    <definedName name="solver_rtr" localSheetId="5" hidden="1">0</definedName>
    <definedName name="solver_rtr" localSheetId="4" hidden="1">0</definedName>
    <definedName name="solver_rtr" localSheetId="0" hidden="1">0</definedName>
    <definedName name="solver_rtr" localSheetId="1" hidden="1">0</definedName>
    <definedName name="solver_rtr" localSheetId="3" hidden="1">0</definedName>
    <definedName name="solver_rtr" localSheetId="2" hidden="1">0</definedName>
    <definedName name="solver_rxc1" localSheetId="5" hidden="1">1</definedName>
    <definedName name="solver_rxc1" localSheetId="4" hidden="1">1</definedName>
    <definedName name="solver_rxc1" localSheetId="0" hidden="1">1</definedName>
    <definedName name="solver_rxc1" localSheetId="1" hidden="1">0</definedName>
    <definedName name="solver_rxc1" localSheetId="3" hidden="1">1</definedName>
    <definedName name="solver_rxc1" localSheetId="2" hidden="1">1</definedName>
    <definedName name="solver_rxc2" localSheetId="5" hidden="1">1</definedName>
    <definedName name="solver_rxc2" localSheetId="4" hidden="1">1</definedName>
    <definedName name="solver_rxc2" localSheetId="0" hidden="1">1</definedName>
    <definedName name="solver_rxc2" localSheetId="1" hidden="1">0</definedName>
    <definedName name="solver_rxc2" localSheetId="3" hidden="1">1</definedName>
    <definedName name="solver_rxc2" localSheetId="2" hidden="1">1</definedName>
    <definedName name="solver_rxc3" localSheetId="5" hidden="1">1</definedName>
    <definedName name="solver_rxc3" localSheetId="4" hidden="1">0</definedName>
    <definedName name="solver_rxc3" localSheetId="1" hidden="1">0</definedName>
    <definedName name="solver_rxc3" localSheetId="3" hidden="1">1</definedName>
    <definedName name="solver_rxc3" localSheetId="2" hidden="1">1</definedName>
    <definedName name="solver_rxc4" localSheetId="5" hidden="1">0</definedName>
    <definedName name="solver_rxc4" localSheetId="4" hidden="1">1</definedName>
    <definedName name="solver_rxc4" localSheetId="1" hidden="1">0</definedName>
    <definedName name="solver_rxc4" localSheetId="3" hidden="1">1</definedName>
    <definedName name="solver_rxc4" localSheetId="2" hidden="1">1</definedName>
    <definedName name="solver_rxc5" localSheetId="5" hidden="1">1</definedName>
    <definedName name="solver_rxc5" localSheetId="4" hidden="1">1</definedName>
    <definedName name="solver_rxc5" localSheetId="1" hidden="1">0</definedName>
    <definedName name="solver_rxc6" localSheetId="1" hidden="1">1</definedName>
    <definedName name="solver_rxc7" localSheetId="1" hidden="1">1</definedName>
    <definedName name="solver_rxc8" localSheetId="1" hidden="1">1</definedName>
    <definedName name="solver_rxc9" localSheetId="1" hidden="1">1</definedName>
    <definedName name="solver_rxv" localSheetId="5" hidden="1">1</definedName>
    <definedName name="solver_rxv" localSheetId="4" hidden="1">0</definedName>
    <definedName name="solver_rxv" localSheetId="0" hidden="1">1</definedName>
    <definedName name="solver_rxv" localSheetId="1" hidden="1">0</definedName>
    <definedName name="solver_rxv" localSheetId="3" hidden="1">1</definedName>
    <definedName name="solver_rxv" localSheetId="2" hidden="1">1</definedName>
    <definedName name="solver_rxv1" localSheetId="4" hidden="1">0</definedName>
    <definedName name="solver_rxv1" localSheetId="1" hidden="1">0</definedName>
    <definedName name="solver_rxv2" localSheetId="4" hidden="1">1</definedName>
    <definedName name="solver_rxv2" localSheetId="1" hidden="1">1</definedName>
    <definedName name="solver_seed" hidden="1">0</definedName>
    <definedName name="solver_sel" localSheetId="5" hidden="1">1</definedName>
    <definedName name="solver_sel" localSheetId="4" hidden="1">1</definedName>
    <definedName name="solver_sel" localSheetId="0" hidden="1">1</definedName>
    <definedName name="solver_sel" localSheetId="1" hidden="1">1</definedName>
    <definedName name="solver_sel" localSheetId="3" hidden="1">1</definedName>
    <definedName name="solver_sel" localSheetId="2" hidden="1">1</definedName>
    <definedName name="solver_slv" localSheetId="5" hidden="1">0</definedName>
    <definedName name="solver_slv" localSheetId="4" hidden="1">0</definedName>
    <definedName name="solver_slv" localSheetId="0" hidden="1">0</definedName>
    <definedName name="solver_slv" localSheetId="1" hidden="1">0</definedName>
    <definedName name="solver_slv" localSheetId="3" hidden="1">0</definedName>
    <definedName name="solver_slv" localSheetId="2" hidden="1">0</definedName>
    <definedName name="solver_slvu" localSheetId="5" hidden="1">0</definedName>
    <definedName name="solver_slvu" localSheetId="4" hidden="1">0</definedName>
    <definedName name="solver_slvu" localSheetId="0" hidden="1">0</definedName>
    <definedName name="solver_slvu" localSheetId="1" hidden="1">0</definedName>
    <definedName name="solver_slvu" localSheetId="3" hidden="1">0</definedName>
    <definedName name="solver_slvu" localSheetId="2" hidden="1">0</definedName>
    <definedName name="solver_spid" localSheetId="5" hidden="1">" "</definedName>
    <definedName name="solver_spid" localSheetId="4" hidden="1">" "</definedName>
    <definedName name="solver_spid" localSheetId="0" hidden="1">" "</definedName>
    <definedName name="solver_spid" localSheetId="1" hidden="1">" "</definedName>
    <definedName name="solver_spid" localSheetId="3" hidden="1">" "</definedName>
    <definedName name="solver_spid" localSheetId="2" hidden="1">" "</definedName>
    <definedName name="solver_srvr" localSheetId="5" hidden="1">" "</definedName>
    <definedName name="solver_srvr" localSheetId="4" hidden="1">" "</definedName>
    <definedName name="solver_srvr" localSheetId="0" hidden="1">" "</definedName>
    <definedName name="solver_srvr" localSheetId="1" hidden="1">" "</definedName>
    <definedName name="solver_srvr" localSheetId="3" hidden="1">" "</definedName>
    <definedName name="solver_srvr" localSheetId="2" hidden="1">" "</definedName>
    <definedName name="solver_typ" localSheetId="5" hidden="1">2</definedName>
    <definedName name="solver_typ" localSheetId="4" hidden="1">1</definedName>
    <definedName name="solver_typ" localSheetId="0" hidden="1">2</definedName>
    <definedName name="solver_typ" localSheetId="1" hidden="1">1</definedName>
    <definedName name="solver_typ" localSheetId="3" hidden="1">1</definedName>
    <definedName name="solver_typ" localSheetId="2" hidden="1">1</definedName>
    <definedName name="solver_umod" localSheetId="5" hidden="1">1</definedName>
    <definedName name="solver_umod" localSheetId="4" hidden="1">1</definedName>
    <definedName name="solver_umod" localSheetId="0" hidden="1">1</definedName>
    <definedName name="solver_umod" localSheetId="1" hidden="1">1</definedName>
    <definedName name="solver_umod" localSheetId="3" hidden="1">1</definedName>
    <definedName name="solver_umod" localSheetId="2" hidden="1">1</definedName>
    <definedName name="solver_urs" localSheetId="5" hidden="1">0</definedName>
    <definedName name="solver_urs" localSheetId="4" hidden="1">0</definedName>
    <definedName name="solver_urs" localSheetId="0" hidden="1">0</definedName>
    <definedName name="solver_urs" localSheetId="1" hidden="1">0</definedName>
    <definedName name="solver_urs" localSheetId="3" hidden="1">0</definedName>
    <definedName name="solver_urs" localSheetId="2" hidden="1">0</definedName>
    <definedName name="solver_userid" localSheetId="5" hidden="1">547367</definedName>
    <definedName name="solver_userid" localSheetId="4" hidden="1">547367</definedName>
    <definedName name="solver_userid" localSheetId="0" hidden="1">547367</definedName>
    <definedName name="solver_userid" localSheetId="1" hidden="1">214849</definedName>
    <definedName name="solver_userid" localSheetId="3" hidden="1">214849</definedName>
    <definedName name="solver_userid" localSheetId="2" hidden="1">547367</definedName>
    <definedName name="solver_val" localSheetId="5" hidden="1">0</definedName>
    <definedName name="solver_val" localSheetId="4" hidden="1">0</definedName>
    <definedName name="solver_val" localSheetId="0" hidden="1">0</definedName>
    <definedName name="solver_val" localSheetId="1" hidden="1">0</definedName>
    <definedName name="solver_val" localSheetId="3" hidden="1">0</definedName>
    <definedName name="solver_val" localSheetId="2" hidden="1">0</definedName>
    <definedName name="solver_var" localSheetId="5" hidden="1">" "</definedName>
    <definedName name="solver_var" localSheetId="4" hidden="1">" "</definedName>
    <definedName name="solver_var" localSheetId="0" hidden="1">" "</definedName>
    <definedName name="solver_var" localSheetId="1" hidden="1">" "</definedName>
    <definedName name="solver_var" localSheetId="3" hidden="1">" "</definedName>
    <definedName name="solver_var" localSheetId="2" hidden="1">" "</definedName>
    <definedName name="solver_var1" localSheetId="4" hidden="1">" "</definedName>
    <definedName name="solver_var1" localSheetId="1" hidden="1">" "</definedName>
    <definedName name="solver_var2" localSheetId="4" hidden="1">" "</definedName>
    <definedName name="solver_var2" localSheetId="1" hidden="1">" "</definedName>
    <definedName name="solver_ver" localSheetId="5" hidden="1">17</definedName>
    <definedName name="solver_ver" localSheetId="4" hidden="1">17</definedName>
    <definedName name="solver_ver" localSheetId="0" hidden="1">17</definedName>
    <definedName name="solver_ver" localSheetId="1" hidden="1">17</definedName>
    <definedName name="solver_ver" localSheetId="3" hidden="1">17</definedName>
    <definedName name="solver_ver" localSheetId="2" hidden="1">17</definedName>
    <definedName name="solver_vir" localSheetId="5" hidden="1">1</definedName>
    <definedName name="solver_vir" localSheetId="4" hidden="1">1</definedName>
    <definedName name="solver_vir" localSheetId="0" hidden="1">1</definedName>
    <definedName name="solver_vir" localSheetId="1" hidden="1">1</definedName>
    <definedName name="solver_vir" localSheetId="3" hidden="1">1</definedName>
    <definedName name="solver_vir" localSheetId="2" hidden="1">1</definedName>
    <definedName name="solver_vir1" localSheetId="4" hidden="1">1</definedName>
    <definedName name="solver_vir1" localSheetId="1" hidden="1">1</definedName>
    <definedName name="solver_vir2" localSheetId="4" hidden="1">1</definedName>
    <definedName name="solver_vir2" localSheetId="1" hidden="1">1</definedName>
    <definedName name="solver_vol" localSheetId="5" hidden="1">0</definedName>
    <definedName name="solver_vol" localSheetId="4" hidden="1">0</definedName>
    <definedName name="solver_vol" localSheetId="0" hidden="1">0</definedName>
    <definedName name="solver_vol" localSheetId="1" hidden="1">0</definedName>
    <definedName name="solver_vol" localSheetId="3" hidden="1">0</definedName>
    <definedName name="solver_vol" localSheetId="2" hidden="1">0</definedName>
    <definedName name="solver_vst" localSheetId="5" hidden="1">0</definedName>
    <definedName name="solver_vst" localSheetId="4" hidden="1">0</definedName>
    <definedName name="solver_vst" localSheetId="0" hidden="1">0</definedName>
    <definedName name="solver_vst" localSheetId="1" hidden="1">0</definedName>
    <definedName name="solver_vst" localSheetId="3" hidden="1">0</definedName>
    <definedName name="solver_vst" localSheetId="2" hidden="1">0</definedName>
    <definedName name="solver_vst1" localSheetId="4" hidden="1">0</definedName>
    <definedName name="solver_vst1" localSheetId="1" hidden="1">0</definedName>
    <definedName name="solver_vst2" localSheetId="4" hidden="1">0</definedName>
    <definedName name="solver_vst2" localSheetId="1" hidden="1">0</definedName>
  </definedName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10" l="1"/>
  <c r="N5" i="10"/>
  <c r="N23" i="10"/>
  <c r="N22" i="10"/>
  <c r="N21" i="10"/>
  <c r="N20" i="10"/>
  <c r="N17" i="10"/>
  <c r="N16" i="10"/>
  <c r="N15" i="10"/>
  <c r="N12" i="10"/>
  <c r="N11" i="10"/>
  <c r="N10" i="10"/>
  <c r="N7" i="10"/>
  <c r="G55" i="5"/>
  <c r="G57" i="5" s="1"/>
  <c r="G56" i="5"/>
  <c r="C56" i="5"/>
  <c r="D55" i="5"/>
  <c r="E55" i="5"/>
  <c r="F55" i="5"/>
  <c r="G53" i="5"/>
  <c r="G52" i="5"/>
  <c r="N45" i="5"/>
  <c r="N44" i="5"/>
  <c r="N43" i="5"/>
  <c r="N42" i="5"/>
  <c r="N39" i="5"/>
  <c r="N38" i="5"/>
  <c r="N37" i="5"/>
  <c r="N34" i="5"/>
  <c r="N33" i="5"/>
  <c r="N32" i="5"/>
  <c r="N29" i="5"/>
  <c r="D8" i="5"/>
  <c r="I7" i="5"/>
  <c r="F23" i="9"/>
  <c r="F21" i="9"/>
  <c r="F20" i="9"/>
  <c r="F17" i="9"/>
  <c r="F16" i="9"/>
  <c r="F15" i="9"/>
  <c r="H12" i="9"/>
  <c r="G18" i="8"/>
  <c r="G17" i="8"/>
  <c r="G16" i="8"/>
  <c r="H10" i="8"/>
  <c r="K4" i="8"/>
  <c r="G14" i="8"/>
  <c r="G13" i="8"/>
  <c r="G12" i="8"/>
  <c r="G6" i="8"/>
  <c r="G5" i="8"/>
  <c r="G4" i="8"/>
  <c r="N6" i="10" l="1"/>
  <c r="Y14" i="6"/>
  <c r="Y18" i="6"/>
  <c r="Y17" i="6"/>
  <c r="Y16" i="6"/>
  <c r="Y15" i="6"/>
  <c r="AA11" i="6"/>
  <c r="N8" i="7"/>
  <c r="N33" i="7"/>
  <c r="N32" i="7"/>
  <c r="N31" i="7"/>
  <c r="N20" i="7"/>
  <c r="N19" i="7"/>
  <c r="N18" i="7"/>
  <c r="N15" i="7"/>
  <c r="N14" i="7"/>
  <c r="N13" i="7"/>
  <c r="N11" i="7"/>
  <c r="N10" i="7"/>
  <c r="N9" i="7"/>
  <c r="N5" i="7"/>
  <c r="N4" i="7"/>
  <c r="N6" i="7" l="1"/>
</calcChain>
</file>

<file path=xl/sharedStrings.xml><?xml version="1.0" encoding="utf-8"?>
<sst xmlns="http://schemas.openxmlformats.org/spreadsheetml/2006/main" count="240" uniqueCount="133">
  <si>
    <t>Jan</t>
  </si>
  <si>
    <t>Feb</t>
  </si>
  <si>
    <t>Apr</t>
  </si>
  <si>
    <t>May</t>
  </si>
  <si>
    <t>Months</t>
  </si>
  <si>
    <t>Cost</t>
  </si>
  <si>
    <t>Requirements</t>
  </si>
  <si>
    <t>Crude Stock</t>
  </si>
  <si>
    <t>Viscosity</t>
  </si>
  <si>
    <t>Cost per Barrel</t>
  </si>
  <si>
    <t>Supply per Day</t>
  </si>
  <si>
    <t>Problem 9 Page 272 OIL BLENDING</t>
  </si>
  <si>
    <t>Brand</t>
  </si>
  <si>
    <t>Min Viscosity Index</t>
  </si>
  <si>
    <t>Selling Price</t>
  </si>
  <si>
    <t>Daily Demand</t>
  </si>
  <si>
    <t>Marf</t>
  </si>
  <si>
    <t>Prob. 8, Chapter 9. Leasing Warehouse Space</t>
  </si>
  <si>
    <t>Cox Cable Company needs to lease warehouse storage space for five months at the start of the year. Cox knows how much space will be required in each month, and the company can purchase a variety of lease contracts to meet these needs. For example, Cox can purchase one-month leases in each month from January to May. The company can also purchase two-month leases in January through April, three-month leases in January through March, four-month leases in January and February, or a five-month lease in January. In total, there are fifteen possible leases the company could use. Cox must decide which leases to purchase and how many square feet to purchase on each lease. Since the space requirements differ month to month, it may be economical to lease only the amount needed in each month on a month-by-month basis. On the other hand, the monthly cost of leasing space for additional months is much less than for the first month, so it may be desirable to lease the maximum amount needed for the entire five months. Another option is the intermediate approach of changing the total amount of space leased (by adding a new lease or having an old lease expire) at least once, but not every month. Two or more leases for different terms can begin at the same time.</t>
  </si>
  <si>
    <t>a. Determine the optimal leasing schedule. What is the optimal cost and corresponding schedule?</t>
  </si>
  <si>
    <t>b. Describe the qualitatitive pattern in the solution.</t>
  </si>
  <si>
    <t>c. Use the pattern in (b) to trace the effects of increasing the space requried for January.</t>
  </si>
  <si>
    <t>How will the leasing schedule change? How will the total cost change?</t>
  </si>
  <si>
    <t>d. For how much of a change requirement will the pattern persist?</t>
  </si>
  <si>
    <t>Production Data</t>
  </si>
  <si>
    <t>Regular</t>
  </si>
  <si>
    <t>Multigrade</t>
  </si>
  <si>
    <t>Supreme</t>
  </si>
  <si>
    <t xml:space="preserve">An oil company produces three brands of oils: Regular, Multigrade, and Supreme. Each brand of oil is composed of one or more of four crude stocks, each having a different viscosity index. </t>
  </si>
  <si>
    <t xml:space="preserve">Each brand of oil must meet a minimum standard for viscosity index, and each brand thus sells at a different price. </t>
  </si>
  <si>
    <t xml:space="preserve">Determine an optimal production plan for a single day, assuming that all oil produced this day can be either sold or stored at negligible cost. </t>
  </si>
  <si>
    <t>a.      The daily demands represent maximum potential sales. In other words, the model should contain demand ceilings (upper limits). What is the optimal profit under these assumptions?</t>
  </si>
  <si>
    <t>b.      The daily demands are to be met precisely. In other words, the model should contain demand constraints in the form of equalities.</t>
  </si>
  <si>
    <t>c.      The daily demands represent minimum sales commitments, but all output can be sold. In other words, the model should permit production to exceed daily demand. What is the optimal profit under these assumptions.</t>
  </si>
  <si>
    <t>Lease Prices</t>
  </si>
  <si>
    <t>x1r</t>
  </si>
  <si>
    <t>x2r</t>
  </si>
  <si>
    <t>x3r</t>
  </si>
  <si>
    <t>x4r</t>
  </si>
  <si>
    <t>x1m</t>
  </si>
  <si>
    <t>x2m</t>
  </si>
  <si>
    <t>x3m</t>
  </si>
  <si>
    <t>x4m</t>
  </si>
  <si>
    <t>x1s</t>
  </si>
  <si>
    <t>x2s</t>
  </si>
  <si>
    <t>x3s</t>
  </si>
  <si>
    <t>x4s</t>
  </si>
  <si>
    <t>Revenue</t>
  </si>
  <si>
    <t>Profit</t>
  </si>
  <si>
    <t>CS Supply</t>
  </si>
  <si>
    <t>CS1</t>
  </si>
  <si>
    <t>CS2</t>
  </si>
  <si>
    <t>CS3</t>
  </si>
  <si>
    <t>CS4</t>
  </si>
  <si>
    <t>&lt;=</t>
  </si>
  <si>
    <t>Midgrade</t>
  </si>
  <si>
    <t>Super</t>
  </si>
  <si>
    <t>&gt;=</t>
  </si>
  <si>
    <t>Demand</t>
  </si>
  <si>
    <t>Jan 5M</t>
  </si>
  <si>
    <t>Jan 4M</t>
  </si>
  <si>
    <t>Jan 3M</t>
  </si>
  <si>
    <t>Jan 2M</t>
  </si>
  <si>
    <t>Jan 1M</t>
  </si>
  <si>
    <t>Feb 4M</t>
  </si>
  <si>
    <t>Feb 3M</t>
  </si>
  <si>
    <t>Feb 2M</t>
  </si>
  <si>
    <t>Feb 1M</t>
  </si>
  <si>
    <t>Mar 3M</t>
  </si>
  <si>
    <t>Mar 2M</t>
  </si>
  <si>
    <t>Mar 1M</t>
  </si>
  <si>
    <t>Apr 2M</t>
  </si>
  <si>
    <t>Apr 1M</t>
  </si>
  <si>
    <t>May 1M</t>
  </si>
  <si>
    <t>sq ft</t>
  </si>
  <si>
    <t>per month cost</t>
  </si>
  <si>
    <t xml:space="preserve">Jan </t>
  </si>
  <si>
    <t>Mar</t>
  </si>
  <si>
    <t>C</t>
  </si>
  <si>
    <t>D</t>
  </si>
  <si>
    <t>T</t>
  </si>
  <si>
    <t>Fabrication</t>
  </si>
  <si>
    <t>Assembly</t>
  </si>
  <si>
    <t>Shipping</t>
  </si>
  <si>
    <t>Hours Available</t>
  </si>
  <si>
    <t>Demand potential</t>
  </si>
  <si>
    <t>Chairs</t>
  </si>
  <si>
    <t xml:space="preserve">Desks </t>
  </si>
  <si>
    <t>Table</t>
  </si>
  <si>
    <t>Decision Var</t>
  </si>
  <si>
    <t>Bean</t>
  </si>
  <si>
    <t>Ar</t>
  </si>
  <si>
    <t>Str</t>
  </si>
  <si>
    <t>Cost/lb</t>
  </si>
  <si>
    <t>lb available</t>
  </si>
  <si>
    <t>Braz</t>
  </si>
  <si>
    <t>Colom</t>
  </si>
  <si>
    <t>Peru</t>
  </si>
  <si>
    <t>B</t>
  </si>
  <si>
    <t>P</t>
  </si>
  <si>
    <t>Decision</t>
  </si>
  <si>
    <t>Supply</t>
  </si>
  <si>
    <t>c</t>
  </si>
  <si>
    <t>p</t>
  </si>
  <si>
    <t>Rating</t>
  </si>
  <si>
    <t>Total</t>
  </si>
  <si>
    <t>:=</t>
  </si>
  <si>
    <t>R</t>
  </si>
  <si>
    <t>M</t>
  </si>
  <si>
    <t>S</t>
  </si>
  <si>
    <t>DV</t>
  </si>
  <si>
    <t>C1R</t>
  </si>
  <si>
    <t>C1M</t>
  </si>
  <si>
    <t>C1S</t>
  </si>
  <si>
    <t>C1</t>
  </si>
  <si>
    <t>C2</t>
  </si>
  <si>
    <t>C3</t>
  </si>
  <si>
    <t>C4</t>
  </si>
  <si>
    <t>stool</t>
  </si>
  <si>
    <t>C2R</t>
  </si>
  <si>
    <t>C3R</t>
  </si>
  <si>
    <t>C4R</t>
  </si>
  <si>
    <t>C2M</t>
  </si>
  <si>
    <t>C3M</t>
  </si>
  <si>
    <t>C4M</t>
  </si>
  <si>
    <t>C2S</t>
  </si>
  <si>
    <t>C3S</t>
  </si>
  <si>
    <t>C4S</t>
  </si>
  <si>
    <t>CP</t>
  </si>
  <si>
    <t>Sales</t>
  </si>
  <si>
    <t>Viscosity constraint</t>
  </si>
  <si>
    <t>Demand constraint</t>
  </si>
  <si>
    <t>Supply constraint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</si>
</sst>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3" x14ac:knownFonts="1">
    <font>
      <sz val="11"/>
      <color theme="1"/>
      <name val="Calibri"/>
      <family val="2"/>
      <scheme val="minor"/>
    </font>
    <font>
      <sz val="11"/>
      <color theme="1"/>
      <name val="Calibri"/>
      <family val="2"/>
      <scheme val="minor"/>
    </font>
    <font>
      <sz val="8"/>
      <name val="Calibri"/>
      <family val="2"/>
      <scheme val="minor"/>
    </font>
  </fonts>
  <fills count="9">
    <fill>
      <patternFill patternType="none"/>
    </fill>
    <fill>
      <patternFill patternType="gray125"/>
    </fill>
    <fill>
      <patternFill patternType="solid">
        <fgColor theme="7"/>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36">
    <xf numFmtId="0" fontId="0" fillId="0" borderId="0" xfId="0"/>
    <xf numFmtId="2" fontId="0" fillId="0" borderId="0" xfId="0" applyNumberFormat="1"/>
    <xf numFmtId="44" fontId="0" fillId="0" borderId="0" xfId="1" applyFont="1"/>
    <xf numFmtId="1" fontId="0" fillId="0" borderId="0" xfId="0" applyNumberFormat="1"/>
    <xf numFmtId="0" fontId="0" fillId="0" borderId="0" xfId="0" applyAlignment="1">
      <alignment horizontal="center"/>
    </xf>
    <xf numFmtId="0" fontId="0" fillId="0" borderId="0" xfId="0" applyAlignment="1"/>
    <xf numFmtId="44" fontId="0" fillId="0" borderId="0" xfId="1" applyFont="1" applyFill="1"/>
    <xf numFmtId="0" fontId="0" fillId="2" borderId="0" xfId="0" applyFill="1" applyAlignment="1">
      <alignment wrapText="1"/>
    </xf>
    <xf numFmtId="0" fontId="0" fillId="2" borderId="0" xfId="0" applyFill="1" applyAlignment="1">
      <alignment horizontal="center" wrapText="1"/>
    </xf>
    <xf numFmtId="0" fontId="0" fillId="3" borderId="0" xfId="0" applyFill="1" applyAlignment="1">
      <alignment horizontal="center" wrapText="1"/>
    </xf>
    <xf numFmtId="0" fontId="0" fillId="4" borderId="0" xfId="0" applyFill="1" applyAlignment="1">
      <alignment horizontal="center"/>
    </xf>
    <xf numFmtId="0" fontId="0" fillId="6" borderId="0" xfId="0" applyFill="1"/>
    <xf numFmtId="164" fontId="0" fillId="0" borderId="0" xfId="1" applyNumberFormat="1" applyFont="1"/>
    <xf numFmtId="164" fontId="0" fillId="7" borderId="0" xfId="0" applyNumberFormat="1" applyFill="1"/>
    <xf numFmtId="2" fontId="0" fillId="0" borderId="0" xfId="1" applyNumberFormat="1" applyFont="1"/>
    <xf numFmtId="16" fontId="0" fillId="0" borderId="0" xfId="0" applyNumberFormat="1" applyAlignment="1">
      <alignment horizontal="left"/>
    </xf>
    <xf numFmtId="0" fontId="0" fillId="0" borderId="0" xfId="0" applyAlignment="1">
      <alignment horizontal="left"/>
    </xf>
    <xf numFmtId="1" fontId="0" fillId="0" borderId="0" xfId="0" applyNumberFormat="1" applyAlignment="1">
      <alignment horizontal="left"/>
    </xf>
    <xf numFmtId="164" fontId="0" fillId="0" borderId="0" xfId="1" applyNumberFormat="1" applyFont="1" applyAlignment="1">
      <alignment horizontal="left"/>
    </xf>
    <xf numFmtId="0" fontId="0" fillId="0" borderId="0" xfId="0" applyAlignment="1">
      <alignment horizontal="left" vertical="top" wrapText="1"/>
    </xf>
    <xf numFmtId="0" fontId="0" fillId="5" borderId="0" xfId="0" applyFill="1" applyAlignment="1">
      <alignment horizontal="center"/>
    </xf>
    <xf numFmtId="0" fontId="0" fillId="6" borderId="0" xfId="0" applyFill="1" applyAlignment="1">
      <alignment horizontal="center"/>
    </xf>
    <xf numFmtId="0" fontId="0" fillId="0" borderId="0" xfId="0" applyAlignment="1">
      <alignment horizontal="left" wrapText="1"/>
    </xf>
    <xf numFmtId="0" fontId="0" fillId="0" borderId="0" xfId="0" applyAlignment="1">
      <alignment horizontal="center"/>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0" fillId="0" borderId="0"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8" borderId="0" xfId="0" applyFill="1" applyAlignment="1">
      <alignment horizontal="left"/>
    </xf>
    <xf numFmtId="44" fontId="0" fillId="0" borderId="0" xfId="0" applyNumberFormat="1"/>
    <xf numFmtId="0"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190500</xdr:colOff>
          <xdr:row>30</xdr:row>
          <xdr:rowOff>90488</xdr:rowOff>
        </xdr:from>
        <xdr:to>
          <xdr:col>12</xdr:col>
          <xdr:colOff>61913</xdr:colOff>
          <xdr:row>39</xdr:row>
          <xdr:rowOff>90488</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88F48-26C6-47BB-9E10-AF3F731F1554}">
  <dimension ref="A1:AA29"/>
  <sheetViews>
    <sheetView topLeftCell="N1" zoomScale="80" zoomScaleNormal="80" workbookViewId="0">
      <selection activeCell="T32" sqref="T32"/>
    </sheetView>
  </sheetViews>
  <sheetFormatPr defaultColWidth="8.796875" defaultRowHeight="14.25" x14ac:dyDescent="0.45"/>
  <cols>
    <col min="3" max="3" width="11" customWidth="1"/>
    <col min="25" max="25" width="7.33203125" customWidth="1"/>
    <col min="26" max="26" width="6.796875" customWidth="1"/>
    <col min="27" max="27" width="12" bestFit="1" customWidth="1"/>
  </cols>
  <sheetData>
    <row r="1" spans="1:27" x14ac:dyDescent="0.45">
      <c r="A1" t="s">
        <v>17</v>
      </c>
    </row>
    <row r="2" spans="1:27" x14ac:dyDescent="0.45">
      <c r="D2" s="21" t="s">
        <v>34</v>
      </c>
      <c r="E2" s="21"/>
      <c r="J2" t="s">
        <v>19</v>
      </c>
    </row>
    <row r="3" spans="1:27" x14ac:dyDescent="0.45">
      <c r="A3" s="20" t="s">
        <v>6</v>
      </c>
      <c r="B3" s="20"/>
      <c r="D3" s="10" t="s">
        <v>4</v>
      </c>
      <c r="E3" s="10" t="s">
        <v>5</v>
      </c>
      <c r="J3" t="s">
        <v>20</v>
      </c>
    </row>
    <row r="4" spans="1:27" x14ac:dyDescent="0.45">
      <c r="A4" t="s">
        <v>0</v>
      </c>
      <c r="B4">
        <v>15000</v>
      </c>
      <c r="D4">
        <v>1</v>
      </c>
      <c r="E4" s="3">
        <v>280</v>
      </c>
      <c r="J4" t="s">
        <v>21</v>
      </c>
    </row>
    <row r="5" spans="1:27" x14ac:dyDescent="0.45">
      <c r="A5" t="s">
        <v>1</v>
      </c>
      <c r="B5">
        <v>10000</v>
      </c>
      <c r="D5">
        <v>2</v>
      </c>
      <c r="E5">
        <v>450</v>
      </c>
      <c r="J5" t="s">
        <v>22</v>
      </c>
    </row>
    <row r="6" spans="1:27" x14ac:dyDescent="0.45">
      <c r="A6" t="s">
        <v>16</v>
      </c>
      <c r="B6">
        <v>20000</v>
      </c>
      <c r="D6">
        <v>3</v>
      </c>
      <c r="E6">
        <v>600</v>
      </c>
      <c r="J6" t="s">
        <v>23</v>
      </c>
    </row>
    <row r="7" spans="1:27" x14ac:dyDescent="0.45">
      <c r="A7" t="s">
        <v>2</v>
      </c>
      <c r="B7">
        <v>5000</v>
      </c>
      <c r="D7">
        <v>4</v>
      </c>
      <c r="E7">
        <v>730</v>
      </c>
    </row>
    <row r="8" spans="1:27" x14ac:dyDescent="0.45">
      <c r="A8" t="s">
        <v>3</v>
      </c>
      <c r="B8">
        <v>25000</v>
      </c>
      <c r="D8">
        <v>5</v>
      </c>
      <c r="E8">
        <v>820</v>
      </c>
    </row>
    <row r="9" spans="1:27" x14ac:dyDescent="0.45">
      <c r="I9" s="16"/>
      <c r="J9" s="15" t="s">
        <v>59</v>
      </c>
      <c r="K9" s="15" t="s">
        <v>60</v>
      </c>
      <c r="L9" s="16" t="s">
        <v>61</v>
      </c>
      <c r="M9" s="16" t="s">
        <v>62</v>
      </c>
      <c r="N9" s="16" t="s">
        <v>63</v>
      </c>
      <c r="O9" s="16" t="s">
        <v>64</v>
      </c>
      <c r="P9" s="16" t="s">
        <v>65</v>
      </c>
      <c r="Q9" s="16" t="s">
        <v>66</v>
      </c>
      <c r="R9" s="16" t="s">
        <v>67</v>
      </c>
      <c r="S9" s="16" t="s">
        <v>68</v>
      </c>
      <c r="T9" s="16" t="s">
        <v>69</v>
      </c>
      <c r="U9" s="16" t="s">
        <v>70</v>
      </c>
      <c r="V9" s="16" t="s">
        <v>71</v>
      </c>
      <c r="W9" s="16" t="s">
        <v>72</v>
      </c>
      <c r="X9" s="16" t="s">
        <v>73</v>
      </c>
      <c r="Y9" s="16"/>
    </row>
    <row r="10" spans="1:27" ht="14.55" customHeight="1" x14ac:dyDescent="0.45">
      <c r="A10" s="19" t="s">
        <v>18</v>
      </c>
      <c r="B10" s="19"/>
      <c r="C10" s="19"/>
      <c r="D10" s="19"/>
      <c r="E10" s="19"/>
      <c r="F10" s="19"/>
      <c r="G10" s="19"/>
      <c r="I10" s="16" t="s">
        <v>75</v>
      </c>
      <c r="J10" s="17">
        <v>820</v>
      </c>
      <c r="K10" s="16">
        <v>730</v>
      </c>
      <c r="L10" s="16">
        <v>600</v>
      </c>
      <c r="M10" s="16">
        <v>450</v>
      </c>
      <c r="N10" s="16">
        <v>280</v>
      </c>
      <c r="O10" s="16">
        <v>730</v>
      </c>
      <c r="P10" s="16">
        <v>600</v>
      </c>
      <c r="Q10" s="16">
        <v>450</v>
      </c>
      <c r="R10" s="16">
        <v>280</v>
      </c>
      <c r="S10" s="16">
        <v>600</v>
      </c>
      <c r="T10" s="16">
        <v>450</v>
      </c>
      <c r="U10" s="16">
        <v>280</v>
      </c>
      <c r="V10" s="16">
        <v>450</v>
      </c>
      <c r="W10" s="16">
        <v>280</v>
      </c>
      <c r="X10" s="16">
        <v>280</v>
      </c>
      <c r="Y10" s="16"/>
    </row>
    <row r="11" spans="1:27" x14ac:dyDescent="0.45">
      <c r="A11" s="19"/>
      <c r="B11" s="19"/>
      <c r="C11" s="19"/>
      <c r="D11" s="19"/>
      <c r="E11" s="19"/>
      <c r="F11" s="19"/>
      <c r="G11" s="19"/>
      <c r="I11" s="16" t="s">
        <v>74</v>
      </c>
      <c r="J11" s="16">
        <v>15000</v>
      </c>
      <c r="K11" s="16">
        <v>0</v>
      </c>
      <c r="L11" s="16">
        <v>0</v>
      </c>
      <c r="M11" s="16">
        <v>0</v>
      </c>
      <c r="N11" s="16">
        <v>0</v>
      </c>
      <c r="O11" s="16">
        <v>0</v>
      </c>
      <c r="P11" s="16">
        <v>0</v>
      </c>
      <c r="Q11" s="16">
        <v>0</v>
      </c>
      <c r="R11" s="16">
        <v>0</v>
      </c>
      <c r="S11" s="16">
        <v>0</v>
      </c>
      <c r="T11" s="16">
        <v>0</v>
      </c>
      <c r="U11" s="16">
        <v>5000</v>
      </c>
      <c r="V11" s="16">
        <v>0</v>
      </c>
      <c r="W11" s="16">
        <v>0</v>
      </c>
      <c r="X11" s="16">
        <v>10000</v>
      </c>
      <c r="AA11" s="18">
        <f>SUMPRODUCT(Schedule,J10:X10)</f>
        <v>16500000</v>
      </c>
    </row>
    <row r="12" spans="1:27" x14ac:dyDescent="0.45">
      <c r="A12" s="19"/>
      <c r="B12" s="19"/>
      <c r="C12" s="19"/>
      <c r="D12" s="19"/>
      <c r="E12" s="19"/>
      <c r="F12" s="19"/>
      <c r="G12" s="19"/>
      <c r="I12" s="16"/>
      <c r="J12" s="16"/>
      <c r="K12" s="16"/>
      <c r="L12" s="16"/>
      <c r="M12" s="16"/>
      <c r="N12" s="16"/>
      <c r="O12" s="16"/>
      <c r="P12" s="16"/>
      <c r="Q12" s="16"/>
      <c r="R12" s="16"/>
      <c r="S12" s="16"/>
      <c r="T12" s="16"/>
      <c r="U12" s="16"/>
      <c r="V12" s="16"/>
      <c r="W12" s="16"/>
      <c r="X12" s="16"/>
      <c r="AA12" s="16"/>
    </row>
    <row r="13" spans="1:27" x14ac:dyDescent="0.45">
      <c r="A13" s="19"/>
      <c r="B13" s="19"/>
      <c r="C13" s="19"/>
      <c r="D13" s="19"/>
      <c r="E13" s="19"/>
      <c r="F13" s="19"/>
      <c r="G13" s="19"/>
      <c r="I13" s="16"/>
      <c r="J13" s="16"/>
      <c r="K13" s="16"/>
      <c r="L13" s="16"/>
      <c r="M13" s="16"/>
      <c r="N13" s="16"/>
      <c r="O13" s="16"/>
      <c r="P13" s="16"/>
      <c r="Q13" s="16"/>
      <c r="R13" s="16"/>
      <c r="S13" s="16"/>
      <c r="T13" s="16"/>
      <c r="U13" s="16"/>
      <c r="V13" s="16"/>
      <c r="W13" s="16"/>
      <c r="X13" s="16"/>
      <c r="AA13" s="16"/>
    </row>
    <row r="14" spans="1:27" x14ac:dyDescent="0.45">
      <c r="A14" s="19"/>
      <c r="B14" s="19"/>
      <c r="C14" s="19"/>
      <c r="D14" s="19"/>
      <c r="E14" s="19"/>
      <c r="F14" s="19"/>
      <c r="G14" s="19"/>
      <c r="I14" s="16" t="s">
        <v>76</v>
      </c>
      <c r="J14" s="16">
        <v>1</v>
      </c>
      <c r="K14" s="16">
        <v>1</v>
      </c>
      <c r="L14" s="16">
        <v>1</v>
      </c>
      <c r="M14" s="16">
        <v>1</v>
      </c>
      <c r="N14" s="16">
        <v>1</v>
      </c>
      <c r="O14" s="16"/>
      <c r="P14" s="16"/>
      <c r="Q14" s="16"/>
      <c r="R14" s="16"/>
      <c r="S14" s="16"/>
      <c r="T14" s="16"/>
      <c r="U14" s="16"/>
      <c r="V14" s="16"/>
      <c r="W14" s="16"/>
      <c r="X14" s="16"/>
      <c r="Y14">
        <f>SUMPRODUCT(Schedule,J14:X14)</f>
        <v>15000</v>
      </c>
      <c r="AA14" s="16">
        <v>15000</v>
      </c>
    </row>
    <row r="15" spans="1:27" x14ac:dyDescent="0.45">
      <c r="A15" s="19"/>
      <c r="B15" s="19"/>
      <c r="C15" s="19"/>
      <c r="D15" s="19"/>
      <c r="E15" s="19"/>
      <c r="F15" s="19"/>
      <c r="G15" s="19"/>
      <c r="I15" s="16" t="s">
        <v>1</v>
      </c>
      <c r="J15" s="16">
        <v>1</v>
      </c>
      <c r="K15" s="16">
        <v>1</v>
      </c>
      <c r="L15" s="16">
        <v>1</v>
      </c>
      <c r="M15" s="16">
        <v>1</v>
      </c>
      <c r="N15" s="16"/>
      <c r="O15" s="16">
        <v>1</v>
      </c>
      <c r="P15" s="16">
        <v>1</v>
      </c>
      <c r="Q15" s="16">
        <v>1</v>
      </c>
      <c r="R15" s="16">
        <v>1</v>
      </c>
      <c r="S15" s="16"/>
      <c r="T15" s="16"/>
      <c r="U15" s="16"/>
      <c r="V15" s="16"/>
      <c r="W15" s="16"/>
      <c r="X15" s="16"/>
      <c r="Y15">
        <f>SUMPRODUCT(Schedule,J15:X15)</f>
        <v>15000</v>
      </c>
      <c r="AA15" s="16">
        <v>10000</v>
      </c>
    </row>
    <row r="16" spans="1:27" x14ac:dyDescent="0.45">
      <c r="A16" s="19"/>
      <c r="B16" s="19"/>
      <c r="C16" s="19"/>
      <c r="D16" s="19"/>
      <c r="E16" s="19"/>
      <c r="F16" s="19"/>
      <c r="G16" s="19"/>
      <c r="I16" s="16" t="s">
        <v>77</v>
      </c>
      <c r="J16" s="16">
        <v>1</v>
      </c>
      <c r="K16" s="16">
        <v>1</v>
      </c>
      <c r="L16" s="16">
        <v>1</v>
      </c>
      <c r="M16" s="16"/>
      <c r="N16" s="16"/>
      <c r="O16" s="16">
        <v>1</v>
      </c>
      <c r="P16" s="16">
        <v>1</v>
      </c>
      <c r="Q16" s="16">
        <v>1</v>
      </c>
      <c r="R16" s="16"/>
      <c r="S16" s="16">
        <v>1</v>
      </c>
      <c r="T16" s="16">
        <v>1</v>
      </c>
      <c r="U16" s="16">
        <v>1</v>
      </c>
      <c r="V16" s="16"/>
      <c r="W16" s="16"/>
      <c r="X16" s="16"/>
      <c r="Y16">
        <f>SUMPRODUCT(Schedule,J16:X16)</f>
        <v>20000</v>
      </c>
      <c r="AA16" s="16">
        <v>20000</v>
      </c>
    </row>
    <row r="17" spans="1:27" x14ac:dyDescent="0.45">
      <c r="A17" s="19"/>
      <c r="B17" s="19"/>
      <c r="C17" s="19"/>
      <c r="D17" s="19"/>
      <c r="E17" s="19"/>
      <c r="F17" s="19"/>
      <c r="G17" s="19"/>
      <c r="I17" s="16" t="s">
        <v>2</v>
      </c>
      <c r="J17" s="16">
        <v>1</v>
      </c>
      <c r="K17" s="16">
        <v>1</v>
      </c>
      <c r="L17" s="16"/>
      <c r="M17" s="16"/>
      <c r="N17" s="16"/>
      <c r="O17" s="16">
        <v>1</v>
      </c>
      <c r="P17" s="16">
        <v>1</v>
      </c>
      <c r="Q17" s="16"/>
      <c r="R17" s="16"/>
      <c r="S17" s="16">
        <v>1</v>
      </c>
      <c r="T17" s="16">
        <v>1</v>
      </c>
      <c r="U17" s="16"/>
      <c r="V17" s="16">
        <v>1</v>
      </c>
      <c r="W17" s="16">
        <v>1</v>
      </c>
      <c r="X17" s="16"/>
      <c r="Y17">
        <f>SUMPRODUCT(Schedule,J17:X17)</f>
        <v>15000</v>
      </c>
      <c r="AA17" s="16">
        <v>5000</v>
      </c>
    </row>
    <row r="18" spans="1:27" x14ac:dyDescent="0.45">
      <c r="A18" s="19"/>
      <c r="B18" s="19"/>
      <c r="C18" s="19"/>
      <c r="D18" s="19"/>
      <c r="E18" s="19"/>
      <c r="F18" s="19"/>
      <c r="G18" s="19"/>
      <c r="I18" s="16" t="s">
        <v>3</v>
      </c>
      <c r="J18" s="16">
        <v>1</v>
      </c>
      <c r="K18" s="16"/>
      <c r="L18" s="16"/>
      <c r="M18" s="16"/>
      <c r="N18" s="16"/>
      <c r="O18" s="16">
        <v>1</v>
      </c>
      <c r="P18" s="16"/>
      <c r="Q18" s="16"/>
      <c r="R18" s="16"/>
      <c r="S18" s="16">
        <v>1</v>
      </c>
      <c r="T18" s="16"/>
      <c r="U18" s="16"/>
      <c r="V18" s="16">
        <v>1</v>
      </c>
      <c r="W18" s="16"/>
      <c r="X18" s="16">
        <v>1</v>
      </c>
      <c r="Y18">
        <f>SUMPRODUCT(Schedule,J18:X18)</f>
        <v>25000</v>
      </c>
      <c r="AA18" s="16">
        <v>25000</v>
      </c>
    </row>
    <row r="19" spans="1:27" x14ac:dyDescent="0.45">
      <c r="A19" s="19"/>
      <c r="B19" s="19"/>
      <c r="C19" s="19"/>
      <c r="D19" s="19"/>
      <c r="E19" s="19"/>
      <c r="F19" s="19"/>
      <c r="G19" s="19"/>
      <c r="I19" s="16"/>
      <c r="J19" s="16"/>
      <c r="K19" s="16"/>
      <c r="L19" s="16"/>
      <c r="M19" s="16"/>
      <c r="N19" s="16"/>
      <c r="O19" s="16"/>
      <c r="P19" s="16"/>
      <c r="Q19" s="16"/>
      <c r="R19" s="16"/>
      <c r="S19" s="16"/>
      <c r="T19" s="16"/>
      <c r="U19" s="16"/>
      <c r="V19" s="16"/>
      <c r="W19" s="16"/>
      <c r="X19" s="16"/>
      <c r="Y19" s="16"/>
    </row>
    <row r="20" spans="1:27" x14ac:dyDescent="0.45">
      <c r="A20" s="19"/>
      <c r="B20" s="19"/>
      <c r="C20" s="19"/>
      <c r="D20" s="19"/>
      <c r="E20" s="19"/>
      <c r="F20" s="19"/>
      <c r="G20" s="19"/>
      <c r="I20" s="16"/>
      <c r="J20" s="16"/>
      <c r="K20" s="16"/>
      <c r="L20" s="16"/>
      <c r="M20" s="16"/>
      <c r="N20" s="16"/>
      <c r="O20" s="16"/>
      <c r="P20" s="16"/>
      <c r="Q20" s="16"/>
      <c r="R20" s="16"/>
      <c r="S20" s="16"/>
      <c r="T20" s="16"/>
      <c r="U20" s="16"/>
      <c r="V20" s="16"/>
      <c r="W20" s="16"/>
      <c r="X20" s="16"/>
      <c r="Y20" s="16"/>
    </row>
    <row r="21" spans="1:27" x14ac:dyDescent="0.45">
      <c r="A21" s="19"/>
      <c r="B21" s="19"/>
      <c r="C21" s="19"/>
      <c r="D21" s="19"/>
      <c r="E21" s="19"/>
      <c r="F21" s="19"/>
      <c r="G21" s="19"/>
      <c r="I21" s="16"/>
      <c r="J21" s="16"/>
      <c r="K21" s="16"/>
      <c r="L21" s="16"/>
      <c r="M21" s="16"/>
      <c r="N21" s="16"/>
      <c r="O21" s="16"/>
      <c r="P21" s="16"/>
      <c r="Q21" s="16"/>
      <c r="R21" s="16"/>
      <c r="S21" s="16"/>
      <c r="T21" s="16"/>
      <c r="U21" s="16"/>
      <c r="V21" s="16"/>
      <c r="W21" s="16"/>
      <c r="X21" s="16"/>
      <c r="Y21" s="16"/>
    </row>
    <row r="22" spans="1:27" x14ac:dyDescent="0.45">
      <c r="A22" s="19"/>
      <c r="B22" s="19"/>
      <c r="C22" s="19"/>
      <c r="D22" s="19"/>
      <c r="E22" s="19"/>
      <c r="F22" s="19"/>
      <c r="G22" s="19"/>
      <c r="I22" s="16"/>
      <c r="J22" s="16"/>
      <c r="K22" s="16"/>
      <c r="L22" s="16"/>
      <c r="M22" s="16"/>
      <c r="N22" s="16"/>
      <c r="O22" s="16"/>
      <c r="P22" s="16"/>
      <c r="Q22" s="16"/>
      <c r="R22" s="16"/>
      <c r="S22" s="16"/>
      <c r="T22" s="16"/>
      <c r="U22" s="16"/>
      <c r="V22" s="16"/>
      <c r="W22" s="16"/>
      <c r="X22" s="16"/>
      <c r="Y22" s="16"/>
    </row>
    <row r="23" spans="1:27" x14ac:dyDescent="0.45">
      <c r="A23" s="19"/>
      <c r="B23" s="19"/>
      <c r="C23" s="19"/>
      <c r="D23" s="19"/>
      <c r="E23" s="19"/>
      <c r="F23" s="19"/>
      <c r="G23" s="19"/>
      <c r="J23" s="16"/>
      <c r="K23" s="16"/>
      <c r="L23" s="16"/>
      <c r="M23" s="16"/>
      <c r="N23" s="16"/>
      <c r="O23" s="16"/>
      <c r="P23" s="16"/>
      <c r="Q23" s="16"/>
      <c r="R23" s="16"/>
      <c r="S23" s="16"/>
      <c r="T23" s="16"/>
      <c r="U23" s="16"/>
      <c r="V23" s="16"/>
      <c r="W23" s="16"/>
      <c r="X23" s="16"/>
      <c r="Y23" s="16"/>
    </row>
    <row r="24" spans="1:27" x14ac:dyDescent="0.45">
      <c r="A24" s="19"/>
      <c r="B24" s="19"/>
      <c r="C24" s="19"/>
      <c r="D24" s="19"/>
      <c r="E24" s="19"/>
      <c r="F24" s="19"/>
      <c r="G24" s="19"/>
    </row>
    <row r="25" spans="1:27" x14ac:dyDescent="0.45">
      <c r="A25" s="19"/>
      <c r="B25" s="19"/>
      <c r="C25" s="19"/>
      <c r="D25" s="19"/>
      <c r="E25" s="19"/>
      <c r="F25" s="19"/>
      <c r="G25" s="19"/>
    </row>
    <row r="26" spans="1:27" x14ac:dyDescent="0.45">
      <c r="A26" s="19"/>
      <c r="B26" s="19"/>
      <c r="C26" s="19"/>
      <c r="D26" s="19"/>
      <c r="E26" s="19"/>
      <c r="F26" s="19"/>
      <c r="G26" s="19"/>
    </row>
    <row r="27" spans="1:27" x14ac:dyDescent="0.45">
      <c r="A27" s="19"/>
      <c r="B27" s="19"/>
      <c r="C27" s="19"/>
      <c r="D27" s="19"/>
      <c r="E27" s="19"/>
      <c r="F27" s="19"/>
      <c r="G27" s="19"/>
    </row>
    <row r="28" spans="1:27" x14ac:dyDescent="0.45">
      <c r="A28" s="19"/>
      <c r="B28" s="19"/>
      <c r="C28" s="19"/>
      <c r="D28" s="19"/>
      <c r="E28" s="19"/>
      <c r="F28" s="19"/>
      <c r="G28" s="19"/>
    </row>
    <row r="29" spans="1:27" x14ac:dyDescent="0.45">
      <c r="A29" s="19"/>
      <c r="B29" s="19"/>
      <c r="C29" s="19"/>
      <c r="D29" s="19"/>
      <c r="E29" s="19"/>
      <c r="F29" s="19"/>
      <c r="G29" s="19"/>
    </row>
  </sheetData>
  <sortState xmlns:xlrd2="http://schemas.microsoft.com/office/spreadsheetml/2017/richdata2" ref="J10:N10">
    <sortCondition descending="1" ref="J10"/>
  </sortState>
  <mergeCells count="3">
    <mergeCell ref="A10:G29"/>
    <mergeCell ref="A3:B3"/>
    <mergeCell ref="D2:E2"/>
  </mergeCells>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57"/>
  <sheetViews>
    <sheetView topLeftCell="A20" zoomScale="90" zoomScaleNormal="90" workbookViewId="0">
      <selection activeCell="A25" sqref="A25:P45"/>
    </sheetView>
  </sheetViews>
  <sheetFormatPr defaultColWidth="8.796875" defaultRowHeight="14.25" x14ac:dyDescent="0.45"/>
  <cols>
    <col min="2" max="2" width="14.33203125" bestFit="1" customWidth="1"/>
    <col min="6" max="6" width="10.46484375" customWidth="1"/>
    <col min="7" max="7" width="11.46484375" customWidth="1"/>
    <col min="8" max="8" width="12" customWidth="1"/>
    <col min="9" max="9" width="10.46484375" customWidth="1"/>
    <col min="16" max="16" width="10" customWidth="1"/>
  </cols>
  <sheetData>
    <row r="1" spans="1:19" x14ac:dyDescent="0.45">
      <c r="A1" t="s">
        <v>11</v>
      </c>
    </row>
    <row r="2" spans="1:19" ht="13.8" customHeight="1" x14ac:dyDescent="0.45">
      <c r="F2" s="23" t="s">
        <v>24</v>
      </c>
      <c r="G2" s="23"/>
      <c r="H2" s="23"/>
      <c r="I2" s="23"/>
    </row>
    <row r="3" spans="1:19" ht="28.8" customHeight="1" x14ac:dyDescent="0.45">
      <c r="A3" s="7" t="s">
        <v>7</v>
      </c>
      <c r="B3" s="8" t="s">
        <v>8</v>
      </c>
      <c r="C3" s="8" t="s">
        <v>9</v>
      </c>
      <c r="D3" s="8" t="s">
        <v>10</v>
      </c>
      <c r="E3" s="4"/>
      <c r="F3" s="9" t="s">
        <v>12</v>
      </c>
      <c r="G3" s="9" t="s">
        <v>13</v>
      </c>
      <c r="H3" s="9" t="s">
        <v>14</v>
      </c>
      <c r="I3" s="9" t="s">
        <v>15</v>
      </c>
      <c r="K3" s="24" t="s">
        <v>28</v>
      </c>
      <c r="L3" s="25"/>
      <c r="M3" s="25"/>
      <c r="N3" s="25"/>
      <c r="O3" s="25"/>
      <c r="P3" s="25"/>
      <c r="Q3" s="26"/>
    </row>
    <row r="4" spans="1:19" x14ac:dyDescent="0.45">
      <c r="A4" s="5">
        <v>1</v>
      </c>
      <c r="B4" s="5">
        <v>20</v>
      </c>
      <c r="C4" s="6">
        <v>7.1</v>
      </c>
      <c r="D4">
        <v>1000</v>
      </c>
      <c r="F4" t="s">
        <v>25</v>
      </c>
      <c r="G4" s="4">
        <v>25</v>
      </c>
      <c r="H4" s="2">
        <v>8.5</v>
      </c>
      <c r="I4">
        <v>2000</v>
      </c>
      <c r="K4" s="27"/>
      <c r="L4" s="28"/>
      <c r="M4" s="28"/>
      <c r="N4" s="28"/>
      <c r="O4" s="28"/>
      <c r="P4" s="28"/>
      <c r="Q4" s="29"/>
    </row>
    <row r="5" spans="1:19" x14ac:dyDescent="0.45">
      <c r="A5">
        <v>2</v>
      </c>
      <c r="B5" s="3">
        <v>40</v>
      </c>
      <c r="C5" s="6">
        <v>8.5</v>
      </c>
      <c r="D5">
        <v>1100</v>
      </c>
      <c r="E5" s="1"/>
      <c r="F5" t="s">
        <v>26</v>
      </c>
      <c r="G5" s="4">
        <v>35</v>
      </c>
      <c r="H5" s="2">
        <v>9</v>
      </c>
      <c r="I5">
        <v>1500</v>
      </c>
      <c r="K5" s="30"/>
      <c r="L5" s="31"/>
      <c r="M5" s="31"/>
      <c r="N5" s="31"/>
      <c r="O5" s="31"/>
      <c r="P5" s="31"/>
      <c r="Q5" s="32"/>
    </row>
    <row r="6" spans="1:19" x14ac:dyDescent="0.45">
      <c r="A6">
        <v>3</v>
      </c>
      <c r="B6">
        <v>30</v>
      </c>
      <c r="C6" s="6">
        <v>7.7</v>
      </c>
      <c r="D6">
        <v>1200</v>
      </c>
      <c r="F6" t="s">
        <v>27</v>
      </c>
      <c r="G6" s="4">
        <v>50</v>
      </c>
      <c r="H6" s="2">
        <v>10</v>
      </c>
      <c r="I6">
        <v>750</v>
      </c>
      <c r="K6" s="5"/>
      <c r="L6" s="5"/>
      <c r="M6" s="5"/>
      <c r="N6" s="5"/>
      <c r="O6" s="5"/>
      <c r="P6" s="5"/>
      <c r="Q6" s="5"/>
    </row>
    <row r="7" spans="1:19" x14ac:dyDescent="0.45">
      <c r="A7">
        <v>4</v>
      </c>
      <c r="B7">
        <v>55</v>
      </c>
      <c r="C7" s="6">
        <v>9</v>
      </c>
      <c r="D7">
        <v>1100</v>
      </c>
      <c r="I7">
        <f>SUM(I4:I6)</f>
        <v>4250</v>
      </c>
      <c r="K7" s="24" t="s">
        <v>29</v>
      </c>
      <c r="L7" s="25"/>
      <c r="M7" s="25"/>
      <c r="N7" s="25"/>
      <c r="O7" s="25"/>
      <c r="P7" s="25"/>
      <c r="Q7" s="26"/>
    </row>
    <row r="8" spans="1:19" x14ac:dyDescent="0.45">
      <c r="D8">
        <f>SUM(D4:D7)</f>
        <v>4400</v>
      </c>
      <c r="K8" s="30"/>
      <c r="L8" s="31"/>
      <c r="M8" s="31"/>
      <c r="N8" s="31"/>
      <c r="O8" s="31"/>
      <c r="P8" s="31"/>
      <c r="Q8" s="32"/>
    </row>
    <row r="10" spans="1:19" x14ac:dyDescent="0.45">
      <c r="K10" s="24" t="s">
        <v>30</v>
      </c>
      <c r="L10" s="25"/>
      <c r="M10" s="25"/>
      <c r="N10" s="25"/>
      <c r="O10" s="25"/>
      <c r="P10" s="25"/>
      <c r="Q10" s="26"/>
    </row>
    <row r="11" spans="1:19" x14ac:dyDescent="0.45">
      <c r="K11" s="30"/>
      <c r="L11" s="31"/>
      <c r="M11" s="31"/>
      <c r="N11" s="31"/>
      <c r="O11" s="31"/>
      <c r="P11" s="31"/>
      <c r="Q11" s="32"/>
    </row>
    <row r="14" spans="1:19" ht="14.55" customHeight="1" x14ac:dyDescent="0.45">
      <c r="K14" s="22" t="s">
        <v>31</v>
      </c>
      <c r="L14" s="22"/>
      <c r="M14" s="22"/>
      <c r="N14" s="22"/>
      <c r="O14" s="22"/>
      <c r="P14" s="22"/>
      <c r="Q14" s="22"/>
      <c r="R14" s="22"/>
      <c r="S14" s="22"/>
    </row>
    <row r="15" spans="1:19" x14ac:dyDescent="0.45">
      <c r="K15" s="22"/>
      <c r="L15" s="22"/>
      <c r="M15" s="22"/>
      <c r="N15" s="22"/>
      <c r="O15" s="22"/>
      <c r="P15" s="22"/>
      <c r="Q15" s="22"/>
      <c r="R15" s="22"/>
      <c r="S15" s="22"/>
    </row>
    <row r="17" spans="1:19" x14ac:dyDescent="0.45">
      <c r="K17" s="22" t="s">
        <v>32</v>
      </c>
      <c r="L17" s="22"/>
      <c r="M17" s="22"/>
      <c r="N17" s="22"/>
      <c r="O17" s="22"/>
      <c r="P17" s="22"/>
      <c r="Q17" s="22"/>
      <c r="R17" s="22"/>
      <c r="S17" s="22"/>
    </row>
    <row r="18" spans="1:19" x14ac:dyDescent="0.45">
      <c r="K18" s="22"/>
      <c r="L18" s="22"/>
      <c r="M18" s="22"/>
      <c r="N18" s="22"/>
      <c r="O18" s="22"/>
      <c r="P18" s="22"/>
      <c r="Q18" s="22"/>
      <c r="R18" s="22"/>
      <c r="S18" s="22"/>
    </row>
    <row r="20" spans="1:19" ht="14.55" customHeight="1" x14ac:dyDescent="0.45">
      <c r="K20" s="22" t="s">
        <v>33</v>
      </c>
      <c r="L20" s="22"/>
      <c r="M20" s="22"/>
      <c r="N20" s="22"/>
      <c r="O20" s="22"/>
      <c r="P20" s="22"/>
      <c r="Q20" s="22"/>
      <c r="R20" s="22"/>
      <c r="S20" s="22"/>
    </row>
    <row r="21" spans="1:19" x14ac:dyDescent="0.45">
      <c r="K21" s="22"/>
      <c r="L21" s="22"/>
      <c r="M21" s="22"/>
      <c r="N21" s="22"/>
      <c r="O21" s="22"/>
      <c r="P21" s="22"/>
      <c r="Q21" s="22"/>
      <c r="R21" s="22"/>
      <c r="S21" s="22"/>
    </row>
    <row r="22" spans="1:19" x14ac:dyDescent="0.45">
      <c r="K22" s="22"/>
      <c r="L22" s="22"/>
      <c r="M22" s="22"/>
      <c r="N22" s="22"/>
      <c r="O22" s="22"/>
      <c r="P22" s="22"/>
      <c r="Q22" s="22"/>
      <c r="R22" s="22"/>
      <c r="S22" s="22"/>
    </row>
    <row r="25" spans="1:19" x14ac:dyDescent="0.45">
      <c r="B25" t="s">
        <v>111</v>
      </c>
      <c r="C25" t="s">
        <v>119</v>
      </c>
      <c r="D25" t="s">
        <v>120</v>
      </c>
      <c r="E25" t="s">
        <v>121</v>
      </c>
      <c r="F25" t="s">
        <v>112</v>
      </c>
      <c r="G25" t="s">
        <v>122</v>
      </c>
      <c r="H25" t="s">
        <v>123</v>
      </c>
      <c r="I25" t="s">
        <v>124</v>
      </c>
      <c r="J25" t="s">
        <v>113</v>
      </c>
      <c r="K25" t="s">
        <v>125</v>
      </c>
      <c r="L25" t="s">
        <v>126</v>
      </c>
      <c r="M25" t="s">
        <v>127</v>
      </c>
    </row>
    <row r="26" spans="1:19" x14ac:dyDescent="0.45">
      <c r="A26" t="s">
        <v>128</v>
      </c>
      <c r="B26" s="6">
        <v>7.1</v>
      </c>
      <c r="C26" s="6">
        <v>8.5</v>
      </c>
      <c r="D26" s="6">
        <v>7.7</v>
      </c>
      <c r="E26" s="6">
        <v>9</v>
      </c>
      <c r="F26" s="6">
        <v>7.1</v>
      </c>
      <c r="G26" s="6">
        <v>8.5</v>
      </c>
      <c r="H26" s="6">
        <v>7.7</v>
      </c>
      <c r="I26" s="6">
        <v>9</v>
      </c>
      <c r="J26" s="6">
        <v>7.1</v>
      </c>
      <c r="K26" s="6">
        <v>8.5</v>
      </c>
      <c r="L26" s="6">
        <v>7.7</v>
      </c>
      <c r="M26" s="6">
        <v>9</v>
      </c>
    </row>
    <row r="27" spans="1:19" x14ac:dyDescent="0.45">
      <c r="A27" t="s">
        <v>129</v>
      </c>
      <c r="B27" s="2">
        <v>8.5</v>
      </c>
      <c r="C27" s="2">
        <v>8.5</v>
      </c>
      <c r="D27" s="2">
        <v>8.5</v>
      </c>
      <c r="E27" s="2">
        <v>8.5</v>
      </c>
      <c r="F27" s="2">
        <v>9</v>
      </c>
      <c r="G27" s="2">
        <v>9</v>
      </c>
      <c r="H27" s="2">
        <v>9</v>
      </c>
      <c r="I27" s="2">
        <v>9</v>
      </c>
      <c r="J27" s="2">
        <v>10</v>
      </c>
      <c r="K27" s="2">
        <v>10</v>
      </c>
      <c r="L27" s="2">
        <v>10</v>
      </c>
      <c r="M27" s="2">
        <v>10</v>
      </c>
    </row>
    <row r="28" spans="1:19" x14ac:dyDescent="0.45">
      <c r="A28" t="s">
        <v>48</v>
      </c>
      <c r="B28" s="35">
        <v>1.4000000000000004</v>
      </c>
      <c r="C28" s="35">
        <v>0</v>
      </c>
      <c r="D28" s="35">
        <v>0.79999999999999982</v>
      </c>
      <c r="E28" s="35">
        <v>-0.5</v>
      </c>
      <c r="F28" s="35">
        <v>1.9000000000000004</v>
      </c>
      <c r="G28" s="35">
        <v>0.5</v>
      </c>
      <c r="H28" s="35">
        <v>1.2999999999999998</v>
      </c>
      <c r="I28" s="35">
        <v>0</v>
      </c>
      <c r="J28" s="35">
        <v>2.9000000000000004</v>
      </c>
      <c r="K28" s="35">
        <v>1.5</v>
      </c>
      <c r="L28" s="35">
        <v>2.2999999999999998</v>
      </c>
      <c r="M28" s="35">
        <v>1</v>
      </c>
    </row>
    <row r="29" spans="1:19" x14ac:dyDescent="0.45">
      <c r="A29" t="s">
        <v>110</v>
      </c>
      <c r="B29">
        <v>4</v>
      </c>
      <c r="C29">
        <v>6</v>
      </c>
      <c r="D29">
        <v>8</v>
      </c>
      <c r="E29">
        <v>7</v>
      </c>
      <c r="F29">
        <v>9</v>
      </c>
      <c r="G29">
        <v>0</v>
      </c>
      <c r="H29">
        <v>2</v>
      </c>
      <c r="I29">
        <v>3</v>
      </c>
      <c r="J29">
        <v>5</v>
      </c>
      <c r="K29">
        <v>6</v>
      </c>
      <c r="L29">
        <v>6</v>
      </c>
      <c r="M29">
        <v>7</v>
      </c>
      <c r="N29">
        <f>SUMPRODUCT(B29:M29,B28:M28)</f>
        <v>72.5</v>
      </c>
    </row>
    <row r="31" spans="1:19" x14ac:dyDescent="0.45">
      <c r="A31" t="s">
        <v>130</v>
      </c>
    </row>
    <row r="32" spans="1:19" x14ac:dyDescent="0.45">
      <c r="A32" t="s">
        <v>107</v>
      </c>
      <c r="B32" s="35">
        <v>-5</v>
      </c>
      <c r="C32" s="35">
        <v>15</v>
      </c>
      <c r="D32" s="35">
        <v>5</v>
      </c>
      <c r="E32" s="35">
        <v>30</v>
      </c>
      <c r="F32" s="35"/>
      <c r="G32" s="35"/>
      <c r="H32" s="35"/>
      <c r="I32" s="35"/>
      <c r="J32" s="35"/>
      <c r="K32" s="35"/>
      <c r="L32" s="35"/>
      <c r="M32" s="35"/>
      <c r="N32">
        <f>SUMPRODUCT(B32:M32,B29:M29)</f>
        <v>320</v>
      </c>
      <c r="O32" t="s">
        <v>57</v>
      </c>
      <c r="P32">
        <v>0</v>
      </c>
    </row>
    <row r="33" spans="1:16" x14ac:dyDescent="0.45">
      <c r="A33" t="s">
        <v>108</v>
      </c>
      <c r="B33" s="35"/>
      <c r="C33" s="35"/>
      <c r="D33" s="35"/>
      <c r="E33" s="35"/>
      <c r="F33" s="35">
        <v>-15</v>
      </c>
      <c r="G33" s="35">
        <v>5</v>
      </c>
      <c r="H33" s="35">
        <v>-5</v>
      </c>
      <c r="I33" s="35">
        <v>20</v>
      </c>
      <c r="J33" s="35"/>
      <c r="K33" s="35"/>
      <c r="L33" s="35"/>
      <c r="M33" s="35"/>
      <c r="N33">
        <f>SUMPRODUCT(Decision5,B33:M33)</f>
        <v>-85</v>
      </c>
      <c r="O33" t="s">
        <v>57</v>
      </c>
      <c r="P33">
        <v>0</v>
      </c>
    </row>
    <row r="34" spans="1:16" x14ac:dyDescent="0.45">
      <c r="A34" t="s">
        <v>109</v>
      </c>
      <c r="B34" s="35"/>
      <c r="C34" s="35"/>
      <c r="F34" s="35"/>
      <c r="G34" s="35"/>
      <c r="H34" s="35"/>
      <c r="I34" s="35"/>
      <c r="J34" s="35">
        <v>-30</v>
      </c>
      <c r="K34" s="35">
        <v>-10</v>
      </c>
      <c r="L34" s="35">
        <v>-20</v>
      </c>
      <c r="M34" s="35">
        <v>5</v>
      </c>
      <c r="N34">
        <f>SUMPRODUCT(Decision5,B34:M34)</f>
        <v>-295</v>
      </c>
      <c r="O34" t="s">
        <v>57</v>
      </c>
      <c r="P34">
        <v>0</v>
      </c>
    </row>
    <row r="35" spans="1:16" x14ac:dyDescent="0.45">
      <c r="B35" s="35"/>
      <c r="C35" s="35"/>
      <c r="F35" s="35"/>
      <c r="G35" s="35"/>
      <c r="H35" s="35"/>
      <c r="I35" s="35"/>
      <c r="J35" s="35"/>
      <c r="K35" s="35"/>
      <c r="L35" s="35"/>
      <c r="M35" s="35"/>
    </row>
    <row r="36" spans="1:16" x14ac:dyDescent="0.45">
      <c r="A36" t="s">
        <v>131</v>
      </c>
      <c r="B36" s="35"/>
      <c r="C36" s="35"/>
      <c r="D36" s="35"/>
      <c r="E36" s="35"/>
      <c r="F36" s="35"/>
      <c r="G36" s="35"/>
      <c r="H36" s="35"/>
      <c r="I36" s="35"/>
      <c r="J36" s="35"/>
      <c r="K36" s="35"/>
      <c r="L36" s="35"/>
      <c r="M36" s="35"/>
    </row>
    <row r="37" spans="1:16" x14ac:dyDescent="0.45">
      <c r="A37" t="s">
        <v>107</v>
      </c>
      <c r="B37" s="35">
        <v>1</v>
      </c>
      <c r="C37" s="35">
        <v>1</v>
      </c>
      <c r="D37" s="35">
        <v>1</v>
      </c>
      <c r="E37" s="35">
        <v>1</v>
      </c>
      <c r="F37" s="35"/>
      <c r="J37" s="35"/>
      <c r="K37" s="35"/>
      <c r="L37" s="35"/>
      <c r="M37" s="35"/>
      <c r="N37">
        <f>SUMPRODUCT(Decision5,B37:M37)</f>
        <v>25</v>
      </c>
      <c r="O37" t="s">
        <v>54</v>
      </c>
      <c r="P37">
        <v>2000</v>
      </c>
    </row>
    <row r="38" spans="1:16" x14ac:dyDescent="0.45">
      <c r="A38" t="s">
        <v>108</v>
      </c>
      <c r="B38" s="35"/>
      <c r="C38" s="35"/>
      <c r="D38" s="35"/>
      <c r="E38" s="35"/>
      <c r="F38" s="35">
        <v>1</v>
      </c>
      <c r="G38">
        <v>1</v>
      </c>
      <c r="H38">
        <v>1</v>
      </c>
      <c r="I38">
        <v>1</v>
      </c>
      <c r="J38" s="35"/>
      <c r="K38" s="35"/>
      <c r="L38" s="35"/>
      <c r="M38" s="35"/>
      <c r="N38">
        <f>SUMPRODUCT(Decision5,B38:M38)</f>
        <v>14</v>
      </c>
      <c r="O38" t="s">
        <v>54</v>
      </c>
      <c r="P38">
        <v>1500</v>
      </c>
    </row>
    <row r="39" spans="1:16" x14ac:dyDescent="0.45">
      <c r="A39" t="s">
        <v>109</v>
      </c>
      <c r="B39" s="35"/>
      <c r="C39" s="35"/>
      <c r="D39" s="35"/>
      <c r="E39" s="35"/>
      <c r="F39" s="35"/>
      <c r="J39" s="35">
        <v>1</v>
      </c>
      <c r="K39" s="35">
        <v>1</v>
      </c>
      <c r="L39" s="35">
        <v>1</v>
      </c>
      <c r="M39" s="35">
        <v>1</v>
      </c>
      <c r="N39">
        <f>SUMPRODUCT(Decision5,B39:M39)</f>
        <v>24</v>
      </c>
      <c r="O39" t="s">
        <v>54</v>
      </c>
      <c r="P39">
        <v>750</v>
      </c>
    </row>
    <row r="40" spans="1:16" x14ac:dyDescent="0.45">
      <c r="B40" s="35"/>
      <c r="C40" s="35"/>
      <c r="D40" s="35"/>
      <c r="E40" s="35"/>
      <c r="F40" s="35"/>
      <c r="G40" s="35"/>
      <c r="H40" s="35"/>
      <c r="I40" s="35"/>
    </row>
    <row r="41" spans="1:16" x14ac:dyDescent="0.45">
      <c r="A41" t="s">
        <v>132</v>
      </c>
      <c r="B41" s="35"/>
      <c r="C41" s="35"/>
      <c r="D41" s="35"/>
      <c r="E41" s="35"/>
      <c r="F41" s="35"/>
      <c r="G41" s="35"/>
      <c r="H41" s="35"/>
      <c r="I41" s="35"/>
    </row>
    <row r="42" spans="1:16" x14ac:dyDescent="0.45">
      <c r="A42" t="s">
        <v>114</v>
      </c>
      <c r="B42" s="35">
        <v>1</v>
      </c>
      <c r="C42" s="35"/>
      <c r="D42" s="35"/>
      <c r="E42" s="35"/>
      <c r="F42" s="35">
        <v>1</v>
      </c>
      <c r="G42" s="35"/>
      <c r="H42" s="35"/>
      <c r="I42" s="35"/>
      <c r="J42">
        <v>1</v>
      </c>
      <c r="N42">
        <f>SUMPRODUCT(Decision5,B42:M42)</f>
        <v>18</v>
      </c>
      <c r="O42" t="s">
        <v>54</v>
      </c>
      <c r="P42">
        <v>1000</v>
      </c>
    </row>
    <row r="43" spans="1:16" x14ac:dyDescent="0.45">
      <c r="A43" t="s">
        <v>115</v>
      </c>
      <c r="B43" s="35"/>
      <c r="C43" s="35">
        <v>1</v>
      </c>
      <c r="D43" s="35"/>
      <c r="E43" s="35"/>
      <c r="F43" s="35"/>
      <c r="G43" s="35">
        <v>1</v>
      </c>
      <c r="H43" s="35"/>
      <c r="I43" s="35"/>
      <c r="J43" s="35"/>
      <c r="K43">
        <v>1</v>
      </c>
      <c r="N43">
        <f>SUMPRODUCT(Decision5,B43:M43)</f>
        <v>12</v>
      </c>
      <c r="O43" t="s">
        <v>54</v>
      </c>
      <c r="P43">
        <v>1100</v>
      </c>
    </row>
    <row r="44" spans="1:16" x14ac:dyDescent="0.45">
      <c r="A44" t="s">
        <v>116</v>
      </c>
      <c r="D44" s="35">
        <v>1</v>
      </c>
      <c r="E44" s="35"/>
      <c r="F44" s="35"/>
      <c r="G44" s="35"/>
      <c r="H44" s="35">
        <v>1</v>
      </c>
      <c r="I44" s="35"/>
      <c r="J44" s="35"/>
      <c r="K44" s="35"/>
      <c r="L44">
        <v>1</v>
      </c>
      <c r="N44">
        <f>SUMPRODUCT(Decision5,B44:M44)</f>
        <v>16</v>
      </c>
      <c r="O44" t="s">
        <v>54</v>
      </c>
      <c r="P44">
        <v>1200</v>
      </c>
    </row>
    <row r="45" spans="1:16" x14ac:dyDescent="0.45">
      <c r="A45" t="s">
        <v>117</v>
      </c>
      <c r="E45" s="35">
        <v>1</v>
      </c>
      <c r="F45" s="35"/>
      <c r="G45" s="35"/>
      <c r="H45" s="35"/>
      <c r="I45" s="35">
        <v>1</v>
      </c>
      <c r="J45" s="35"/>
      <c r="K45" s="35"/>
      <c r="L45" s="35"/>
      <c r="M45">
        <v>1</v>
      </c>
      <c r="N45">
        <f>SUMPRODUCT(Decision5,B45:M45)</f>
        <v>17</v>
      </c>
      <c r="O45" t="s">
        <v>54</v>
      </c>
      <c r="P45">
        <v>1100</v>
      </c>
    </row>
    <row r="48" spans="1:16" x14ac:dyDescent="0.45">
      <c r="C48" t="s">
        <v>111</v>
      </c>
      <c r="D48" t="s">
        <v>119</v>
      </c>
      <c r="E48" t="s">
        <v>120</v>
      </c>
      <c r="F48" t="s">
        <v>121</v>
      </c>
    </row>
    <row r="49" spans="2:7" x14ac:dyDescent="0.45">
      <c r="B49" t="s">
        <v>128</v>
      </c>
      <c r="C49" s="6">
        <v>7.1</v>
      </c>
      <c r="D49" s="6">
        <v>8.5</v>
      </c>
      <c r="E49" s="6">
        <v>7.7</v>
      </c>
      <c r="F49" s="6">
        <v>9</v>
      </c>
    </row>
    <row r="50" spans="2:7" x14ac:dyDescent="0.45">
      <c r="B50" t="s">
        <v>129</v>
      </c>
      <c r="C50" s="2">
        <v>8.5</v>
      </c>
      <c r="D50" s="2">
        <v>8.5</v>
      </c>
      <c r="E50" s="2">
        <v>8.5</v>
      </c>
      <c r="F50" s="2">
        <v>8.5</v>
      </c>
    </row>
    <row r="51" spans="2:7" x14ac:dyDescent="0.45">
      <c r="B51" t="s">
        <v>48</v>
      </c>
      <c r="C51" s="35">
        <v>1.4000000000000004</v>
      </c>
      <c r="D51" s="35">
        <v>0</v>
      </c>
      <c r="E51" s="35">
        <v>0.79999999999999982</v>
      </c>
      <c r="F51" s="35">
        <v>-0.5</v>
      </c>
    </row>
    <row r="52" spans="2:7" x14ac:dyDescent="0.45">
      <c r="B52" t="s">
        <v>110</v>
      </c>
      <c r="C52">
        <v>4</v>
      </c>
      <c r="D52">
        <v>6</v>
      </c>
      <c r="E52">
        <v>8</v>
      </c>
      <c r="F52">
        <v>7</v>
      </c>
      <c r="G52">
        <f>SUMPRODUCT(C51:F51,C52:F52)</f>
        <v>8.5</v>
      </c>
    </row>
    <row r="53" spans="2:7" x14ac:dyDescent="0.45">
      <c r="G53">
        <f>7.1*4</f>
        <v>28.4</v>
      </c>
    </row>
    <row r="55" spans="2:7" x14ac:dyDescent="0.45">
      <c r="C55" s="34"/>
      <c r="D55" s="34">
        <f t="shared" ref="D55:F55" si="0">D52*D49</f>
        <v>51</v>
      </c>
      <c r="E55" s="34">
        <f t="shared" si="0"/>
        <v>61.6</v>
      </c>
      <c r="F55" s="34">
        <f t="shared" si="0"/>
        <v>63</v>
      </c>
      <c r="G55" s="34">
        <f>SUM(C55:F55)</f>
        <v>175.6</v>
      </c>
    </row>
    <row r="56" spans="2:7" x14ac:dyDescent="0.45">
      <c r="C56">
        <f>SUM(C52:F52)</f>
        <v>25</v>
      </c>
      <c r="G56">
        <f>C56*8.5</f>
        <v>212.5</v>
      </c>
    </row>
    <row r="57" spans="2:7" x14ac:dyDescent="0.45">
      <c r="G57" s="34">
        <f>G56-G55</f>
        <v>36.900000000000006</v>
      </c>
    </row>
  </sheetData>
  <mergeCells count="7">
    <mergeCell ref="K14:S15"/>
    <mergeCell ref="K17:S18"/>
    <mergeCell ref="K20:S22"/>
    <mergeCell ref="F2:I2"/>
    <mergeCell ref="K3:Q5"/>
    <mergeCell ref="K7:Q8"/>
    <mergeCell ref="K10:Q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6513F-5192-433E-8960-D6CB44EE7597}">
  <dimension ref="A3:P23"/>
  <sheetViews>
    <sheetView tabSelected="1" workbookViewId="0">
      <selection activeCell="A3" sqref="A3"/>
    </sheetView>
  </sheetViews>
  <sheetFormatPr defaultRowHeight="14.25" x14ac:dyDescent="0.45"/>
  <sheetData>
    <row r="3" spans="1:16" x14ac:dyDescent="0.45">
      <c r="B3" t="s">
        <v>111</v>
      </c>
      <c r="C3" t="s">
        <v>119</v>
      </c>
      <c r="D3" t="s">
        <v>120</v>
      </c>
      <c r="E3" t="s">
        <v>121</v>
      </c>
      <c r="F3" t="s">
        <v>112</v>
      </c>
      <c r="G3" t="s">
        <v>122</v>
      </c>
      <c r="H3" t="s">
        <v>123</v>
      </c>
      <c r="I3" t="s">
        <v>124</v>
      </c>
      <c r="J3" t="s">
        <v>113</v>
      </c>
      <c r="K3" t="s">
        <v>125</v>
      </c>
      <c r="L3" t="s">
        <v>126</v>
      </c>
      <c r="M3" t="s">
        <v>127</v>
      </c>
    </row>
    <row r="4" spans="1:16" x14ac:dyDescent="0.45">
      <c r="A4" t="s">
        <v>128</v>
      </c>
      <c r="B4" s="6">
        <v>7.1</v>
      </c>
      <c r="C4" s="6">
        <v>8.5</v>
      </c>
      <c r="D4" s="6">
        <v>7.7</v>
      </c>
      <c r="E4" s="6">
        <v>9</v>
      </c>
      <c r="F4" s="6">
        <v>7.1</v>
      </c>
      <c r="G4" s="6">
        <v>8.5</v>
      </c>
      <c r="H4" s="6">
        <v>7.7</v>
      </c>
      <c r="I4" s="6">
        <v>9</v>
      </c>
      <c r="J4" s="6">
        <v>7.1</v>
      </c>
      <c r="K4" s="6">
        <v>8.5</v>
      </c>
      <c r="L4" s="6">
        <v>7.7</v>
      </c>
      <c r="M4" s="6">
        <v>9</v>
      </c>
      <c r="N4">
        <f>SUMPRODUCT(B7:M7, B4:M4)</f>
        <v>574</v>
      </c>
    </row>
    <row r="5" spans="1:16" x14ac:dyDescent="0.45">
      <c r="A5" t="s">
        <v>129</v>
      </c>
      <c r="B5" s="2">
        <v>8.5</v>
      </c>
      <c r="C5" s="2">
        <v>8.5</v>
      </c>
      <c r="D5" s="2">
        <v>8.5</v>
      </c>
      <c r="E5" s="2">
        <v>8.5</v>
      </c>
      <c r="F5" s="2">
        <v>9</v>
      </c>
      <c r="G5" s="2">
        <v>9</v>
      </c>
      <c r="H5" s="2">
        <v>9</v>
      </c>
      <c r="I5" s="2">
        <v>9</v>
      </c>
      <c r="J5" s="2">
        <v>10</v>
      </c>
      <c r="K5" s="2">
        <v>10</v>
      </c>
      <c r="L5" s="2">
        <v>10</v>
      </c>
      <c r="M5" s="2">
        <v>10</v>
      </c>
      <c r="N5">
        <f>SUMPRODUCT(B7:M7,B5:M5)</f>
        <v>650.5</v>
      </c>
    </row>
    <row r="6" spans="1:16" x14ac:dyDescent="0.45">
      <c r="A6" t="s">
        <v>48</v>
      </c>
      <c r="B6" s="35">
        <v>1.4000000000000004</v>
      </c>
      <c r="C6" s="35">
        <v>0</v>
      </c>
      <c r="D6" s="35">
        <v>0.79999999999999982</v>
      </c>
      <c r="E6" s="35">
        <v>-0.5</v>
      </c>
      <c r="F6" s="35">
        <v>1.9000000000000004</v>
      </c>
      <c r="G6" s="35">
        <v>0.5</v>
      </c>
      <c r="H6" s="35">
        <v>1.2999999999999998</v>
      </c>
      <c r="I6" s="35">
        <v>0</v>
      </c>
      <c r="J6" s="35">
        <v>2.9000000000000004</v>
      </c>
      <c r="K6" s="35">
        <v>1.5</v>
      </c>
      <c r="L6" s="35">
        <v>2.2999999999999998</v>
      </c>
      <c r="M6" s="35">
        <v>1</v>
      </c>
      <c r="N6">
        <f>N5-N4</f>
        <v>76.5</v>
      </c>
    </row>
    <row r="7" spans="1:16" x14ac:dyDescent="0.45">
      <c r="A7" t="s">
        <v>110</v>
      </c>
      <c r="B7">
        <v>4</v>
      </c>
      <c r="C7">
        <v>6</v>
      </c>
      <c r="D7">
        <v>8</v>
      </c>
      <c r="E7">
        <v>7</v>
      </c>
      <c r="F7">
        <v>9</v>
      </c>
      <c r="G7">
        <v>8</v>
      </c>
      <c r="H7">
        <v>2</v>
      </c>
      <c r="I7">
        <v>3</v>
      </c>
      <c r="J7">
        <v>5</v>
      </c>
      <c r="K7">
        <v>6</v>
      </c>
      <c r="L7">
        <v>6</v>
      </c>
      <c r="M7">
        <v>7</v>
      </c>
      <c r="N7">
        <f>SUMPRODUCT(B7:M7,B6:M6)</f>
        <v>76.5</v>
      </c>
    </row>
    <row r="9" spans="1:16" x14ac:dyDescent="0.45">
      <c r="A9" t="s">
        <v>130</v>
      </c>
    </row>
    <row r="10" spans="1:16" x14ac:dyDescent="0.45">
      <c r="A10" t="s">
        <v>107</v>
      </c>
      <c r="B10" s="35">
        <v>-5</v>
      </c>
      <c r="C10" s="35">
        <v>15</v>
      </c>
      <c r="D10" s="35">
        <v>5</v>
      </c>
      <c r="E10" s="35">
        <v>30</v>
      </c>
      <c r="F10" s="35"/>
      <c r="G10" s="35"/>
      <c r="H10" s="35"/>
      <c r="I10" s="35"/>
      <c r="J10" s="35"/>
      <c r="K10" s="35"/>
      <c r="L10" s="35"/>
      <c r="M10" s="35"/>
      <c r="N10">
        <f>SUMPRODUCT(B10:M10,B7:M7)</f>
        <v>320</v>
      </c>
      <c r="O10" t="s">
        <v>57</v>
      </c>
      <c r="P10">
        <v>0</v>
      </c>
    </row>
    <row r="11" spans="1:16" x14ac:dyDescent="0.45">
      <c r="A11" t="s">
        <v>108</v>
      </c>
      <c r="B11" s="35"/>
      <c r="C11" s="35"/>
      <c r="D11" s="35"/>
      <c r="E11" s="35"/>
      <c r="F11" s="35">
        <v>-15</v>
      </c>
      <c r="G11" s="35">
        <v>5</v>
      </c>
      <c r="H11" s="35">
        <v>-5</v>
      </c>
      <c r="I11" s="35">
        <v>20</v>
      </c>
      <c r="J11" s="35"/>
      <c r="K11" s="35"/>
      <c r="L11" s="35"/>
      <c r="M11" s="35"/>
      <c r="N11">
        <f>SUMPRODUCT(Decision5,B11:M11)</f>
        <v>-85</v>
      </c>
      <c r="O11" t="s">
        <v>57</v>
      </c>
      <c r="P11">
        <v>0</v>
      </c>
    </row>
    <row r="12" spans="1:16" x14ac:dyDescent="0.45">
      <c r="A12" t="s">
        <v>109</v>
      </c>
      <c r="B12" s="35"/>
      <c r="C12" s="35"/>
      <c r="F12" s="35"/>
      <c r="G12" s="35"/>
      <c r="H12" s="35"/>
      <c r="I12" s="35"/>
      <c r="J12" s="35">
        <v>-30</v>
      </c>
      <c r="K12" s="35">
        <v>-10</v>
      </c>
      <c r="L12" s="35">
        <v>-20</v>
      </c>
      <c r="M12" s="35">
        <v>5</v>
      </c>
      <c r="N12">
        <f>SUMPRODUCT(Decision5,B12:M12)</f>
        <v>-295</v>
      </c>
      <c r="O12" t="s">
        <v>57</v>
      </c>
      <c r="P12">
        <v>0</v>
      </c>
    </row>
    <row r="13" spans="1:16" x14ac:dyDescent="0.45">
      <c r="B13" s="35"/>
      <c r="C13" s="35"/>
      <c r="F13" s="35"/>
      <c r="G13" s="35"/>
      <c r="H13" s="35"/>
      <c r="I13" s="35"/>
      <c r="J13" s="35"/>
      <c r="K13" s="35"/>
      <c r="L13" s="35"/>
      <c r="M13" s="35"/>
    </row>
    <row r="14" spans="1:16" x14ac:dyDescent="0.45">
      <c r="A14" t="s">
        <v>131</v>
      </c>
      <c r="B14" s="35"/>
      <c r="C14" s="35"/>
      <c r="D14" s="35"/>
      <c r="E14" s="35"/>
      <c r="F14" s="35"/>
      <c r="G14" s="35"/>
      <c r="H14" s="35"/>
      <c r="I14" s="35"/>
      <c r="J14" s="35"/>
      <c r="K14" s="35"/>
      <c r="L14" s="35"/>
      <c r="M14" s="35"/>
    </row>
    <row r="15" spans="1:16" x14ac:dyDescent="0.45">
      <c r="A15" t="s">
        <v>107</v>
      </c>
      <c r="B15" s="35">
        <v>1</v>
      </c>
      <c r="C15" s="35">
        <v>1</v>
      </c>
      <c r="D15" s="35">
        <v>1</v>
      </c>
      <c r="E15" s="35">
        <v>1</v>
      </c>
      <c r="F15" s="35"/>
      <c r="J15" s="35"/>
      <c r="K15" s="35"/>
      <c r="L15" s="35"/>
      <c r="M15" s="35"/>
      <c r="N15">
        <f>SUMPRODUCT(Decision5,B15:M15)</f>
        <v>25</v>
      </c>
      <c r="O15" t="s">
        <v>54</v>
      </c>
      <c r="P15">
        <v>2000</v>
      </c>
    </row>
    <row r="16" spans="1:16" x14ac:dyDescent="0.45">
      <c r="A16" t="s">
        <v>108</v>
      </c>
      <c r="B16" s="35"/>
      <c r="C16" s="35"/>
      <c r="D16" s="35"/>
      <c r="E16" s="35"/>
      <c r="F16" s="35">
        <v>1</v>
      </c>
      <c r="G16">
        <v>1</v>
      </c>
      <c r="H16">
        <v>1</v>
      </c>
      <c r="I16">
        <v>1</v>
      </c>
      <c r="J16" s="35"/>
      <c r="K16" s="35"/>
      <c r="L16" s="35"/>
      <c r="M16" s="35"/>
      <c r="N16">
        <f>SUMPRODUCT(Decision5,B16:M16)</f>
        <v>14</v>
      </c>
      <c r="O16" t="s">
        <v>54</v>
      </c>
      <c r="P16">
        <v>1500</v>
      </c>
    </row>
    <row r="17" spans="1:16" x14ac:dyDescent="0.45">
      <c r="A17" t="s">
        <v>109</v>
      </c>
      <c r="B17" s="35"/>
      <c r="C17" s="35"/>
      <c r="D17" s="35"/>
      <c r="E17" s="35"/>
      <c r="F17" s="35"/>
      <c r="J17" s="35">
        <v>1</v>
      </c>
      <c r="K17" s="35">
        <v>1</v>
      </c>
      <c r="L17" s="35">
        <v>1</v>
      </c>
      <c r="M17" s="35">
        <v>1</v>
      </c>
      <c r="N17">
        <f>SUMPRODUCT(Decision5,B17:M17)</f>
        <v>24</v>
      </c>
      <c r="O17" t="s">
        <v>54</v>
      </c>
      <c r="P17">
        <v>750</v>
      </c>
    </row>
    <row r="18" spans="1:16" x14ac:dyDescent="0.45">
      <c r="B18" s="35"/>
      <c r="C18" s="35"/>
      <c r="D18" s="35"/>
      <c r="E18" s="35"/>
      <c r="F18" s="35"/>
      <c r="G18" s="35"/>
      <c r="H18" s="35"/>
      <c r="I18" s="35"/>
    </row>
    <row r="19" spans="1:16" x14ac:dyDescent="0.45">
      <c r="A19" t="s">
        <v>132</v>
      </c>
      <c r="B19" s="35"/>
      <c r="C19" s="35"/>
      <c r="D19" s="35"/>
      <c r="E19" s="35"/>
      <c r="F19" s="35"/>
      <c r="G19" s="35"/>
      <c r="H19" s="35"/>
      <c r="I19" s="35"/>
    </row>
    <row r="20" spans="1:16" x14ac:dyDescent="0.45">
      <c r="A20" t="s">
        <v>114</v>
      </c>
      <c r="B20" s="35">
        <v>1</v>
      </c>
      <c r="C20" s="35"/>
      <c r="D20" s="35"/>
      <c r="E20" s="35"/>
      <c r="F20" s="35">
        <v>1</v>
      </c>
      <c r="G20" s="35"/>
      <c r="H20" s="35"/>
      <c r="I20" s="35"/>
      <c r="J20">
        <v>1</v>
      </c>
      <c r="N20">
        <f>SUMPRODUCT(Decision5,B20:M20)</f>
        <v>18</v>
      </c>
      <c r="O20" t="s">
        <v>54</v>
      </c>
      <c r="P20">
        <v>1000</v>
      </c>
    </row>
    <row r="21" spans="1:16" x14ac:dyDescent="0.45">
      <c r="A21" t="s">
        <v>115</v>
      </c>
      <c r="B21" s="35"/>
      <c r="C21" s="35">
        <v>1</v>
      </c>
      <c r="D21" s="35"/>
      <c r="E21" s="35"/>
      <c r="F21" s="35"/>
      <c r="G21" s="35">
        <v>1</v>
      </c>
      <c r="H21" s="35"/>
      <c r="I21" s="35"/>
      <c r="J21" s="35"/>
      <c r="K21">
        <v>1</v>
      </c>
      <c r="N21">
        <f>SUMPRODUCT(Decision5,B21:M21)</f>
        <v>12</v>
      </c>
      <c r="O21" t="s">
        <v>54</v>
      </c>
      <c r="P21">
        <v>1100</v>
      </c>
    </row>
    <row r="22" spans="1:16" x14ac:dyDescent="0.45">
      <c r="A22" t="s">
        <v>116</v>
      </c>
      <c r="D22" s="35">
        <v>1</v>
      </c>
      <c r="E22" s="35"/>
      <c r="F22" s="35"/>
      <c r="G22" s="35"/>
      <c r="H22" s="35">
        <v>1</v>
      </c>
      <c r="I22" s="35"/>
      <c r="J22" s="35"/>
      <c r="K22" s="35"/>
      <c r="L22">
        <v>1</v>
      </c>
      <c r="N22">
        <f>SUMPRODUCT(Decision5,B22:M22)</f>
        <v>16</v>
      </c>
      <c r="O22" t="s">
        <v>54</v>
      </c>
      <c r="P22">
        <v>1200</v>
      </c>
    </row>
    <row r="23" spans="1:16" x14ac:dyDescent="0.45">
      <c r="A23" t="s">
        <v>117</v>
      </c>
      <c r="E23" s="35">
        <v>1</v>
      </c>
      <c r="F23" s="35"/>
      <c r="G23" s="35"/>
      <c r="H23" s="35"/>
      <c r="I23" s="35">
        <v>1</v>
      </c>
      <c r="J23" s="35"/>
      <c r="K23" s="35"/>
      <c r="L23" s="35"/>
      <c r="M23">
        <v>1</v>
      </c>
      <c r="N23">
        <f>SUMPRODUCT(Decision5,B23:M23)</f>
        <v>17</v>
      </c>
      <c r="O23" t="s">
        <v>54</v>
      </c>
      <c r="P23">
        <v>1100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82862-FFE7-4E34-B857-DE56F82DC3F0}">
  <dimension ref="A2:P33"/>
  <sheetViews>
    <sheetView topLeftCell="B1" workbookViewId="0">
      <selection activeCell="H12" sqref="H12"/>
    </sheetView>
  </sheetViews>
  <sheetFormatPr defaultColWidth="8.796875" defaultRowHeight="14.25" x14ac:dyDescent="0.45"/>
  <cols>
    <col min="1" max="1" width="14" customWidth="1"/>
    <col min="14" max="14" width="11" bestFit="1" customWidth="1"/>
  </cols>
  <sheetData>
    <row r="2" spans="1:16" x14ac:dyDescent="0.45">
      <c r="B2" t="s">
        <v>35</v>
      </c>
      <c r="C2" t="s">
        <v>36</v>
      </c>
      <c r="D2" t="s">
        <v>37</v>
      </c>
      <c r="E2" t="s">
        <v>38</v>
      </c>
      <c r="F2" t="s">
        <v>39</v>
      </c>
      <c r="G2" t="s">
        <v>40</v>
      </c>
      <c r="H2" t="s">
        <v>41</v>
      </c>
      <c r="I2" t="s">
        <v>42</v>
      </c>
      <c r="J2" t="s">
        <v>43</v>
      </c>
      <c r="K2" t="s">
        <v>44</v>
      </c>
      <c r="L2" t="s">
        <v>45</v>
      </c>
      <c r="M2" t="s">
        <v>46</v>
      </c>
    </row>
    <row r="3" spans="1:16" x14ac:dyDescent="0.45">
      <c r="B3" s="11">
        <v>900</v>
      </c>
      <c r="C3" s="11">
        <v>0</v>
      </c>
      <c r="D3" s="11">
        <v>650</v>
      </c>
      <c r="E3" s="11">
        <v>41.666666666666664</v>
      </c>
      <c r="F3" s="11">
        <v>100</v>
      </c>
      <c r="G3" s="11">
        <v>850</v>
      </c>
      <c r="H3" s="11">
        <v>550</v>
      </c>
      <c r="I3" s="11">
        <v>0</v>
      </c>
      <c r="J3" s="11">
        <v>0</v>
      </c>
      <c r="K3" s="11">
        <v>250</v>
      </c>
      <c r="L3" s="11">
        <v>0</v>
      </c>
      <c r="M3" s="11">
        <v>500</v>
      </c>
    </row>
    <row r="4" spans="1:16" x14ac:dyDescent="0.45">
      <c r="A4" t="s">
        <v>5</v>
      </c>
      <c r="B4" s="6">
        <v>7.1</v>
      </c>
      <c r="C4" s="6">
        <v>8.5</v>
      </c>
      <c r="D4" s="6">
        <v>7.7</v>
      </c>
      <c r="E4" s="6">
        <v>9</v>
      </c>
      <c r="F4" s="6">
        <v>7.1</v>
      </c>
      <c r="G4" s="6">
        <v>8.5</v>
      </c>
      <c r="H4" s="6">
        <v>7.7</v>
      </c>
      <c r="I4" s="6">
        <v>9</v>
      </c>
      <c r="J4" s="6">
        <v>7.1</v>
      </c>
      <c r="K4" s="6">
        <v>8.5</v>
      </c>
      <c r="L4" s="6">
        <v>7.7</v>
      </c>
      <c r="M4" s="6">
        <v>9</v>
      </c>
      <c r="N4" s="12">
        <f>SUMPRODUCT(CSdecision,B4:M4)</f>
        <v>30565</v>
      </c>
    </row>
    <row r="5" spans="1:16" x14ac:dyDescent="0.45">
      <c r="A5" t="s">
        <v>47</v>
      </c>
      <c r="B5" s="2">
        <v>8.5</v>
      </c>
      <c r="C5" s="2">
        <v>8.5</v>
      </c>
      <c r="D5" s="2">
        <v>8.5</v>
      </c>
      <c r="E5" s="2">
        <v>8.5</v>
      </c>
      <c r="F5" s="2">
        <v>9</v>
      </c>
      <c r="G5" s="2">
        <v>9</v>
      </c>
      <c r="H5" s="2">
        <v>9</v>
      </c>
      <c r="I5" s="2">
        <v>9</v>
      </c>
      <c r="J5" s="2">
        <v>10</v>
      </c>
      <c r="K5" s="2">
        <v>10</v>
      </c>
      <c r="L5" s="2">
        <v>10</v>
      </c>
      <c r="M5" s="2">
        <v>10</v>
      </c>
      <c r="N5" s="12">
        <f>SUMPRODUCT(CSdecision,B5:M5)</f>
        <v>34529.166666666664</v>
      </c>
    </row>
    <row r="6" spans="1:16" x14ac:dyDescent="0.45">
      <c r="N6" s="13">
        <f>N5-N4</f>
        <v>3964.1666666666642</v>
      </c>
      <c r="O6" t="s">
        <v>48</v>
      </c>
    </row>
    <row r="7" spans="1:16" x14ac:dyDescent="0.45">
      <c r="A7" t="s">
        <v>49</v>
      </c>
    </row>
    <row r="8" spans="1:16" x14ac:dyDescent="0.45">
      <c r="A8" t="s">
        <v>50</v>
      </c>
      <c r="B8">
        <v>1</v>
      </c>
      <c r="F8">
        <v>1</v>
      </c>
      <c r="J8">
        <v>1</v>
      </c>
      <c r="N8" s="14">
        <f>SUMPRODUCT(CSdecision,B8:M8)</f>
        <v>1000</v>
      </c>
      <c r="O8" t="s">
        <v>54</v>
      </c>
      <c r="P8">
        <v>1000</v>
      </c>
    </row>
    <row r="9" spans="1:16" x14ac:dyDescent="0.45">
      <c r="A9" t="s">
        <v>51</v>
      </c>
      <c r="C9">
        <v>1</v>
      </c>
      <c r="G9">
        <v>1</v>
      </c>
      <c r="K9">
        <v>1</v>
      </c>
      <c r="N9" s="14">
        <f>SUMPRODUCT(CSdecision,B9:M9)</f>
        <v>1100</v>
      </c>
      <c r="O9" t="s">
        <v>54</v>
      </c>
      <c r="P9">
        <v>1100</v>
      </c>
    </row>
    <row r="10" spans="1:16" x14ac:dyDescent="0.45">
      <c r="A10" t="s">
        <v>52</v>
      </c>
      <c r="D10">
        <v>1</v>
      </c>
      <c r="H10">
        <v>1</v>
      </c>
      <c r="L10">
        <v>1</v>
      </c>
      <c r="N10" s="14">
        <f>SUMPRODUCT(CSdecision,B10:M10)</f>
        <v>1200</v>
      </c>
      <c r="O10" t="s">
        <v>54</v>
      </c>
      <c r="P10">
        <v>1200</v>
      </c>
    </row>
    <row r="11" spans="1:16" x14ac:dyDescent="0.45">
      <c r="A11" t="s">
        <v>53</v>
      </c>
      <c r="E11">
        <v>1</v>
      </c>
      <c r="I11">
        <v>1</v>
      </c>
      <c r="M11">
        <v>1</v>
      </c>
      <c r="N11" s="14">
        <f>SUMPRODUCT(CSdecision,B11:M11)</f>
        <v>541.66666666666663</v>
      </c>
      <c r="O11" t="s">
        <v>54</v>
      </c>
      <c r="P11">
        <v>1100</v>
      </c>
    </row>
    <row r="12" spans="1:16" x14ac:dyDescent="0.45">
      <c r="A12" t="s">
        <v>58</v>
      </c>
      <c r="N12" s="14"/>
    </row>
    <row r="13" spans="1:16" x14ac:dyDescent="0.45">
      <c r="A13" t="s">
        <v>25</v>
      </c>
      <c r="B13">
        <v>1</v>
      </c>
      <c r="C13">
        <v>1</v>
      </c>
      <c r="D13">
        <v>1</v>
      </c>
      <c r="E13">
        <v>1</v>
      </c>
      <c r="N13" s="14">
        <f>SUMPRODUCT(CSdecision,B13:M13)</f>
        <v>1591.6666666666667</v>
      </c>
      <c r="O13" t="s">
        <v>54</v>
      </c>
      <c r="P13">
        <v>2000</v>
      </c>
    </row>
    <row r="14" spans="1:16" x14ac:dyDescent="0.45">
      <c r="A14" t="s">
        <v>55</v>
      </c>
      <c r="F14">
        <v>1</v>
      </c>
      <c r="G14">
        <v>1</v>
      </c>
      <c r="H14">
        <v>1</v>
      </c>
      <c r="I14">
        <v>1</v>
      </c>
      <c r="N14" s="14">
        <f>SUMPRODUCT(CSdecision,B14:M14)</f>
        <v>1500</v>
      </c>
      <c r="O14" t="s">
        <v>54</v>
      </c>
      <c r="P14">
        <v>1500</v>
      </c>
    </row>
    <row r="15" spans="1:16" x14ac:dyDescent="0.45">
      <c r="A15" t="s">
        <v>56</v>
      </c>
      <c r="J15">
        <v>1</v>
      </c>
      <c r="K15">
        <v>1</v>
      </c>
      <c r="L15">
        <v>1</v>
      </c>
      <c r="M15">
        <v>1</v>
      </c>
      <c r="N15" s="14">
        <f>SUMPRODUCT(CSdecision,B15:M15)</f>
        <v>750</v>
      </c>
      <c r="O15" t="s">
        <v>54</v>
      </c>
      <c r="P15">
        <v>750</v>
      </c>
    </row>
    <row r="16" spans="1:16" x14ac:dyDescent="0.45">
      <c r="N16" s="14"/>
    </row>
    <row r="17" spans="1:16" x14ac:dyDescent="0.45">
      <c r="A17" t="s">
        <v>8</v>
      </c>
      <c r="N17" s="14"/>
    </row>
    <row r="18" spans="1:16" x14ac:dyDescent="0.45">
      <c r="A18" t="s">
        <v>25</v>
      </c>
      <c r="B18">
        <v>-5</v>
      </c>
      <c r="C18">
        <v>15</v>
      </c>
      <c r="D18">
        <v>5</v>
      </c>
      <c r="E18">
        <v>30</v>
      </c>
      <c r="N18" s="14">
        <f>SUMPRODUCT(CSdecision,B18:M18)</f>
        <v>0</v>
      </c>
      <c r="O18" t="s">
        <v>57</v>
      </c>
      <c r="P18">
        <v>0</v>
      </c>
    </row>
    <row r="19" spans="1:16" x14ac:dyDescent="0.45">
      <c r="A19" t="s">
        <v>55</v>
      </c>
      <c r="F19">
        <v>-15</v>
      </c>
      <c r="G19">
        <v>5</v>
      </c>
      <c r="H19">
        <v>-5</v>
      </c>
      <c r="I19">
        <v>20</v>
      </c>
      <c r="N19" s="14">
        <f>SUMPRODUCT(CSdecision,B19:M19)</f>
        <v>0</v>
      </c>
      <c r="O19" t="s">
        <v>57</v>
      </c>
      <c r="P19">
        <v>0</v>
      </c>
    </row>
    <row r="20" spans="1:16" x14ac:dyDescent="0.45">
      <c r="A20" t="s">
        <v>56</v>
      </c>
      <c r="J20">
        <v>-30</v>
      </c>
      <c r="K20">
        <v>-10</v>
      </c>
      <c r="L20">
        <v>-20</v>
      </c>
      <c r="M20">
        <v>5</v>
      </c>
      <c r="N20" s="14">
        <f>SUMPRODUCT(CSdecision,B20:M20)</f>
        <v>0</v>
      </c>
      <c r="O20" t="s">
        <v>57</v>
      </c>
      <c r="P20">
        <v>0</v>
      </c>
    </row>
    <row r="21" spans="1:16" x14ac:dyDescent="0.45">
      <c r="N21" s="14"/>
    </row>
    <row r="22" spans="1:16" x14ac:dyDescent="0.45">
      <c r="N22" s="14"/>
    </row>
    <row r="23" spans="1:16" x14ac:dyDescent="0.45">
      <c r="N23" s="14"/>
    </row>
    <row r="24" spans="1:16" x14ac:dyDescent="0.45">
      <c r="N24" s="14"/>
    </row>
    <row r="25" spans="1:16" x14ac:dyDescent="0.45">
      <c r="N25" s="14"/>
    </row>
    <row r="26" spans="1:16" x14ac:dyDescent="0.45">
      <c r="N26" s="14"/>
    </row>
    <row r="27" spans="1:16" x14ac:dyDescent="0.45">
      <c r="N27" s="14"/>
    </row>
    <row r="28" spans="1:16" x14ac:dyDescent="0.45">
      <c r="N28" s="14"/>
    </row>
    <row r="29" spans="1:16" x14ac:dyDescent="0.45">
      <c r="N29" s="14"/>
    </row>
    <row r="30" spans="1:16" x14ac:dyDescent="0.45">
      <c r="N30" s="14"/>
    </row>
    <row r="31" spans="1:16" x14ac:dyDescent="0.45">
      <c r="N31" s="14">
        <f>SUMPRODUCT(CSdecision,B31:M31)</f>
        <v>0</v>
      </c>
    </row>
    <row r="32" spans="1:16" x14ac:dyDescent="0.45">
      <c r="N32" s="14">
        <f>SUMPRODUCT(CSdecision,B32:M32)</f>
        <v>0</v>
      </c>
    </row>
    <row r="33" spans="14:14" x14ac:dyDescent="0.45">
      <c r="N33" s="14">
        <f>SUMPRODUCT(CSdecision,B33:M33)</f>
        <v>0</v>
      </c>
    </row>
  </sheetData>
  <pageMargins left="0.7" right="0.7" top="0.75" bottom="0.75" header="0.3" footer="0.3"/>
  <drawing r:id="rId1"/>
  <legacyDrawing r:id="rId2"/>
  <oleObjects>
    <mc:AlternateContent xmlns:mc="http://schemas.openxmlformats.org/markup-compatibility/2006">
      <mc:Choice Requires="x14">
        <oleObject progId="Equation.DSMT4" shapeId="3073" r:id="rId3">
          <objectPr defaultSize="0" r:id="rId4">
            <anchor moveWithCells="1">
              <from>
                <xdr:col>2</xdr:col>
                <xdr:colOff>190500</xdr:colOff>
                <xdr:row>30</xdr:row>
                <xdr:rowOff>90488</xdr:rowOff>
              </from>
              <to>
                <xdr:col>12</xdr:col>
                <xdr:colOff>61913</xdr:colOff>
                <xdr:row>39</xdr:row>
                <xdr:rowOff>90488</xdr:rowOff>
              </to>
            </anchor>
          </objectPr>
        </oleObject>
      </mc:Choice>
      <mc:Fallback>
        <oleObject progId="Equation.DSMT4" shapeId="3073" r:id="rId3"/>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8A205-3245-8C40-A590-8D2E1DEED4C1}">
  <dimension ref="B3:K18"/>
  <sheetViews>
    <sheetView workbookViewId="0">
      <selection activeCell="C16" sqref="C16"/>
    </sheetView>
  </sheetViews>
  <sheetFormatPr defaultColWidth="10.6640625" defaultRowHeight="14.25" x14ac:dyDescent="0.45"/>
  <cols>
    <col min="2" max="2" width="14.796875" bestFit="1" customWidth="1"/>
    <col min="8" max="8" width="12.796875" bestFit="1" customWidth="1"/>
  </cols>
  <sheetData>
    <row r="3" spans="2:11" x14ac:dyDescent="0.45">
      <c r="B3" s="16"/>
      <c r="C3" s="16" t="s">
        <v>86</v>
      </c>
      <c r="D3" s="16" t="s">
        <v>87</v>
      </c>
      <c r="E3" s="16" t="s">
        <v>88</v>
      </c>
      <c r="F3" s="16" t="s">
        <v>118</v>
      </c>
      <c r="G3" s="16"/>
      <c r="H3" s="16"/>
      <c r="I3" s="16" t="s">
        <v>84</v>
      </c>
    </row>
    <row r="4" spans="2:11" x14ac:dyDescent="0.45">
      <c r="B4" s="16" t="s">
        <v>81</v>
      </c>
      <c r="C4" s="16">
        <v>4</v>
      </c>
      <c r="D4" s="16">
        <v>6</v>
      </c>
      <c r="E4" s="16">
        <v>2</v>
      </c>
      <c r="F4" s="16"/>
      <c r="G4" s="16">
        <f>SUMPRODUCT($C$10:$E$10,C4:E4)</f>
        <v>1800</v>
      </c>
      <c r="H4" s="16" t="s">
        <v>54</v>
      </c>
      <c r="I4" s="16">
        <v>1850</v>
      </c>
      <c r="K4">
        <f>6475-2400</f>
        <v>4075</v>
      </c>
    </row>
    <row r="5" spans="2:11" x14ac:dyDescent="0.45">
      <c r="B5" s="16" t="s">
        <v>82</v>
      </c>
      <c r="C5" s="16">
        <v>3</v>
      </c>
      <c r="D5" s="16">
        <v>5</v>
      </c>
      <c r="E5" s="16">
        <v>7</v>
      </c>
      <c r="F5" s="16"/>
      <c r="G5" s="16">
        <f t="shared" ref="G5:G6" si="0">SUMPRODUCT($C$10:$E$10,C5:E5)</f>
        <v>2000</v>
      </c>
      <c r="H5" s="16" t="s">
        <v>54</v>
      </c>
      <c r="I5" s="16">
        <v>2400</v>
      </c>
    </row>
    <row r="6" spans="2:11" x14ac:dyDescent="0.45">
      <c r="B6" s="16" t="s">
        <v>83</v>
      </c>
      <c r="C6" s="16">
        <v>3</v>
      </c>
      <c r="D6" s="16">
        <v>2</v>
      </c>
      <c r="E6" s="16">
        <v>4</v>
      </c>
      <c r="F6" s="16"/>
      <c r="G6" s="16">
        <f t="shared" si="0"/>
        <v>1100</v>
      </c>
      <c r="H6" s="16" t="s">
        <v>54</v>
      </c>
      <c r="I6" s="16">
        <v>1500</v>
      </c>
    </row>
    <row r="7" spans="2:11" x14ac:dyDescent="0.45">
      <c r="B7" s="16"/>
      <c r="C7" s="16"/>
      <c r="D7" s="16"/>
      <c r="E7" s="16"/>
      <c r="F7" s="16"/>
      <c r="G7" s="16"/>
      <c r="H7" s="16"/>
      <c r="I7" s="16"/>
    </row>
    <row r="8" spans="2:11" x14ac:dyDescent="0.45">
      <c r="B8" s="16" t="s">
        <v>85</v>
      </c>
      <c r="C8" s="16">
        <v>360</v>
      </c>
      <c r="D8" s="16">
        <v>300</v>
      </c>
      <c r="E8" s="16">
        <v>100</v>
      </c>
      <c r="F8" s="16"/>
      <c r="G8" s="16"/>
      <c r="H8" s="16"/>
      <c r="I8" s="16"/>
    </row>
    <row r="9" spans="2:11" x14ac:dyDescent="0.45">
      <c r="B9" s="16" t="s">
        <v>48</v>
      </c>
      <c r="C9" s="16">
        <v>15</v>
      </c>
      <c r="D9" s="16">
        <v>24</v>
      </c>
      <c r="E9" s="16">
        <v>18</v>
      </c>
      <c r="F9" s="16"/>
      <c r="G9" s="16"/>
      <c r="H9" s="16"/>
      <c r="I9" s="16"/>
    </row>
    <row r="10" spans="2:11" x14ac:dyDescent="0.45">
      <c r="B10" s="33" t="s">
        <v>89</v>
      </c>
      <c r="C10" s="16">
        <v>100</v>
      </c>
      <c r="D10" s="16">
        <v>200</v>
      </c>
      <c r="E10" s="16">
        <v>100</v>
      </c>
      <c r="F10" s="16"/>
      <c r="G10" s="16"/>
      <c r="H10" s="16">
        <f>SUMPRODUCT(Decision,C9:E9)</f>
        <v>8100</v>
      </c>
      <c r="I10" s="16" t="s">
        <v>48</v>
      </c>
    </row>
    <row r="11" spans="2:11" x14ac:dyDescent="0.45">
      <c r="B11" s="16"/>
      <c r="C11" s="16"/>
      <c r="D11" s="16"/>
      <c r="E11" s="16"/>
      <c r="F11" s="16"/>
      <c r="G11" s="16"/>
      <c r="H11" s="16"/>
      <c r="I11" s="16"/>
    </row>
    <row r="12" spans="2:11" x14ac:dyDescent="0.45">
      <c r="B12" s="16" t="s">
        <v>78</v>
      </c>
      <c r="C12" s="16">
        <v>1</v>
      </c>
      <c r="D12" s="16"/>
      <c r="E12" s="16"/>
      <c r="F12" s="16"/>
      <c r="G12" s="16">
        <f>SUMPRODUCT($C$10:$E$10,C12:E12)</f>
        <v>100</v>
      </c>
      <c r="H12" s="16" t="s">
        <v>54</v>
      </c>
      <c r="I12" s="16">
        <v>360</v>
      </c>
    </row>
    <row r="13" spans="2:11" x14ac:dyDescent="0.45">
      <c r="B13" s="16" t="s">
        <v>79</v>
      </c>
      <c r="C13" s="16"/>
      <c r="D13" s="16">
        <v>1</v>
      </c>
      <c r="E13" s="16"/>
      <c r="F13" s="16"/>
      <c r="G13" s="16">
        <f t="shared" ref="G13:G14" si="1">SUMPRODUCT($C$10:$E$10,C13:E13)</f>
        <v>200</v>
      </c>
      <c r="H13" s="16" t="s">
        <v>54</v>
      </c>
      <c r="I13" s="16">
        <v>300</v>
      </c>
    </row>
    <row r="14" spans="2:11" x14ac:dyDescent="0.45">
      <c r="B14" s="16" t="s">
        <v>80</v>
      </c>
      <c r="C14" s="16"/>
      <c r="D14" s="16"/>
      <c r="E14" s="16">
        <v>1</v>
      </c>
      <c r="F14" s="16"/>
      <c r="G14" s="16">
        <f t="shared" si="1"/>
        <v>100</v>
      </c>
      <c r="H14" s="16" t="s">
        <v>54</v>
      </c>
      <c r="I14" s="16">
        <v>100</v>
      </c>
    </row>
    <row r="15" spans="2:11" x14ac:dyDescent="0.45">
      <c r="B15" s="16"/>
      <c r="C15" s="16"/>
      <c r="D15" s="16"/>
      <c r="E15" s="16"/>
      <c r="F15" s="16"/>
      <c r="G15" s="16"/>
      <c r="H15" s="16"/>
      <c r="I15" s="16"/>
    </row>
    <row r="16" spans="2:11" x14ac:dyDescent="0.45">
      <c r="B16" s="16" t="s">
        <v>78</v>
      </c>
      <c r="C16">
        <v>0.75</v>
      </c>
      <c r="D16">
        <v>-0.25</v>
      </c>
      <c r="E16">
        <v>-0.25</v>
      </c>
      <c r="G16">
        <f>SUMPRODUCT(Decision,C16:E16)</f>
        <v>0</v>
      </c>
      <c r="H16" s="16" t="s">
        <v>57</v>
      </c>
      <c r="I16" s="16">
        <v>0</v>
      </c>
    </row>
    <row r="17" spans="2:9" x14ac:dyDescent="0.45">
      <c r="B17" s="16" t="s">
        <v>79</v>
      </c>
      <c r="C17">
        <v>-0.25</v>
      </c>
      <c r="D17">
        <v>0.75</v>
      </c>
      <c r="E17">
        <v>-0.25</v>
      </c>
      <c r="G17">
        <f>SUMPRODUCT(Decision,C17:E17)</f>
        <v>100</v>
      </c>
      <c r="H17" s="16" t="s">
        <v>57</v>
      </c>
      <c r="I17" s="16">
        <v>0</v>
      </c>
    </row>
    <row r="18" spans="2:9" x14ac:dyDescent="0.45">
      <c r="B18" s="16" t="s">
        <v>80</v>
      </c>
      <c r="C18">
        <v>-0.25</v>
      </c>
      <c r="D18">
        <v>-0.25</v>
      </c>
      <c r="E18">
        <v>0.75</v>
      </c>
      <c r="G18">
        <f>SUMPRODUCT(Decision,C18:E18)</f>
        <v>0</v>
      </c>
      <c r="H18" s="16" t="s">
        <v>57</v>
      </c>
      <c r="I18" s="1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66DF-B26B-450B-B673-27A7625CF301}">
  <dimension ref="B2:I25"/>
  <sheetViews>
    <sheetView workbookViewId="0">
      <selection activeCell="F23" sqref="F23"/>
    </sheetView>
  </sheetViews>
  <sheetFormatPr defaultRowHeight="14.25" x14ac:dyDescent="0.45"/>
  <sheetData>
    <row r="2" spans="2:9" x14ac:dyDescent="0.45">
      <c r="B2" s="16" t="s">
        <v>90</v>
      </c>
      <c r="C2" s="16" t="s">
        <v>91</v>
      </c>
      <c r="D2" s="16" t="s">
        <v>92</v>
      </c>
      <c r="E2" s="16" t="s">
        <v>93</v>
      </c>
      <c r="F2" s="16" t="s">
        <v>94</v>
      </c>
      <c r="G2" s="16"/>
      <c r="H2" s="16"/>
      <c r="I2" s="16"/>
    </row>
    <row r="3" spans="2:9" x14ac:dyDescent="0.45">
      <c r="B3" s="16" t="s">
        <v>95</v>
      </c>
      <c r="C3" s="16">
        <v>75</v>
      </c>
      <c r="D3" s="16">
        <v>15</v>
      </c>
      <c r="E3" s="16">
        <v>0.5</v>
      </c>
      <c r="F3" s="16">
        <v>1500000</v>
      </c>
      <c r="G3" s="16"/>
      <c r="H3" s="16"/>
      <c r="I3" s="16"/>
    </row>
    <row r="4" spans="2:9" x14ac:dyDescent="0.45">
      <c r="B4" s="16" t="s">
        <v>96</v>
      </c>
      <c r="C4" s="16">
        <v>60</v>
      </c>
      <c r="D4" s="16">
        <v>20</v>
      </c>
      <c r="E4" s="16">
        <v>0.6</v>
      </c>
      <c r="F4" s="16">
        <v>1200000</v>
      </c>
      <c r="G4" s="16"/>
      <c r="H4" s="16"/>
      <c r="I4" s="16"/>
    </row>
    <row r="5" spans="2:9" x14ac:dyDescent="0.45">
      <c r="B5" s="16" t="s">
        <v>97</v>
      </c>
      <c r="C5" s="16">
        <v>85</v>
      </c>
      <c r="D5" s="16">
        <v>18</v>
      </c>
      <c r="E5" s="16">
        <v>0.7</v>
      </c>
      <c r="F5" s="16">
        <v>2000000</v>
      </c>
      <c r="G5" s="16"/>
      <c r="H5" s="16"/>
      <c r="I5" s="16"/>
    </row>
    <row r="6" spans="2:9" x14ac:dyDescent="0.45">
      <c r="B6" s="16"/>
      <c r="C6" s="16"/>
      <c r="D6" s="16"/>
      <c r="E6" s="16"/>
      <c r="F6" s="16"/>
      <c r="G6" s="16"/>
      <c r="H6" s="16"/>
      <c r="I6" s="16"/>
    </row>
    <row r="7" spans="2:9" x14ac:dyDescent="0.45">
      <c r="B7" s="16" t="s">
        <v>90</v>
      </c>
      <c r="C7" s="16" t="s">
        <v>98</v>
      </c>
      <c r="D7" s="16" t="s">
        <v>78</v>
      </c>
      <c r="E7" s="16" t="s">
        <v>99</v>
      </c>
      <c r="F7" s="16"/>
      <c r="G7" s="16"/>
      <c r="H7" s="16"/>
      <c r="I7" s="16"/>
    </row>
    <row r="8" spans="2:9" x14ac:dyDescent="0.45">
      <c r="B8" s="16" t="s">
        <v>91</v>
      </c>
      <c r="C8" s="16">
        <v>75</v>
      </c>
      <c r="D8" s="16">
        <v>60</v>
      </c>
      <c r="E8" s="16">
        <v>85</v>
      </c>
      <c r="F8" s="16"/>
      <c r="G8" s="16"/>
      <c r="H8" s="16"/>
      <c r="I8" s="16"/>
    </row>
    <row r="9" spans="2:9" x14ac:dyDescent="0.45">
      <c r="B9" s="16" t="s">
        <v>92</v>
      </c>
      <c r="C9" s="16">
        <v>15</v>
      </c>
      <c r="D9" s="16">
        <v>20</v>
      </c>
      <c r="E9" s="16">
        <v>18</v>
      </c>
      <c r="F9" s="16"/>
      <c r="G9" s="16"/>
      <c r="H9" s="16"/>
      <c r="I9" s="16"/>
    </row>
    <row r="10" spans="2:9" x14ac:dyDescent="0.45">
      <c r="B10" s="16" t="s">
        <v>93</v>
      </c>
      <c r="C10" s="16">
        <v>0.5</v>
      </c>
      <c r="D10" s="16">
        <v>0.6</v>
      </c>
      <c r="E10" s="16">
        <v>0.7</v>
      </c>
      <c r="F10" s="16"/>
      <c r="G10" s="16"/>
      <c r="H10" s="16"/>
      <c r="I10" s="16"/>
    </row>
    <row r="11" spans="2:9" x14ac:dyDescent="0.45">
      <c r="B11" s="16" t="s">
        <v>94</v>
      </c>
      <c r="C11" s="16">
        <v>1500000</v>
      </c>
      <c r="D11" s="16">
        <v>1200000</v>
      </c>
      <c r="E11" s="16">
        <v>2000000</v>
      </c>
      <c r="F11" s="16"/>
      <c r="G11" s="16"/>
      <c r="H11" s="16"/>
      <c r="I11" s="16"/>
    </row>
    <row r="12" spans="2:9" x14ac:dyDescent="0.45">
      <c r="B12" s="16" t="s">
        <v>100</v>
      </c>
      <c r="C12" s="16">
        <v>1500000</v>
      </c>
      <c r="D12" s="16">
        <v>520000</v>
      </c>
      <c r="E12" s="16">
        <v>1980000</v>
      </c>
      <c r="F12" s="16"/>
      <c r="G12" s="16"/>
      <c r="H12" s="16">
        <f>SUMPRODUCT(Decision1,C10:E10)</f>
        <v>2448000</v>
      </c>
      <c r="I12" s="16" t="s">
        <v>5</v>
      </c>
    </row>
    <row r="13" spans="2:9" x14ac:dyDescent="0.45">
      <c r="B13" s="16"/>
      <c r="C13" s="16"/>
      <c r="D13" s="16"/>
      <c r="E13" s="16"/>
      <c r="F13" s="16"/>
      <c r="G13" s="16"/>
      <c r="H13" s="16"/>
      <c r="I13" s="16"/>
    </row>
    <row r="14" spans="2:9" x14ac:dyDescent="0.45">
      <c r="B14" s="16" t="s">
        <v>101</v>
      </c>
      <c r="C14" s="16"/>
      <c r="D14" s="16"/>
      <c r="E14" s="16"/>
      <c r="F14" s="16"/>
      <c r="G14" s="16"/>
      <c r="H14" s="16"/>
      <c r="I14" s="16"/>
    </row>
    <row r="15" spans="2:9" x14ac:dyDescent="0.45">
      <c r="B15" s="16" t="s">
        <v>98</v>
      </c>
      <c r="C15" s="16">
        <v>1</v>
      </c>
      <c r="D15" s="16"/>
      <c r="E15" s="16"/>
      <c r="F15" s="16">
        <f>SUMPRODUCT(Decision1,C15:E15)</f>
        <v>1500000</v>
      </c>
      <c r="G15" s="16" t="s">
        <v>54</v>
      </c>
      <c r="H15" s="16">
        <v>1500000</v>
      </c>
      <c r="I15" s="16"/>
    </row>
    <row r="16" spans="2:9" x14ac:dyDescent="0.45">
      <c r="B16" s="16" t="s">
        <v>102</v>
      </c>
      <c r="C16" s="16"/>
      <c r="D16" s="16">
        <v>1</v>
      </c>
      <c r="E16" s="16"/>
      <c r="F16" s="16">
        <f>SUMPRODUCT(Decision1,C16:E16)</f>
        <v>520000</v>
      </c>
      <c r="G16" s="16" t="s">
        <v>54</v>
      </c>
      <c r="H16" s="16">
        <v>1200000</v>
      </c>
      <c r="I16" s="16"/>
    </row>
    <row r="17" spans="2:9" x14ac:dyDescent="0.45">
      <c r="B17" s="16" t="s">
        <v>103</v>
      </c>
      <c r="C17" s="16"/>
      <c r="D17" s="16"/>
      <c r="E17" s="16">
        <v>1</v>
      </c>
      <c r="F17" s="16">
        <f>SUMPRODUCT(Decision1,C17:E17)</f>
        <v>1980000</v>
      </c>
      <c r="G17" s="16" t="s">
        <v>54</v>
      </c>
      <c r="H17" s="16">
        <v>2000000</v>
      </c>
      <c r="I17" s="16"/>
    </row>
    <row r="18" spans="2:9" x14ac:dyDescent="0.45">
      <c r="B18" s="16"/>
      <c r="C18" s="16"/>
      <c r="D18" s="16"/>
      <c r="E18" s="16"/>
      <c r="F18" s="16"/>
      <c r="G18" s="16"/>
      <c r="H18" s="16"/>
      <c r="I18" s="16"/>
    </row>
    <row r="19" spans="2:9" x14ac:dyDescent="0.45">
      <c r="B19" s="16" t="s">
        <v>104</v>
      </c>
      <c r="C19" s="16"/>
      <c r="D19" s="16"/>
      <c r="E19" s="16"/>
      <c r="F19" s="16"/>
      <c r="G19" s="16"/>
      <c r="H19" s="16"/>
      <c r="I19" s="16"/>
    </row>
    <row r="20" spans="2:9" x14ac:dyDescent="0.45">
      <c r="B20" s="16" t="s">
        <v>91</v>
      </c>
      <c r="C20" s="16">
        <v>-3</v>
      </c>
      <c r="D20" s="16">
        <v>-18</v>
      </c>
      <c r="E20" s="16">
        <v>7</v>
      </c>
      <c r="F20" s="16">
        <f>SUMPRODUCT(Decision1,C20:E20)</f>
        <v>0</v>
      </c>
      <c r="G20" s="16" t="s">
        <v>57</v>
      </c>
      <c r="H20" s="16">
        <v>0</v>
      </c>
      <c r="I20" s="16"/>
    </row>
    <row r="21" spans="2:9" x14ac:dyDescent="0.45">
      <c r="B21" s="16" t="s">
        <v>92</v>
      </c>
      <c r="C21" s="16">
        <v>-1</v>
      </c>
      <c r="D21" s="16">
        <v>4</v>
      </c>
      <c r="E21" s="16">
        <v>2</v>
      </c>
      <c r="F21" s="16">
        <f>SUMPRODUCT(Decision1,C21:E21)</f>
        <v>4540000</v>
      </c>
      <c r="G21" s="16" t="s">
        <v>57</v>
      </c>
      <c r="H21" s="16">
        <v>0</v>
      </c>
      <c r="I21" s="16"/>
    </row>
    <row r="23" spans="2:9" x14ac:dyDescent="0.45">
      <c r="B23" s="16" t="s">
        <v>105</v>
      </c>
      <c r="C23">
        <v>1</v>
      </c>
      <c r="D23">
        <v>1</v>
      </c>
      <c r="E23">
        <v>1</v>
      </c>
      <c r="F23">
        <f>SUMPRODUCT(Decision1,C23:E23)</f>
        <v>4000000</v>
      </c>
      <c r="G23" t="s">
        <v>106</v>
      </c>
      <c r="H23" s="16">
        <v>4000000</v>
      </c>
    </row>
    <row r="24" spans="2:9" x14ac:dyDescent="0.45">
      <c r="B24" s="16"/>
      <c r="F24" s="16"/>
    </row>
    <row r="25" spans="2:9" x14ac:dyDescent="0.45">
      <c r="B25" s="16"/>
      <c r="F25"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Prob8Data</vt:lpstr>
      <vt:lpstr>Prob9Data</vt:lpstr>
      <vt:lpstr>Sheet2</vt:lpstr>
      <vt:lpstr>Sheet1</vt:lpstr>
      <vt:lpstr>Furniture problem</vt:lpstr>
      <vt:lpstr>Diaz Coffee Data</vt:lpstr>
      <vt:lpstr>CSAvail</vt:lpstr>
      <vt:lpstr>CSdecision</vt:lpstr>
      <vt:lpstr>CSUsed</vt:lpstr>
      <vt:lpstr>Decision</vt:lpstr>
      <vt:lpstr>Decision1</vt:lpstr>
      <vt:lpstr>Decision3</vt:lpstr>
      <vt:lpstr>Decision5</vt:lpstr>
      <vt:lpstr>Demand</vt:lpstr>
      <vt:lpstr>Produced</vt:lpstr>
      <vt:lpstr>ProductVisc</vt:lpstr>
      <vt:lpstr>Schedule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C</dc:creator>
  <cp:lastModifiedBy>Shirish Pandagare</cp:lastModifiedBy>
  <dcterms:created xsi:type="dcterms:W3CDTF">2015-09-16T01:50:23Z</dcterms:created>
  <dcterms:modified xsi:type="dcterms:W3CDTF">2022-02-06T03:02:45Z</dcterms:modified>
</cp:coreProperties>
</file>