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deept\Desktop\BA resources\"/>
    </mc:Choice>
  </mc:AlternateContent>
  <xr:revisionPtr revIDLastSave="0" documentId="13_ncr:1_{22C43A48-C021-42AD-8FC7-32AA795BDDA9}" xr6:coauthVersionLast="47" xr6:coauthVersionMax="47" xr10:uidLastSave="{00000000-0000-0000-0000-000000000000}"/>
  <bookViews>
    <workbookView xWindow="-108" yWindow="-108" windowWidth="23256" windowHeight="12456" tabRatio="1000" activeTab="8" xr2:uid="{039806AC-1E90-4C41-A4F4-78E21A9548D0}"/>
  </bookViews>
  <sheets>
    <sheet name="Raw" sheetId="1" r:id="rId1"/>
    <sheet name="KPI" sheetId="3" r:id="rId2"/>
    <sheet name="Gender Split" sheetId="4" r:id="rId3"/>
    <sheet name="Att. by Qualification" sheetId="5" r:id="rId4"/>
    <sheet name="Att. by department" sheetId="6" r:id="rId5"/>
    <sheet name="Att. by job roles" sheetId="8" r:id="rId6"/>
    <sheet name="Att. by ag" sheetId="9" r:id="rId7"/>
    <sheet name="Att. by marriage status" sheetId="10" r:id="rId8"/>
    <sheet name="Dashboard" sheetId="11" r:id="rId9"/>
  </sheets>
  <definedNames>
    <definedName name="_xlchart.v1.0" hidden="1">'Att. by job roles'!$E$4:$E$12</definedName>
    <definedName name="_xlchart.v1.1" hidden="1">'Att. by job roles'!$F$3</definedName>
    <definedName name="_xlchart.v1.2" hidden="1">'Att. by job roles'!$F$4:$F$12</definedName>
    <definedName name="_xlchart.v1.6" hidden="1">'Att. by job roles'!$E$4:$E$12</definedName>
    <definedName name="_xlchart.v1.7" hidden="1">'Att. by job roles'!$F$3</definedName>
    <definedName name="_xlchart.v1.8" hidden="1">'Att. by job roles'!$F$4:$F$12</definedName>
    <definedName name="_xlchart.v2.10" hidden="1">'Att. by marriage status'!$E$3</definedName>
    <definedName name="_xlchart.v2.11" hidden="1">'Att. by marriage status'!$E$4:$E$6</definedName>
    <definedName name="_xlchart.v2.3" hidden="1">'Att. by marriage status'!$D$4:$D$6</definedName>
    <definedName name="_xlchart.v2.4" hidden="1">'Att. by marriage status'!$E$3</definedName>
    <definedName name="_xlchart.v2.5" hidden="1">'Att. by marriage status'!$E$4:$E$6</definedName>
    <definedName name="_xlchart.v2.9" hidden="1">'Att. by marriage status'!$D$4:$D$6</definedName>
    <definedName name="Slicer_Department">#N/A</definedName>
    <definedName name="Slicer_Education_Field">#N/A</definedName>
    <definedName name="Slicer_Gender">#N/A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11" l="1"/>
  <c r="C7" i="11"/>
  <c r="D7" i="11"/>
  <c r="D6" i="10"/>
  <c r="D5" i="10"/>
  <c r="D4" i="10"/>
  <c r="E5" i="8"/>
  <c r="E6" i="8"/>
  <c r="E7" i="8"/>
  <c r="E8" i="8"/>
  <c r="E9" i="8"/>
  <c r="E10" i="8"/>
  <c r="E11" i="8"/>
  <c r="E12" i="8"/>
  <c r="E4" i="8"/>
  <c r="E6" i="10"/>
  <c r="E5" i="10"/>
  <c r="E4" i="10"/>
  <c r="F12" i="8"/>
  <c r="F11" i="8"/>
  <c r="F10" i="8"/>
  <c r="F8" i="8"/>
  <c r="F7" i="8"/>
  <c r="F6" i="8"/>
  <c r="F5" i="8"/>
  <c r="F4" i="8"/>
  <c r="C7" i="3"/>
  <c r="B7" i="3"/>
  <c r="A7" i="3"/>
  <c r="F7" i="11" l="1"/>
  <c r="D7" i="3"/>
  <c r="E7" i="3"/>
  <c r="E7" i="11" l="1"/>
</calcChain>
</file>

<file path=xl/sharedStrings.xml><?xml version="1.0" encoding="utf-8"?>
<sst xmlns="http://schemas.openxmlformats.org/spreadsheetml/2006/main" count="19217" uniqueCount="1570">
  <si>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</si>
  <si>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</si>
  <si>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</si>
  <si>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</si>
  <si>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</si>
  <si>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</si>
  <si>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</si>
  <si>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</si>
  <si>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</si>
  <si>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</si>
  <si>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</si>
  <si>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</si>
  <si>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</si>
  <si>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</si>
  <si>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</si>
  <si>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</si>
  <si>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</si>
  <si>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</si>
  <si>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</si>
  <si>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</si>
  <si>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</si>
  <si>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</si>
  <si>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</si>
  <si>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</si>
  <si>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</si>
  <si>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</si>
  <si>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</si>
  <si>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</si>
  <si>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</si>
  <si>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</si>
  <si>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</si>
  <si>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</si>
  <si>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</si>
  <si>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</si>
  <si>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</si>
  <si>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</si>
  <si>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</si>
  <si>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</si>
  <si>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</si>
  <si>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</si>
  <si>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</si>
  <si>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</si>
  <si>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</si>
  <si>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</si>
  <si>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</si>
  <si>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</si>
  <si>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</si>
  <si>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</si>
  <si>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</si>
  <si>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</si>
  <si>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</si>
  <si>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</si>
  <si>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</si>
  <si>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</si>
  <si>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</si>
  <si>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</si>
  <si>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</si>
  <si>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</si>
  <si>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</si>
  <si>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</si>
  <si>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</si>
  <si>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</si>
  <si>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</si>
  <si>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</si>
  <si>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</si>
  <si>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</si>
  <si>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</si>
  <si>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</si>
  <si>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</si>
  <si>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</si>
  <si>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</si>
  <si>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</si>
  <si>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</si>
  <si>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</si>
  <si>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</si>
  <si>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</si>
  <si>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</si>
  <si>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</si>
  <si>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</si>
  <si>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</si>
  <si>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</si>
  <si>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</si>
  <si>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</si>
  <si>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</si>
  <si>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</si>
  <si>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</si>
  <si>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</si>
  <si>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</si>
  <si>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</si>
  <si>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</si>
  <si>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</si>
  <si>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</si>
  <si>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</si>
  <si>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</si>
  <si>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</si>
  <si>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</si>
  <si>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</si>
  <si>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</si>
  <si>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</si>
  <si>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</si>
  <si>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</si>
  <si>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</si>
  <si>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</si>
  <si>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</si>
  <si>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</si>
  <si>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</si>
  <si>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</si>
  <si>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</si>
  <si>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</si>
  <si>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</si>
  <si>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</si>
  <si>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</si>
  <si>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</si>
  <si>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</si>
  <si>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</si>
  <si>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</si>
  <si>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</si>
  <si>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</si>
  <si>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</si>
  <si>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</si>
  <si>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</si>
  <si>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</si>
  <si>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</si>
  <si>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</si>
  <si>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</si>
  <si>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</si>
  <si>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</si>
  <si>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</si>
  <si>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</si>
  <si>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</si>
  <si>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</si>
  <si>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</si>
  <si>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</si>
  <si>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</si>
  <si>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</si>
  <si>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</si>
  <si>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</si>
  <si>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</si>
  <si>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</si>
  <si>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</si>
  <si>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</si>
  <si>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</si>
  <si>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</si>
  <si>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</si>
  <si>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</si>
  <si>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</si>
  <si>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</si>
  <si>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</si>
  <si>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</si>
  <si>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</si>
  <si>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</si>
  <si>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</si>
  <si>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</si>
  <si>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</si>
  <si>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</si>
  <si>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</si>
  <si>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</si>
  <si>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</si>
  <si>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</si>
  <si>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</si>
  <si>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</si>
  <si>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</si>
  <si>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</si>
  <si>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</si>
  <si>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</si>
  <si>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</si>
  <si>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</si>
  <si>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</si>
  <si>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</si>
  <si>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</si>
  <si>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</si>
  <si>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</si>
  <si>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</si>
  <si>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</si>
  <si>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</si>
  <si>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</si>
  <si>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</si>
  <si>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</si>
  <si>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</si>
  <si>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</si>
  <si>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</si>
  <si>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</si>
  <si>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</si>
  <si>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</si>
  <si>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</si>
  <si>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</si>
  <si>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</si>
  <si>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</si>
  <si>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</si>
  <si>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</si>
  <si>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</si>
  <si>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</si>
  <si>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</si>
  <si>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</si>
  <si>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</si>
  <si>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</si>
  <si>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</si>
  <si>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</si>
  <si>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</si>
  <si>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</si>
  <si>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</si>
  <si>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</si>
  <si>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</si>
  <si>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</si>
  <si>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</si>
  <si>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</si>
  <si>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</si>
  <si>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</si>
  <si>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</si>
  <si>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</si>
  <si>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</si>
  <si>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</si>
  <si>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</si>
  <si>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</si>
  <si>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</si>
  <si>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</si>
  <si>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</si>
  <si>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</si>
  <si>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</si>
  <si>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</si>
  <si>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</si>
  <si>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</si>
  <si>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</si>
  <si>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</si>
  <si>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</si>
  <si>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</si>
  <si>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</si>
  <si>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</si>
  <si>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</si>
  <si>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</si>
  <si>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</si>
  <si>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</si>
  <si>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</si>
  <si>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</si>
  <si>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</si>
  <si>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</si>
  <si>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</si>
  <si>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</si>
  <si>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</si>
  <si>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</si>
  <si>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</si>
  <si>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</si>
  <si>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</si>
  <si>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</si>
  <si>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</si>
  <si>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</si>
  <si>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</si>
  <si>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</si>
  <si>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</si>
  <si>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</si>
  <si>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</si>
  <si>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</si>
  <si>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</si>
  <si>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</si>
  <si>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</si>
  <si>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</si>
  <si>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</si>
  <si>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</si>
  <si>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</si>
  <si>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</si>
  <si>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</si>
  <si>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</si>
  <si>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</si>
  <si>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</si>
  <si>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</si>
  <si>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</si>
  <si>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</si>
  <si>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</si>
  <si>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</si>
  <si>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</si>
  <si>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</si>
  <si>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</si>
  <si>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</si>
  <si>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</si>
  <si>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</si>
  <si>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</si>
  <si>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</si>
  <si>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</si>
  <si>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</si>
  <si>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</si>
  <si>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</si>
  <si>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</si>
  <si>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</si>
  <si>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</si>
  <si>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</si>
  <si>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</si>
  <si>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</si>
  <si>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</si>
  <si>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</si>
  <si>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</si>
  <si>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</si>
  <si>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</si>
  <si>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</si>
  <si>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</si>
  <si>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</si>
  <si>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</si>
  <si>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</si>
  <si>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</si>
  <si>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</si>
  <si>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</si>
  <si>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</si>
  <si>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</si>
  <si>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</si>
  <si>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</si>
  <si>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</si>
  <si>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</si>
  <si>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</si>
  <si>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</si>
  <si>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</si>
  <si>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</si>
  <si>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</si>
  <si>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</si>
  <si>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</si>
  <si>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</si>
  <si>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</si>
  <si>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</si>
  <si>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</si>
  <si>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</si>
  <si>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</si>
  <si>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</si>
  <si>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</si>
  <si>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</si>
  <si>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</si>
  <si>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</si>
  <si>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</si>
  <si>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</si>
  <si>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</si>
  <si>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</si>
  <si>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</si>
  <si>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</si>
  <si>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</si>
  <si>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</si>
  <si>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</si>
  <si>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</si>
  <si>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</si>
  <si>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</si>
  <si>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</si>
  <si>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</si>
  <si>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</si>
  <si>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</si>
  <si>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</si>
  <si>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</si>
  <si>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</si>
  <si>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</si>
  <si>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</si>
  <si>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</si>
  <si>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</si>
  <si>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</si>
  <si>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</si>
  <si>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</si>
  <si>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</si>
  <si>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</si>
  <si>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</si>
  <si>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</si>
  <si>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</si>
  <si>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</si>
  <si>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</si>
  <si>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</si>
  <si>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</si>
  <si>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</si>
  <si>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</si>
  <si>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</si>
  <si>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</si>
  <si>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</si>
  <si>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</si>
  <si>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</si>
  <si>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</si>
  <si>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</si>
  <si>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</si>
  <si>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</si>
  <si>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</si>
  <si>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</si>
  <si>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</si>
  <si>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</si>
  <si>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</si>
  <si>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</si>
  <si>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</si>
  <si>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</si>
  <si>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</si>
  <si>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</si>
  <si>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</si>
  <si>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</si>
  <si>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</si>
  <si>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</si>
  <si>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</si>
  <si>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</si>
  <si>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</si>
  <si>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</si>
  <si>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</si>
  <si>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</si>
  <si>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</si>
  <si>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</si>
  <si>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</si>
  <si>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</si>
  <si>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</si>
  <si>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</si>
  <si>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</si>
  <si>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</si>
  <si>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</si>
  <si>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</si>
  <si>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</si>
  <si>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</si>
  <si>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</si>
  <si>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</si>
  <si>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</si>
  <si>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</si>
  <si>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</si>
  <si>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</si>
  <si>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</si>
  <si>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</si>
  <si>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</si>
  <si>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</si>
  <si>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</si>
  <si>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</si>
  <si>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</si>
  <si>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</si>
  <si>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</si>
  <si>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</si>
  <si>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</si>
  <si>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</si>
  <si>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</si>
  <si>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</si>
  <si>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</si>
  <si>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</si>
  <si>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</si>
  <si>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</si>
  <si>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</si>
  <si>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</si>
  <si>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</si>
  <si>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</si>
  <si>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</si>
  <si>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</si>
  <si>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</si>
  <si>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</si>
  <si>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</si>
  <si>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</si>
  <si>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</si>
  <si>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</si>
  <si>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</si>
  <si>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</si>
  <si>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</si>
  <si>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</si>
  <si>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</si>
  <si>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</si>
  <si>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</si>
  <si>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</si>
  <si>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</si>
  <si>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</si>
  <si>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</si>
  <si>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</si>
  <si>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</si>
  <si>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</si>
  <si>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</si>
  <si>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</si>
  <si>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</si>
  <si>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</si>
  <si>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</si>
  <si>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</si>
  <si>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</si>
  <si>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</si>
  <si>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</si>
  <si>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</si>
  <si>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</si>
  <si>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</si>
  <si>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</si>
  <si>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</si>
  <si>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</si>
  <si>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</si>
  <si>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</si>
  <si>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</si>
  <si>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</si>
  <si>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</si>
  <si>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</si>
  <si>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</si>
  <si>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</si>
  <si>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</si>
  <si>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</si>
  <si>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</si>
  <si>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</si>
  <si>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</si>
  <si>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</si>
  <si>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</si>
  <si>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</si>
  <si>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</si>
  <si>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</si>
  <si>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</si>
  <si>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</si>
  <si>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</si>
  <si>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</si>
  <si>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</si>
  <si>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</si>
  <si>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</si>
  <si>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</si>
  <si>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</si>
  <si>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</si>
  <si>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</si>
  <si>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</si>
  <si>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</si>
  <si>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</si>
  <si>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</si>
  <si>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</si>
  <si>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</si>
  <si>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</si>
  <si>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</si>
  <si>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</si>
  <si>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</si>
  <si>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</si>
  <si>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</si>
  <si>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</si>
  <si>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</si>
  <si>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</si>
  <si>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</si>
  <si>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</si>
  <si>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</si>
  <si>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</si>
  <si>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</si>
  <si>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</si>
  <si>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</si>
  <si>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</si>
  <si>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</si>
  <si>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</si>
  <si>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</si>
  <si>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</si>
  <si>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</si>
  <si>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</si>
  <si>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</si>
  <si>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</si>
  <si>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</si>
  <si>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</si>
  <si>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</si>
  <si>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</si>
  <si>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</si>
  <si>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</si>
  <si>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</si>
  <si>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</si>
  <si>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</si>
  <si>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</si>
  <si>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</si>
  <si>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</si>
  <si>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</si>
  <si>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</si>
  <si>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</si>
  <si>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</si>
  <si>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</si>
  <si>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</si>
  <si>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</si>
  <si>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</si>
  <si>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</si>
  <si>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</si>
  <si>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</si>
  <si>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</si>
  <si>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</si>
  <si>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</si>
  <si>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</si>
  <si>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</si>
  <si>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</si>
  <si>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</si>
  <si>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</si>
  <si>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</si>
  <si>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</si>
  <si>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</si>
  <si>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</si>
  <si>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</si>
  <si>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</si>
  <si>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</si>
  <si>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</si>
  <si>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</si>
  <si>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</si>
  <si>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</si>
  <si>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</si>
  <si>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</si>
  <si>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</si>
  <si>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</si>
  <si>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</si>
  <si>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</si>
  <si>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</si>
  <si>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</si>
  <si>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</si>
  <si>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</si>
  <si>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</si>
  <si>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</si>
  <si>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</si>
  <si>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</si>
  <si>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</si>
  <si>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</si>
  <si>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</si>
  <si>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</si>
  <si>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</si>
  <si>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</si>
  <si>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</si>
  <si>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</si>
  <si>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</si>
  <si>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</si>
  <si>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</si>
  <si>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</si>
  <si>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</si>
  <si>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</si>
  <si>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</si>
  <si>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</si>
  <si>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</si>
  <si>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</si>
  <si>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</si>
  <si>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</si>
  <si>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</si>
  <si>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</si>
  <si>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</si>
  <si>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</si>
  <si>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</si>
  <si>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</si>
  <si>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</si>
  <si>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</si>
  <si>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</si>
  <si>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</si>
  <si>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</si>
  <si>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</si>
  <si>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</si>
  <si>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</si>
  <si>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</si>
  <si>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</si>
  <si>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</si>
  <si>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</si>
  <si>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</si>
  <si>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</si>
  <si>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</si>
  <si>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</si>
  <si>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</si>
  <si>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</si>
  <si>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</si>
  <si>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</si>
  <si>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</si>
  <si>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</si>
  <si>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</si>
  <si>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</si>
  <si>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</si>
  <si>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</si>
  <si>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</si>
  <si>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</si>
  <si>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</si>
  <si>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</si>
  <si>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</si>
  <si>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</si>
  <si>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</si>
  <si>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</si>
  <si>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</si>
  <si>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</si>
  <si>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</si>
  <si>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</si>
  <si>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</si>
  <si>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</si>
  <si>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</si>
  <si>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</si>
  <si>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</si>
  <si>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</si>
  <si>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</si>
  <si>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</si>
  <si>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</si>
  <si>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</si>
  <si>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</si>
  <si>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</si>
  <si>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</si>
  <si>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</si>
  <si>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</si>
  <si>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</si>
  <si>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</si>
  <si>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</si>
  <si>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</si>
  <si>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</si>
  <si>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</si>
  <si>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</si>
  <si>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</si>
  <si>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</si>
  <si>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</si>
  <si>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</si>
  <si>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</si>
  <si>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</si>
  <si>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</si>
  <si>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</si>
  <si>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</si>
  <si>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</si>
  <si>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</si>
  <si>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</si>
  <si>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</si>
  <si>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</si>
  <si>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</si>
  <si>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</si>
  <si>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</si>
  <si>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</si>
  <si>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</si>
  <si>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</si>
  <si>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</si>
  <si>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</si>
  <si>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</si>
  <si>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</si>
  <si>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</si>
  <si>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</si>
  <si>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</si>
  <si>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</si>
  <si>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</si>
  <si>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</si>
  <si>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</si>
  <si>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</si>
  <si>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</si>
  <si>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</si>
  <si>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</si>
  <si>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</si>
  <si>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</si>
  <si>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</si>
  <si>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</si>
  <si>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</si>
  <si>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</si>
  <si>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</si>
  <si>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</si>
  <si>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</si>
  <si>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</si>
  <si>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</si>
  <si>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</si>
  <si>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</si>
  <si>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</si>
  <si>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</si>
  <si>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</si>
  <si>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</si>
  <si>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</si>
  <si>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</si>
  <si>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</si>
  <si>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</si>
  <si>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</si>
  <si>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</si>
  <si>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</si>
  <si>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</si>
  <si>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</si>
  <si>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</si>
  <si>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</si>
  <si>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</si>
  <si>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</si>
  <si>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</si>
  <si>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</si>
  <si>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</si>
  <si>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</si>
  <si>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</si>
  <si>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</si>
  <si>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</si>
  <si>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</si>
  <si>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</si>
  <si>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</si>
  <si>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</si>
  <si>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</si>
  <si>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</si>
  <si>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</si>
  <si>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</si>
  <si>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</si>
  <si>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</si>
  <si>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</si>
  <si>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</si>
  <si>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</si>
  <si>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</si>
  <si>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</si>
  <si>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</si>
  <si>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</si>
  <si>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</si>
  <si>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</si>
  <si>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</si>
  <si>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</si>
  <si>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</si>
  <si>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</si>
  <si>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</si>
  <si>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</si>
  <si>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</si>
  <si>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</si>
  <si>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</si>
  <si>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</si>
  <si>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</si>
  <si>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</si>
  <si>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</si>
  <si>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</si>
  <si>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</si>
  <si>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</si>
  <si>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</si>
  <si>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</si>
  <si>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</si>
  <si>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</si>
  <si>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</si>
  <si>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</si>
  <si>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</si>
  <si>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</si>
  <si>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</si>
  <si>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</si>
  <si>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</si>
  <si>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</si>
  <si>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</si>
  <si>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</si>
  <si>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</si>
  <si>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</si>
  <si>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</si>
  <si>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</si>
  <si>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</si>
  <si>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</si>
  <si>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</si>
  <si>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</si>
  <si>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</si>
  <si>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</si>
  <si>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</si>
  <si>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</si>
  <si>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</si>
  <si>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</si>
  <si>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</si>
  <si>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</si>
  <si>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</si>
  <si>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</si>
  <si>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</si>
  <si>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</si>
  <si>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</si>
  <si>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</si>
  <si>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</si>
  <si>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</si>
  <si>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</si>
  <si>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</si>
  <si>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</si>
  <si>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</si>
  <si>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</si>
  <si>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</si>
  <si>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</si>
  <si>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</si>
  <si>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</si>
  <si>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</si>
  <si>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</si>
  <si>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</si>
  <si>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</si>
  <si>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</si>
  <si>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</si>
  <si>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</si>
  <si>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</si>
  <si>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</si>
  <si>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</si>
  <si>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</si>
  <si>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</si>
  <si>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</si>
  <si>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</si>
  <si>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</si>
  <si>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</si>
  <si>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</si>
  <si>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</si>
  <si>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</si>
  <si>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</si>
  <si>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</si>
  <si>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</si>
  <si>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</si>
  <si>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</si>
  <si>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</si>
  <si>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</si>
  <si>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</si>
  <si>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</si>
  <si>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</si>
  <si>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</si>
  <si>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</si>
  <si>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</si>
  <si>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</si>
  <si>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</si>
  <si>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</si>
  <si>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</si>
  <si>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</si>
  <si>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</si>
  <si>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</si>
  <si>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</si>
  <si>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</si>
  <si>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</si>
  <si>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</si>
  <si>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</si>
  <si>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</si>
  <si>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</si>
  <si>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</si>
  <si>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</si>
  <si>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</si>
  <si>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</si>
  <si>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</si>
  <si>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</si>
  <si>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</si>
  <si>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</si>
  <si>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</si>
  <si>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</si>
  <si>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</si>
  <si>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</si>
  <si>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</si>
  <si>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</si>
  <si>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</si>
  <si>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</si>
  <si>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</si>
  <si>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</si>
  <si>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</si>
  <si>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</si>
  <si>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</si>
  <si>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</si>
  <si>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</si>
  <si>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</si>
  <si>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</si>
  <si>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</si>
  <si>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</si>
  <si>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</si>
  <si>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</si>
  <si>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</si>
  <si>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</si>
  <si>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</si>
  <si>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</si>
  <si>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</si>
  <si>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</si>
  <si>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</si>
  <si>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</si>
  <si>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</si>
  <si>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</si>
  <si>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</si>
  <si>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</si>
  <si>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</si>
  <si>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</si>
  <si>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</si>
  <si>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</si>
  <si>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</si>
  <si>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</si>
  <si>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</si>
  <si>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</si>
  <si>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</si>
  <si>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</si>
  <si>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</si>
  <si>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</si>
  <si>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</si>
  <si>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</si>
  <si>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</si>
  <si>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</si>
  <si>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</si>
  <si>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</si>
  <si>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</si>
  <si>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</si>
  <si>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</si>
  <si>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</si>
  <si>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</si>
  <si>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</si>
  <si>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</si>
  <si>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</si>
  <si>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</si>
  <si>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</si>
  <si>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</si>
  <si>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</si>
  <si>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</si>
  <si>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</si>
  <si>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</si>
  <si>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</si>
  <si>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</si>
  <si>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</si>
  <si>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</si>
  <si>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</si>
  <si>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</si>
  <si>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</si>
  <si>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</si>
  <si>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</si>
  <si>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</si>
  <si>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</si>
  <si>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</si>
  <si>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</si>
  <si>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</si>
  <si>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</si>
  <si>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</si>
  <si>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</si>
  <si>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</si>
  <si>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</si>
  <si>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</si>
  <si>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</si>
  <si>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</si>
  <si>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</si>
  <si>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</si>
  <si>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</si>
  <si>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</si>
  <si>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</si>
  <si>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</si>
  <si>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</si>
  <si>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</si>
  <si>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</si>
  <si>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</si>
  <si>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</si>
  <si>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</si>
  <si>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</si>
  <si>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</si>
  <si>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</si>
  <si>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</si>
  <si>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</si>
  <si>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</si>
  <si>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</si>
  <si>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</si>
  <si>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</si>
  <si>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</si>
  <si>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</si>
  <si>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</si>
  <si>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</si>
  <si>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</si>
  <si>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</si>
  <si>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</si>
  <si>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</si>
  <si>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</si>
  <si>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</si>
  <si>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</si>
  <si>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</si>
  <si>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</si>
  <si>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</si>
  <si>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</si>
  <si>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</si>
  <si>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</si>
  <si>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</si>
  <si>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</si>
  <si>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</si>
  <si>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</si>
  <si>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</si>
  <si>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</si>
  <si>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</si>
  <si>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</si>
  <si>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</si>
  <si>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</si>
  <si>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</si>
  <si>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</si>
  <si>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</si>
  <si>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</si>
  <si>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</si>
  <si>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</si>
  <si>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</si>
  <si>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</si>
  <si>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</si>
  <si>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</si>
  <si>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</si>
  <si>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</si>
  <si>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</si>
  <si>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</si>
  <si>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</si>
  <si>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</si>
  <si>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</si>
  <si>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</si>
  <si>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</si>
  <si>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</si>
  <si>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</si>
  <si>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</si>
  <si>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</si>
  <si>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</si>
  <si>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</si>
  <si>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</si>
  <si>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</si>
  <si>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</si>
  <si>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</si>
  <si>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</si>
  <si>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</si>
  <si>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</si>
  <si>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</si>
  <si>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</si>
  <si>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</si>
  <si>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</si>
  <si>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</si>
  <si>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</si>
  <si>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</si>
  <si>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</si>
  <si>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</si>
  <si>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</si>
  <si>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</si>
  <si>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</si>
  <si>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</si>
  <si>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</si>
  <si>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</si>
  <si>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</si>
  <si>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</si>
  <si>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</si>
  <si>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</si>
  <si>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</si>
  <si>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</si>
  <si>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</si>
  <si>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</si>
  <si>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</si>
  <si>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</si>
  <si>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</si>
  <si>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</si>
  <si>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</si>
  <si>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</si>
  <si>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</si>
  <si>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</si>
  <si>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</si>
  <si>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</si>
  <si>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</si>
  <si>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</si>
  <si>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</si>
  <si>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</si>
  <si>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</si>
  <si>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</si>
  <si>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</si>
  <si>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</si>
  <si>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</si>
  <si>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</si>
  <si>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</si>
  <si>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</si>
  <si>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</si>
  <si>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</si>
  <si>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</si>
  <si>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</si>
  <si>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</si>
  <si>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</si>
  <si>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</si>
  <si>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</si>
  <si>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</si>
  <si>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</si>
  <si>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</si>
  <si>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</si>
  <si>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</si>
  <si>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</si>
  <si>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</si>
  <si>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</si>
  <si>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</si>
  <si>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</si>
  <si>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</si>
  <si>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</si>
  <si>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</si>
  <si>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</si>
  <si>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</si>
  <si>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</si>
  <si>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</si>
  <si>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</si>
  <si>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</si>
  <si>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</si>
  <si>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</si>
  <si>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</si>
  <si>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</si>
  <si>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</si>
  <si>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</si>
  <si>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</si>
  <si>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</si>
  <si>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</si>
  <si>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</si>
  <si>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</si>
  <si>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</si>
  <si>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</si>
  <si>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</si>
  <si>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</si>
  <si>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</si>
  <si>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</si>
  <si>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</si>
  <si>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</si>
  <si>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</si>
  <si>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</si>
  <si>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</si>
  <si>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</si>
  <si>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</si>
  <si>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</si>
  <si>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</si>
  <si>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</si>
  <si>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</si>
  <si>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</si>
  <si>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</si>
  <si>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</si>
  <si>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</si>
  <si>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</si>
  <si>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</si>
  <si>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</si>
  <si>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</si>
  <si>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</si>
  <si>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</si>
  <si>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</si>
  <si>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</si>
  <si>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</si>
  <si>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</si>
  <si>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</si>
  <si>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</si>
  <si>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</si>
  <si>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</si>
  <si>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</si>
  <si>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</si>
  <si>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</si>
  <si>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</si>
  <si>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</si>
  <si>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</si>
  <si>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</si>
  <si>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</si>
  <si>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</si>
  <si>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</si>
  <si>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</si>
  <si>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</si>
  <si>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</si>
  <si>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</si>
  <si>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</si>
  <si>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</si>
  <si>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</si>
  <si>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</si>
  <si>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</si>
  <si>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</si>
  <si>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</si>
  <si>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</si>
  <si>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</si>
  <si>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</si>
  <si>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</si>
  <si>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</si>
  <si>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</si>
  <si>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</si>
  <si>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</si>
  <si>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</si>
  <si>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</si>
  <si>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</si>
  <si>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</si>
  <si>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</si>
  <si>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</si>
  <si>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</si>
  <si>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</si>
  <si>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</si>
  <si>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</si>
  <si>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</si>
  <si>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</si>
  <si>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</si>
  <si>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</si>
  <si>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</si>
  <si>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</si>
  <si>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</si>
  <si>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</si>
  <si>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</si>
  <si>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</si>
  <si>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</si>
  <si>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</si>
  <si>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</si>
  <si>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</si>
  <si>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</si>
  <si>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</si>
  <si>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</si>
  <si>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</si>
  <si>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</si>
  <si>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</si>
  <si>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</si>
  <si>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</si>
  <si>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</si>
  <si>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</si>
  <si>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</si>
  <si>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</si>
  <si>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</si>
  <si>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</si>
  <si>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</si>
  <si>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</si>
  <si>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</si>
  <si>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</si>
  <si>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</si>
  <si>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</si>
  <si>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</si>
  <si>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</si>
  <si>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</si>
  <si>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</si>
  <si>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</si>
  <si>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</si>
  <si>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</si>
  <si>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</si>
  <si>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</si>
  <si>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</si>
  <si>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</si>
  <si>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</si>
  <si>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</si>
  <si>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</si>
  <si>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</si>
  <si>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</si>
  <si>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</si>
  <si>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</si>
  <si>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</si>
  <si>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</si>
  <si>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</si>
  <si>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</si>
  <si>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</si>
  <si>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</si>
  <si>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</si>
  <si>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</si>
  <si>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</si>
  <si>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</si>
  <si>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</si>
  <si>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</si>
  <si>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</si>
  <si>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</si>
  <si>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</si>
  <si>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</si>
  <si>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</si>
  <si>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</si>
  <si>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</si>
  <si>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</si>
  <si>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</si>
  <si>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</si>
  <si>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</si>
  <si>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</si>
  <si>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</si>
  <si>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</si>
  <si>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</si>
  <si>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</si>
  <si>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</si>
  <si>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</si>
  <si>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</si>
  <si>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</si>
  <si>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</si>
  <si>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</si>
  <si>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</si>
  <si>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</si>
  <si>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</si>
  <si>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</si>
  <si>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</si>
  <si>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</si>
  <si>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</si>
  <si>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</si>
  <si>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</si>
  <si>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</si>
  <si>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</si>
  <si>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</si>
  <si>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</si>
  <si>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</si>
  <si>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</si>
  <si>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</si>
  <si>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</si>
  <si>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</si>
  <si>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</si>
  <si>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</si>
  <si>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</si>
  <si>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</si>
  <si>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</si>
  <si>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</si>
  <si>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</si>
  <si>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</si>
  <si>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</si>
  <si>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</si>
  <si>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</si>
  <si>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</si>
  <si>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</si>
  <si>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</si>
  <si>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</si>
  <si>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</si>
  <si>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</si>
  <si>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</si>
  <si>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</si>
  <si>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</si>
  <si>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</si>
  <si>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</si>
  <si>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</si>
  <si>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</si>
  <si>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</si>
  <si>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</si>
  <si>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</si>
  <si>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</si>
  <si>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</si>
  <si>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</si>
  <si>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</si>
  <si>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</si>
  <si>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</si>
  <si>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</si>
  <si>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</si>
  <si>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</si>
  <si>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</si>
  <si>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</si>
  <si>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</si>
  <si>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</si>
  <si>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</si>
  <si>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</si>
  <si>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</si>
  <si>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</si>
  <si>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</si>
  <si>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</si>
  <si>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</si>
  <si>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</si>
  <si>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</si>
  <si>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</si>
  <si>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</si>
  <si>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</si>
  <si>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</si>
  <si>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</si>
  <si>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</si>
  <si>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</si>
  <si>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</si>
  <si>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</si>
  <si>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</si>
  <si>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</si>
  <si>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</si>
  <si>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</si>
  <si>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</si>
  <si>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</si>
  <si>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</si>
  <si>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</si>
  <si>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</si>
  <si>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</si>
  <si>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</si>
  <si>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</si>
  <si>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</si>
  <si>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</si>
  <si>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</si>
  <si>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</si>
  <si>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</si>
  <si>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</si>
  <si>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</si>
  <si>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</si>
  <si>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</si>
  <si>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</si>
  <si>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</si>
  <si>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</si>
  <si>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</si>
  <si>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</si>
  <si>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</si>
  <si>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</si>
  <si>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</si>
  <si>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</si>
  <si>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</si>
  <si>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</si>
  <si>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</si>
  <si>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</si>
  <si>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</si>
  <si>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</si>
  <si>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</si>
  <si>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</si>
  <si>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</si>
  <si>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</si>
  <si>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</si>
  <si>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</si>
  <si>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</si>
  <si>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</si>
  <si>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</si>
  <si>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</si>
  <si>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</si>
  <si>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</si>
  <si>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</si>
  <si>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</si>
  <si>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</si>
  <si>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</si>
  <si>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</si>
  <si>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</si>
  <si>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</si>
  <si>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</si>
  <si>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</si>
  <si>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</si>
  <si>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</si>
  <si>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</si>
  <si>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</si>
  <si>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</si>
  <si>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</si>
  <si>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</si>
  <si>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</si>
  <si>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</si>
  <si>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</si>
  <si>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</si>
  <si>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</si>
  <si>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</si>
  <si>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</si>
  <si>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</si>
  <si>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</si>
  <si>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</si>
  <si>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</si>
  <si>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</si>
  <si>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</si>
  <si>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</si>
  <si>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</si>
  <si>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</si>
  <si>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</si>
  <si>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</si>
  <si>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</si>
  <si>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</si>
  <si>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</si>
  <si>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</si>
  <si>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</si>
  <si>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</si>
  <si>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</si>
  <si>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</si>
  <si>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</si>
  <si>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</si>
  <si>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</si>
  <si>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</si>
  <si>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</si>
  <si>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</si>
  <si>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</si>
  <si>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</si>
  <si>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</si>
  <si>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</si>
  <si>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</si>
  <si>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</si>
  <si>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</si>
  <si>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</si>
  <si>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</si>
  <si>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</si>
  <si>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</si>
  <si>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</si>
  <si>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</si>
  <si>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</si>
  <si>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</si>
  <si>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</si>
  <si>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</si>
  <si>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</si>
  <si>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</si>
  <si>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</si>
  <si>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</si>
  <si>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</si>
  <si>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</si>
  <si>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</si>
  <si>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</si>
  <si>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</si>
  <si>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</si>
  <si>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</si>
  <si>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</si>
  <si>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</si>
  <si>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</si>
  <si>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</si>
  <si>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</si>
  <si>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</si>
  <si>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</si>
  <si>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</si>
  <si>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</si>
  <si>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</si>
  <si>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</si>
  <si>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</si>
  <si>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</si>
  <si>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</si>
  <si>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</si>
  <si>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</si>
  <si>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</si>
  <si>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</si>
  <si>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</si>
  <si>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</si>
  <si>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</si>
  <si>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</si>
  <si>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</si>
  <si>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</si>
  <si>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</si>
  <si>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</si>
  <si>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</si>
  <si>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</si>
  <si>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</si>
  <si>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</si>
  <si>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</si>
  <si>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</si>
  <si>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</si>
  <si>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</si>
  <si>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</si>
  <si>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</si>
  <si>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</si>
  <si>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</si>
  <si>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</si>
  <si>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</si>
  <si>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</si>
  <si>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</si>
  <si>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</si>
  <si>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</si>
  <si>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</si>
  <si>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</si>
  <si>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</si>
  <si>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</si>
  <si>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</si>
  <si>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</si>
  <si>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</si>
  <si>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</si>
  <si>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</si>
  <si>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</si>
  <si>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</si>
  <si>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</si>
  <si>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</si>
  <si>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</si>
  <si>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</si>
  <si>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</si>
  <si>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</si>
  <si>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</si>
  <si>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</si>
  <si>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</si>
  <si>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</si>
  <si>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</si>
  <si>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</si>
  <si>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</si>
  <si>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</si>
  <si>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</si>
  <si>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Active Employee</t>
  </si>
  <si>
    <t>Attrition Rate</t>
  </si>
  <si>
    <t>Attrition Count</t>
  </si>
  <si>
    <t>Avg. Age</t>
  </si>
  <si>
    <t>Row Labels</t>
  </si>
  <si>
    <t>Grand Total</t>
  </si>
  <si>
    <t>Count of Gender</t>
  </si>
  <si>
    <t>Sum of attrition count</t>
  </si>
  <si>
    <t>Job Roles</t>
  </si>
  <si>
    <t>Marriage status</t>
  </si>
  <si>
    <t>Attrition of marriage status</t>
  </si>
  <si>
    <t>HR ANALYTIC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</si>
</sst>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36"/>
      <color theme="0"/>
      <name val="Calibri"/>
      <family val="2"/>
      <scheme val="minor"/>
    </font>
    <font>
      <sz val="28"/>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 fontId="0" fillId="0" borderId="0" xfId="0" applyNumberFormat="1"/>
    <xf numFmtId="10" fontId="0" fillId="0" borderId="0" xfId="1" applyNumberFormat="1" applyFont="1"/>
    <xf numFmtId="0" fontId="0" fillId="0" borderId="0" xfId="0" pivotButton="1"/>
    <xf numFmtId="0" fontId="0" fillId="0" borderId="0" xfId="0" applyAlignment="1">
      <alignment horizontal="left"/>
    </xf>
    <xf numFmtId="0" fontId="2" fillId="3" borderId="0" xfId="0" applyFont="1" applyFill="1"/>
    <xf numFmtId="0" fontId="3" fillId="0" borderId="1" xfId="0" applyFont="1" applyBorder="1"/>
    <xf numFmtId="1" fontId="3" fillId="0" borderId="1" xfId="0" applyNumberFormat="1" applyFont="1" applyBorder="1"/>
    <xf numFmtId="10" fontId="3" fillId="0" borderId="1" xfId="1" applyNumberFormat="1" applyFont="1" applyBorder="1"/>
    <xf numFmtId="0" fontId="2" fillId="2"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2.xlsx]Gender Split!PivotTable2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 Split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2777777777777777"/>
              <c:y val="4.1666666666666581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0555555555555556"/>
              <c:y val="-4.1666666666666755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'Gender Split'!$B$3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D65D-44F2-B957-0044533E54C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5D-44F2-B957-0044533E54C7}"/>
              </c:ext>
            </c:extLst>
          </c:dPt>
          <c:dLbls>
            <c:dLbl>
              <c:idx val="0"/>
              <c:layout>
                <c:manualLayout>
                  <c:x val="-0.12777777777777777"/>
                  <c:y val="4.166666666666658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D65D-44F2-B957-0044533E54C7}"/>
                </c:ext>
              </c:extLst>
            </c:dLbl>
            <c:dLbl>
              <c:idx val="1"/>
              <c:layout>
                <c:manualLayout>
                  <c:x val="0.10555555555555556"/>
                  <c:y val="-4.166666666666675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65D-44F2-B957-0044533E54C7}"/>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 Split'!$A$4:$A$6</c:f>
              <c:strCache>
                <c:ptCount val="2"/>
                <c:pt idx="0">
                  <c:v>Female</c:v>
                </c:pt>
                <c:pt idx="1">
                  <c:v>Male</c:v>
                </c:pt>
              </c:strCache>
            </c:strRef>
          </c:cat>
          <c:val>
            <c:numRef>
              <c:f>'Gender Split'!$B$4:$B$6</c:f>
              <c:numCache>
                <c:formatCode>General</c:formatCode>
                <c:ptCount val="2"/>
                <c:pt idx="0">
                  <c:v>37</c:v>
                </c:pt>
                <c:pt idx="1">
                  <c:v>72</c:v>
                </c:pt>
              </c:numCache>
            </c:numRef>
          </c:val>
          <c:extLst>
            <c:ext xmlns:c16="http://schemas.microsoft.com/office/drawing/2014/chart" uri="{C3380CC4-5D6E-409C-BE32-E72D297353CC}">
              <c16:uniqueId val="{00000000-D65D-44F2-B957-0044533E54C7}"/>
            </c:ext>
          </c:extLst>
        </c:ser>
        <c:dLbls>
          <c:dLblPos val="in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2.xlsx]Att. by Qualification!PivotTable3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qualification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 by Qualification'!$B$3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 by Qualification'!$A$4:$A$9</c:f>
              <c:strCache>
                <c:ptCount val="5"/>
                <c:pt idx="0">
                  <c:v>Associates Degree</c:v>
                </c:pt>
                <c:pt idx="1">
                  <c:v>Doctoral Degree</c:v>
                </c:pt>
                <c:pt idx="2">
                  <c:v>High School</c:v>
                </c:pt>
                <c:pt idx="3">
                  <c:v>Bachelor's Degree</c:v>
                </c:pt>
                <c:pt idx="4">
                  <c:v>Master's Degree</c:v>
                </c:pt>
              </c:strCache>
            </c:strRef>
          </c:cat>
          <c:val>
            <c:numRef>
              <c:f>'Att. by Qualification'!$B$4:$B$9</c:f>
              <c:numCache>
                <c:formatCode>General</c:formatCode>
                <c:ptCount val="5"/>
                <c:pt idx="0">
                  <c:v>1</c:v>
                </c:pt>
                <c:pt idx="1">
                  <c:v>1</c:v>
                </c:pt>
                <c:pt idx="2">
                  <c:v>3</c:v>
                </c:pt>
                <c:pt idx="3">
                  <c:v>6</c:v>
                </c:pt>
                <c:pt idx="4">
                  <c:v>7</c:v>
                </c:pt>
              </c:numCache>
            </c:numRef>
          </c:val>
          <c:extLst>
            <c:ext xmlns:c16="http://schemas.microsoft.com/office/drawing/2014/chart" uri="{C3380CC4-5D6E-409C-BE32-E72D297353CC}">
              <c16:uniqueId val="{00000000-392C-47F9-B5AE-56353FEE65AF}"/>
            </c:ext>
          </c:extLst>
        </c:ser>
        <c:dLbls>
          <c:dLblPos val="outEnd"/>
          <c:showLegendKey val="0"/>
          <c:showVal val="1"/>
          <c:showCatName val="0"/>
          <c:showSerName val="0"/>
          <c:showPercent val="0"/>
          <c:showBubbleSize val="0"/>
        </c:dLbls>
        <c:gapWidth val="182"/>
        <c:axId val="880656751"/>
        <c:axId val="880660111"/>
      </c:barChart>
      <c:catAx>
        <c:axId val="880656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660111"/>
        <c:crosses val="autoZero"/>
        <c:auto val="1"/>
        <c:lblAlgn val="ctr"/>
        <c:lblOffset val="100"/>
        <c:noMultiLvlLbl val="0"/>
      </c:catAx>
      <c:valAx>
        <c:axId val="8806601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65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2.xlsx]Att. by department!PivotTable4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baseline="0"/>
                  <a:t>
</a:t>
                </a:r>
                <a:fld id="{C46C24A4-F057-48CA-A186-B73D75012EC0}" type="PERCENTAGE">
                  <a:rPr lang="en-US" baseline="0"/>
                  <a:pPr>
                    <a:defRPr b="1">
                      <a:solidFill>
                        <a:schemeClr val="bg1"/>
                      </a:solidFill>
                    </a:defRPr>
                  </a:pPr>
                  <a:t>[PERCENTAGE]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baseline="0"/>
                  <a:t>
</a:t>
                </a:r>
                <a:fld id="{4682BA22-00B6-42A2-8609-160BDC8B6E36}" type="PERCENTAGE">
                  <a:rPr lang="en-US" baseline="0"/>
                  <a:pPr>
                    <a:defRPr b="1">
                      <a:solidFill>
                        <a:schemeClr val="bg1"/>
                      </a:solidFill>
                    </a:defRPr>
                  </a:pPr>
                  <a:t>[PERCENTAGE]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baseline="0"/>
                  <a:t>
</a:t>
                </a:r>
                <a:fld id="{FB07FC37-3D78-4519-B98A-A9E3D06F91D7}" type="PERCENTAGE">
                  <a:rPr lang="en-US" baseline="0"/>
                  <a:pPr>
                    <a:defRPr b="1">
                      <a:solidFill>
                        <a:schemeClr val="bg1"/>
                      </a:solidFill>
                    </a:defRPr>
                  </a:pPr>
                  <a:t>[PERCENTAGE]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pieChart>
        <c:varyColors val="1"/>
        <c:ser>
          <c:idx val="0"/>
          <c:order val="0"/>
          <c:tx>
            <c:strRef>
              <c:f>'Att.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B649-4FF4-A436-7B415DAF2A2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B649-4FF4-A436-7B415DAF2A2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B649-4FF4-A436-7B415DAF2A2D}"/>
              </c:ext>
            </c:extLst>
          </c:dPt>
          <c:dLbls>
            <c:dLbl>
              <c:idx val="0"/>
              <c:tx>
                <c:rich>
                  <a:bodyPr/>
                  <a:lstStyle/>
                  <a:p>
                    <a:r>
                      <a:rPr lang="en-US" baseline="0"/>
                      <a:t>
</a:t>
                    </a:r>
                    <a:fld id="{FB07FC37-3D78-4519-B98A-A9E3D06F91D7}" type="PERCENTAGE">
                      <a:rPr lang="en-US" baseline="0"/>
                      <a:pPr/>
                      <a:t>[PERCENTAGE]</a:t>
                    </a:fld>
                    <a:endParaRPr lang="en-US" baseline="0"/>
                  </a:p>
                </c:rich>
              </c:tx>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649-4FF4-A436-7B415DAF2A2D}"/>
                </c:ext>
              </c:extLst>
            </c:dLbl>
            <c:dLbl>
              <c:idx val="1"/>
              <c:tx>
                <c:rich>
                  <a:bodyPr/>
                  <a:lstStyle/>
                  <a:p>
                    <a:r>
                      <a:rPr lang="en-US" baseline="0"/>
                      <a:t>
</a:t>
                    </a:r>
                    <a:fld id="{4682BA22-00B6-42A2-8609-160BDC8B6E36}" type="PERCENTAGE">
                      <a:rPr lang="en-US" baseline="0"/>
                      <a:pPr/>
                      <a:t>[PERCENTAGE]</a:t>
                    </a:fld>
                    <a:endParaRPr lang="en-US" baseline="0"/>
                  </a:p>
                </c:rich>
              </c:tx>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B649-4FF4-A436-7B415DAF2A2D}"/>
                </c:ext>
              </c:extLst>
            </c:dLbl>
            <c:dLbl>
              <c:idx val="2"/>
              <c:tx>
                <c:rich>
                  <a:bodyPr/>
                  <a:lstStyle/>
                  <a:p>
                    <a:r>
                      <a:rPr lang="en-US" baseline="0"/>
                      <a:t>
</a:t>
                    </a:r>
                    <a:fld id="{C46C24A4-F057-48CA-A186-B73D75012EC0}" type="PERCENTAGE">
                      <a:rPr lang="en-US" baseline="0"/>
                      <a:pPr/>
                      <a:t>[PERCENTAGE]</a:t>
                    </a:fld>
                    <a:endParaRPr lang="en-US" baseline="0"/>
                  </a:p>
                </c:rich>
              </c:tx>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B649-4FF4-A436-7B415DAF2A2D}"/>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 by department'!$A$4:$A$7</c:f>
              <c:strCache>
                <c:ptCount val="3"/>
                <c:pt idx="0">
                  <c:v>HR</c:v>
                </c:pt>
                <c:pt idx="1">
                  <c:v>Sales</c:v>
                </c:pt>
                <c:pt idx="2">
                  <c:v>R&amp;D</c:v>
                </c:pt>
              </c:strCache>
            </c:strRef>
          </c:cat>
          <c:val>
            <c:numRef>
              <c:f>'Att. by department'!$B$4:$B$7</c:f>
              <c:numCache>
                <c:formatCode>General</c:formatCode>
                <c:ptCount val="3"/>
                <c:pt idx="0">
                  <c:v>7</c:v>
                </c:pt>
                <c:pt idx="1">
                  <c:v>4</c:v>
                </c:pt>
                <c:pt idx="2">
                  <c:v>7</c:v>
                </c:pt>
              </c:numCache>
            </c:numRef>
          </c:val>
          <c:extLst>
            <c:ext xmlns:c16="http://schemas.microsoft.com/office/drawing/2014/chart" uri="{C3380CC4-5D6E-409C-BE32-E72D297353CC}">
              <c16:uniqueId val="{00000000-B649-4FF4-A436-7B415DAF2A2D}"/>
            </c:ext>
          </c:extLst>
        </c:ser>
        <c:dLbls>
          <c:dLblPos val="inEnd"/>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2.xlsx]Att. by ag!PivotTable9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 by ag'!$B$3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 by ag'!$A$4:$A$9</c:f>
              <c:strCache>
                <c:ptCount val="5"/>
                <c:pt idx="0">
                  <c:v>25 - 34</c:v>
                </c:pt>
                <c:pt idx="1">
                  <c:v>35 - 44</c:v>
                </c:pt>
                <c:pt idx="2">
                  <c:v>Under 25</c:v>
                </c:pt>
                <c:pt idx="3">
                  <c:v>45 - 54</c:v>
                </c:pt>
                <c:pt idx="4">
                  <c:v>Over 55</c:v>
                </c:pt>
              </c:strCache>
            </c:strRef>
          </c:cat>
          <c:val>
            <c:numRef>
              <c:f>'Att. by ag'!$B$4:$B$9</c:f>
              <c:numCache>
                <c:formatCode>General</c:formatCode>
                <c:ptCount val="5"/>
                <c:pt idx="0">
                  <c:v>9</c:v>
                </c:pt>
                <c:pt idx="1">
                  <c:v>5</c:v>
                </c:pt>
                <c:pt idx="2">
                  <c:v>3</c:v>
                </c:pt>
                <c:pt idx="3">
                  <c:v>1</c:v>
                </c:pt>
                <c:pt idx="4">
                  <c:v>0</c:v>
                </c:pt>
              </c:numCache>
            </c:numRef>
          </c:val>
          <c:extLst>
            <c:ext xmlns:c16="http://schemas.microsoft.com/office/drawing/2014/chart" uri="{C3380CC4-5D6E-409C-BE32-E72D297353CC}">
              <c16:uniqueId val="{00000000-BC97-4713-8FA9-5B72086BA4B3}"/>
            </c:ext>
          </c:extLst>
        </c:ser>
        <c:dLbls>
          <c:dLblPos val="outEnd"/>
          <c:showLegendKey val="0"/>
          <c:showVal val="1"/>
          <c:showCatName val="0"/>
          <c:showSerName val="0"/>
          <c:showPercent val="0"/>
          <c:showBubbleSize val="0"/>
        </c:dLbls>
        <c:gapWidth val="219"/>
        <c:overlap val="-27"/>
        <c:axId val="959425247"/>
        <c:axId val="959426207"/>
      </c:barChart>
      <c:catAx>
        <c:axId val="95942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426207"/>
        <c:crosses val="autoZero"/>
        <c:auto val="1"/>
        <c:lblAlgn val="ctr"/>
        <c:lblOffset val="100"/>
        <c:noMultiLvlLbl val="0"/>
      </c:catAx>
      <c:valAx>
        <c:axId val="959426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42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2.xlsx]Gender Split!PivotTable2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 Split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2777777777777777"/>
              <c:y val="4.1666666666666581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19050">
            <a:solidFill>
              <a:schemeClr val="lt1"/>
            </a:solidFill>
          </a:ln>
          <a:effectLst/>
        </c:spPr>
        <c:dLbl>
          <c:idx val="0"/>
          <c:layout>
            <c:manualLayout>
              <c:x val="0.10555555555555556"/>
              <c:y val="-4.1666666666666755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2777777777777777"/>
              <c:y val="4.1666666666666581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0555555555555556"/>
              <c:y val="-4.1666666666666755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2777777777777777"/>
              <c:y val="4.1666666666666581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0555555555555556"/>
              <c:y val="-4.1666666666666755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'Gender Split'!$B$3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FA-417D-B85C-E85BB56B18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FA-417D-B85C-E85BB56B185D}"/>
              </c:ext>
            </c:extLst>
          </c:dPt>
          <c:dLbls>
            <c:dLbl>
              <c:idx val="0"/>
              <c:layout>
                <c:manualLayout>
                  <c:x val="-0.12777777777777777"/>
                  <c:y val="4.166666666666658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1FA-417D-B85C-E85BB56B185D}"/>
                </c:ext>
              </c:extLst>
            </c:dLbl>
            <c:dLbl>
              <c:idx val="1"/>
              <c:layout>
                <c:manualLayout>
                  <c:x val="0.10555555555555556"/>
                  <c:y val="-4.166666666666675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1FA-417D-B85C-E85BB56B185D}"/>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 Split'!$A$4:$A$6</c:f>
              <c:strCache>
                <c:ptCount val="2"/>
                <c:pt idx="0">
                  <c:v>Female</c:v>
                </c:pt>
                <c:pt idx="1">
                  <c:v>Male</c:v>
                </c:pt>
              </c:strCache>
            </c:strRef>
          </c:cat>
          <c:val>
            <c:numRef>
              <c:f>'Gender Split'!$B$4:$B$6</c:f>
              <c:numCache>
                <c:formatCode>General</c:formatCode>
                <c:ptCount val="2"/>
                <c:pt idx="0">
                  <c:v>37</c:v>
                </c:pt>
                <c:pt idx="1">
                  <c:v>72</c:v>
                </c:pt>
              </c:numCache>
            </c:numRef>
          </c:val>
          <c:extLst>
            <c:ext xmlns:c16="http://schemas.microsoft.com/office/drawing/2014/chart" uri="{C3380CC4-5D6E-409C-BE32-E72D297353CC}">
              <c16:uniqueId val="{00000004-51FA-417D-B85C-E85BB56B185D}"/>
            </c:ext>
          </c:extLst>
        </c:ser>
        <c:dLbls>
          <c:dLblPos val="in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2.xlsx]Att. by Qualification!PivotTable3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qualification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 by Qualification'!$B$3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 by Qualification'!$A$4:$A$9</c:f>
              <c:strCache>
                <c:ptCount val="5"/>
                <c:pt idx="0">
                  <c:v>Associates Degree</c:v>
                </c:pt>
                <c:pt idx="1">
                  <c:v>Doctoral Degree</c:v>
                </c:pt>
                <c:pt idx="2">
                  <c:v>High School</c:v>
                </c:pt>
                <c:pt idx="3">
                  <c:v>Bachelor's Degree</c:v>
                </c:pt>
                <c:pt idx="4">
                  <c:v>Master's Degree</c:v>
                </c:pt>
              </c:strCache>
            </c:strRef>
          </c:cat>
          <c:val>
            <c:numRef>
              <c:f>'Att. by Qualification'!$B$4:$B$9</c:f>
              <c:numCache>
                <c:formatCode>General</c:formatCode>
                <c:ptCount val="5"/>
                <c:pt idx="0">
                  <c:v>1</c:v>
                </c:pt>
                <c:pt idx="1">
                  <c:v>1</c:v>
                </c:pt>
                <c:pt idx="2">
                  <c:v>3</c:v>
                </c:pt>
                <c:pt idx="3">
                  <c:v>6</c:v>
                </c:pt>
                <c:pt idx="4">
                  <c:v>7</c:v>
                </c:pt>
              </c:numCache>
            </c:numRef>
          </c:val>
          <c:extLst>
            <c:ext xmlns:c16="http://schemas.microsoft.com/office/drawing/2014/chart" uri="{C3380CC4-5D6E-409C-BE32-E72D297353CC}">
              <c16:uniqueId val="{00000000-B7C8-48EC-AEE0-60EE909872BA}"/>
            </c:ext>
          </c:extLst>
        </c:ser>
        <c:dLbls>
          <c:dLblPos val="outEnd"/>
          <c:showLegendKey val="0"/>
          <c:showVal val="1"/>
          <c:showCatName val="0"/>
          <c:showSerName val="0"/>
          <c:showPercent val="0"/>
          <c:showBubbleSize val="0"/>
        </c:dLbls>
        <c:gapWidth val="182"/>
        <c:axId val="880656751"/>
        <c:axId val="880660111"/>
      </c:barChart>
      <c:catAx>
        <c:axId val="880656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660111"/>
        <c:crosses val="autoZero"/>
        <c:auto val="1"/>
        <c:lblAlgn val="ctr"/>
        <c:lblOffset val="100"/>
        <c:noMultiLvlLbl val="0"/>
      </c:catAx>
      <c:valAx>
        <c:axId val="8806601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65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2.xlsx]Att. by department!PivotTable4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3"/>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baseline="0"/>
                  <a:t>
</a:t>
                </a:r>
                <a:fld id="{C46C24A4-F057-48CA-A186-B73D75012EC0}" type="PERCENTAGE">
                  <a:rPr lang="en-US" baseline="0"/>
                  <a:pPr>
                    <a:defRPr sz="9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2"/>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baseline="0"/>
                  <a:t>
</a:t>
                </a:r>
                <a:fld id="{4682BA22-00B6-42A2-8609-160BDC8B6E36}" type="PERCENTAGE">
                  <a:rPr lang="en-US" baseline="0"/>
                  <a:pPr>
                    <a:defRPr sz="9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baseline="0"/>
                  <a:t>
</a:t>
                </a:r>
                <a:fld id="{FB07FC37-3D78-4519-B98A-A9E3D06F91D7}" type="PERCENTAGE">
                  <a:rPr lang="en-US" baseline="0"/>
                  <a:pPr>
                    <a:defRPr sz="9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baseline="0"/>
                  <a:t>
</a:t>
                </a:r>
                <a:fld id="{FB07FC37-3D78-4519-B98A-A9E3D06F91D7}" type="PERCENTAGE">
                  <a:rPr lang="en-US" baseline="0"/>
                  <a:pPr>
                    <a:defRPr sz="9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6"/>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baseline="0"/>
                  <a:t>
</a:t>
                </a:r>
                <a:fld id="{4682BA22-00B6-42A2-8609-160BDC8B6E36}" type="PERCENTAGE">
                  <a:rPr lang="en-US" baseline="0"/>
                  <a:pPr>
                    <a:defRPr sz="9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7"/>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baseline="0"/>
                  <a:t>
</a:t>
                </a:r>
                <a:fld id="{C46C24A4-F057-48CA-A186-B73D75012EC0}" type="PERCENTAGE">
                  <a:rPr lang="en-US" baseline="0"/>
                  <a:pPr>
                    <a:defRPr sz="900" b="1" i="0" u="none" strike="noStrike" kern="1200" baseline="0">
                      <a:solidFill>
                        <a:schemeClr val="bg1"/>
                      </a:solidFill>
                      <a:latin typeface="+mn-lt"/>
                      <a:ea typeface="+mn-ea"/>
                      <a:cs typeface="+mn-cs"/>
                    </a:defRPr>
                  </a:pPr>
                  <a:t>[PERCENTAGE]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baseline="0"/>
                  <a:t>
</a:t>
                </a:r>
                <a:fld id="{FB07FC37-3D78-4519-B98A-A9E3D06F91D7}" type="PERCENTAGE">
                  <a:rPr lang="en-US" baseline="0"/>
                  <a:pPr>
                    <a:defRPr b="1">
                      <a:solidFill>
                        <a:schemeClr val="bg1"/>
                      </a:solidFill>
                    </a:defRPr>
                  </a:pPr>
                  <a:t>[PERCENTAGE]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0"/>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baseline="0"/>
                  <a:t>
</a:t>
                </a:r>
                <a:fld id="{4682BA22-00B6-42A2-8609-160BDC8B6E36}" type="PERCENTAGE">
                  <a:rPr lang="en-US" baseline="0"/>
                  <a:pPr>
                    <a:defRPr b="1">
                      <a:solidFill>
                        <a:schemeClr val="bg1"/>
                      </a:solidFill>
                    </a:defRPr>
                  </a:pPr>
                  <a:t>[PERCENTAGE]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1"/>
        <c:spPr>
          <a:solidFill>
            <a:schemeClr val="accent1"/>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baseline="0"/>
                  <a:t>
</a:t>
                </a:r>
                <a:fld id="{C46C24A4-F057-48CA-A186-B73D75012EC0}" type="PERCENTAGE">
                  <a:rPr lang="en-US" baseline="0"/>
                  <a:pPr>
                    <a:defRPr b="1">
                      <a:solidFill>
                        <a:schemeClr val="bg1"/>
                      </a:solidFill>
                    </a:defRPr>
                  </a:pPr>
                  <a:t>[PERCENTAGE]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pieChart>
        <c:varyColors val="1"/>
        <c:ser>
          <c:idx val="0"/>
          <c:order val="0"/>
          <c:tx>
            <c:strRef>
              <c:f>'Att.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49-4647-ADD8-81B7FD6186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49-4647-ADD8-81B7FD61864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F49-4647-ADD8-81B7FD618646}"/>
              </c:ext>
            </c:extLst>
          </c:dPt>
          <c:dLbls>
            <c:dLbl>
              <c:idx val="0"/>
              <c:tx>
                <c:rich>
                  <a:bodyPr/>
                  <a:lstStyle/>
                  <a:p>
                    <a:r>
                      <a:rPr lang="en-US" baseline="0"/>
                      <a:t>
</a:t>
                    </a:r>
                    <a:fld id="{FB07FC37-3D78-4519-B98A-A9E3D06F91D7}" type="PERCENTAGE">
                      <a:rPr lang="en-US" baseline="0"/>
                      <a:pPr/>
                      <a:t>[PERCENTAGE]</a:t>
                    </a:fld>
                    <a:endParaRPr lang="en-US" baseline="0"/>
                  </a:p>
                </c:rich>
              </c:tx>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4F49-4647-ADD8-81B7FD618646}"/>
                </c:ext>
              </c:extLst>
            </c:dLbl>
            <c:dLbl>
              <c:idx val="1"/>
              <c:tx>
                <c:rich>
                  <a:bodyPr/>
                  <a:lstStyle/>
                  <a:p>
                    <a:r>
                      <a:rPr lang="en-US" baseline="0"/>
                      <a:t>
</a:t>
                    </a:r>
                    <a:fld id="{4682BA22-00B6-42A2-8609-160BDC8B6E36}" type="PERCENTAGE">
                      <a:rPr lang="en-US" baseline="0"/>
                      <a:pPr/>
                      <a:t>[PERCENTAGE]</a:t>
                    </a:fld>
                    <a:endParaRPr lang="en-US" baseline="0"/>
                  </a:p>
                </c:rich>
              </c:tx>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4F49-4647-ADD8-81B7FD618646}"/>
                </c:ext>
              </c:extLst>
            </c:dLbl>
            <c:dLbl>
              <c:idx val="2"/>
              <c:tx>
                <c:rich>
                  <a:bodyPr/>
                  <a:lstStyle/>
                  <a:p>
                    <a:r>
                      <a:rPr lang="en-US" baseline="0"/>
                      <a:t>
</a:t>
                    </a:r>
                    <a:fld id="{C46C24A4-F057-48CA-A186-B73D75012EC0}" type="PERCENTAGE">
                      <a:rPr lang="en-US" baseline="0"/>
                      <a:pPr/>
                      <a:t>[PERCENTAGE]</a:t>
                    </a:fld>
                    <a:endParaRPr lang="en-US" baseline="0"/>
                  </a:p>
                </c:rich>
              </c:tx>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4F49-4647-ADD8-81B7FD618646}"/>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 by department'!$A$4:$A$7</c:f>
              <c:strCache>
                <c:ptCount val="3"/>
                <c:pt idx="0">
                  <c:v>HR</c:v>
                </c:pt>
                <c:pt idx="1">
                  <c:v>Sales</c:v>
                </c:pt>
                <c:pt idx="2">
                  <c:v>R&amp;D</c:v>
                </c:pt>
              </c:strCache>
            </c:strRef>
          </c:cat>
          <c:val>
            <c:numRef>
              <c:f>'Att. by department'!$B$4:$B$7</c:f>
              <c:numCache>
                <c:formatCode>General</c:formatCode>
                <c:ptCount val="3"/>
                <c:pt idx="0">
                  <c:v>7</c:v>
                </c:pt>
                <c:pt idx="1">
                  <c:v>4</c:v>
                </c:pt>
                <c:pt idx="2">
                  <c:v>7</c:v>
                </c:pt>
              </c:numCache>
            </c:numRef>
          </c:val>
          <c:extLst>
            <c:ext xmlns:c16="http://schemas.microsoft.com/office/drawing/2014/chart" uri="{C3380CC4-5D6E-409C-BE32-E72D297353CC}">
              <c16:uniqueId val="{00000006-4F49-4647-ADD8-81B7FD618646}"/>
            </c:ext>
          </c:extLst>
        </c:ser>
        <c:dLbls>
          <c:dLblPos val="inEnd"/>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2.xlsx]Att. by ag!PivotTable9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 by ag'!$B$3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 by ag'!$A$4:$A$9</c:f>
              <c:strCache>
                <c:ptCount val="5"/>
                <c:pt idx="0">
                  <c:v>25 - 34</c:v>
                </c:pt>
                <c:pt idx="1">
                  <c:v>35 - 44</c:v>
                </c:pt>
                <c:pt idx="2">
                  <c:v>Under 25</c:v>
                </c:pt>
                <c:pt idx="3">
                  <c:v>45 - 54</c:v>
                </c:pt>
                <c:pt idx="4">
                  <c:v>Over 55</c:v>
                </c:pt>
              </c:strCache>
            </c:strRef>
          </c:cat>
          <c:val>
            <c:numRef>
              <c:f>'Att. by ag'!$B$4:$B$9</c:f>
              <c:numCache>
                <c:formatCode>General</c:formatCode>
                <c:ptCount val="5"/>
                <c:pt idx="0">
                  <c:v>9</c:v>
                </c:pt>
                <c:pt idx="1">
                  <c:v>5</c:v>
                </c:pt>
                <c:pt idx="2">
                  <c:v>3</c:v>
                </c:pt>
                <c:pt idx="3">
                  <c:v>1</c:v>
                </c:pt>
                <c:pt idx="4">
                  <c:v>0</c:v>
                </c:pt>
              </c:numCache>
            </c:numRef>
          </c:val>
          <c:extLst>
            <c:ext xmlns:c16="http://schemas.microsoft.com/office/drawing/2014/chart" uri="{C3380CC4-5D6E-409C-BE32-E72D297353CC}">
              <c16:uniqueId val="{00000000-8EA1-4AF0-8C0F-7814268E5245}"/>
            </c:ext>
          </c:extLst>
        </c:ser>
        <c:dLbls>
          <c:dLblPos val="outEnd"/>
          <c:showLegendKey val="0"/>
          <c:showVal val="1"/>
          <c:showCatName val="0"/>
          <c:showSerName val="0"/>
          <c:showPercent val="0"/>
          <c:showBubbleSize val="0"/>
        </c:dLbls>
        <c:gapWidth val="219"/>
        <c:overlap val="-27"/>
        <c:axId val="959425247"/>
        <c:axId val="959426207"/>
      </c:barChart>
      <c:catAx>
        <c:axId val="95942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426207"/>
        <c:crosses val="autoZero"/>
        <c:auto val="1"/>
        <c:lblAlgn val="ctr"/>
        <c:lblOffset val="100"/>
        <c:noMultiLvlLbl val="0"/>
      </c:catAx>
      <c:valAx>
        <c:axId val="959426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42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Job Role</a:t>
          </a:r>
        </a:p>
      </cx:txPr>
    </cx:title>
    <cx:plotArea>
      <cx:plotAreaRegion>
        <cx:series layoutId="treemap" uniqueId="{AABD933A-86E3-4B12-BAB9-3FD487E423E4}">
          <cx:tx>
            <cx:txData>
              <cx:f>_xlchart.v1.1</cx:f>
              <cx:v>Attrition Count</cx:v>
            </cx:txData>
          </cx:tx>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Attrition by Marriage Status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Marriage Status</a:t>
          </a:r>
        </a:p>
      </cx:txPr>
    </cx:title>
    <cx:plotArea>
      <cx:plotAreaRegion>
        <cx:series layoutId="funnel" uniqueId="{4ED79F7F-6E09-4EC4-9331-16F66C97E07F}">
          <cx:tx>
            <cx:txData>
              <cx:f>_xlchart.v2.4</cx:f>
              <cx:v>Attrition of marriage status</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Job Role</a:t>
          </a:r>
        </a:p>
      </cx:txPr>
    </cx:title>
    <cx:plotArea>
      <cx:plotAreaRegion>
        <cx:series layoutId="treemap" uniqueId="{AABD933A-86E3-4B12-BAB9-3FD487E423E4}">
          <cx:tx>
            <cx:txData>
              <cx:f>_xlchart.v1.7</cx:f>
              <cx:v>Attrition Count</cx:v>
            </cx:txData>
          </cx:tx>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title pos="t" align="ctr" overlay="0">
      <cx:tx>
        <cx:txData>
          <cx:v>Attrition by Marriage Status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Marriage Status</a:t>
          </a:r>
        </a:p>
      </cx:txPr>
    </cx:title>
    <cx:plotArea>
      <cx:plotAreaRegion>
        <cx:series layoutId="funnel" uniqueId="{4ED79F7F-6E09-4EC4-9331-16F66C97E07F}">
          <cx:tx>
            <cx:txData>
              <cx:f>_xlchart.v2.10</cx:f>
              <cx:v>Attrition of marriage status</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chart" Target="../charts/chart6.xml"/><Relationship Id="rId1" Type="http://schemas.openxmlformats.org/officeDocument/2006/relationships/chart" Target="../charts/chart5.xml"/><Relationship Id="rId6" Type="http://schemas.microsoft.com/office/2014/relationships/chartEx" Target="../charts/chartEx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297180</xdr:colOff>
      <xdr:row>9</xdr:row>
      <xdr:rowOff>19050</xdr:rowOff>
    </xdr:from>
    <xdr:to>
      <xdr:col>5</xdr:col>
      <xdr:colOff>266700</xdr:colOff>
      <xdr:row>24</xdr:row>
      <xdr:rowOff>19050</xdr:rowOff>
    </xdr:to>
    <xdr:graphicFrame macro="">
      <xdr:nvGraphicFramePr>
        <xdr:cNvPr id="2" name="Chart 1">
          <a:extLst>
            <a:ext uri="{FF2B5EF4-FFF2-40B4-BE49-F238E27FC236}">
              <a16:creationId xmlns:a16="http://schemas.microsoft.com/office/drawing/2014/main" id="{C4DA5A46-C5B5-8E39-1026-2A30E3ACDC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160020</xdr:colOff>
      <xdr:row>11</xdr:row>
      <xdr:rowOff>72390</xdr:rowOff>
    </xdr:from>
    <xdr:to>
      <xdr:col>3</xdr:col>
      <xdr:colOff>716280</xdr:colOff>
      <xdr:row>26</xdr:row>
      <xdr:rowOff>72390</xdr:rowOff>
    </xdr:to>
    <xdr:graphicFrame macro="">
      <xdr:nvGraphicFramePr>
        <xdr:cNvPr id="2" name="Chart 1">
          <a:extLst>
            <a:ext uri="{FF2B5EF4-FFF2-40B4-BE49-F238E27FC236}">
              <a16:creationId xmlns:a16="http://schemas.microsoft.com/office/drawing/2014/main" id="{8AA69E68-B783-B90C-2ADD-AC5B59CD13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15240</xdr:colOff>
      <xdr:row>1</xdr:row>
      <xdr:rowOff>156210</xdr:rowOff>
    </xdr:from>
    <xdr:to>
      <xdr:col>10</xdr:col>
      <xdr:colOff>320040</xdr:colOff>
      <xdr:row>16</xdr:row>
      <xdr:rowOff>156210</xdr:rowOff>
    </xdr:to>
    <xdr:graphicFrame macro="">
      <xdr:nvGraphicFramePr>
        <xdr:cNvPr id="2" name="Chart 1">
          <a:extLst>
            <a:ext uri="{FF2B5EF4-FFF2-40B4-BE49-F238E27FC236}">
              <a16:creationId xmlns:a16="http://schemas.microsoft.com/office/drawing/2014/main" id="{2997A382-93AC-0A69-9A17-B2827120E5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182880</xdr:colOff>
      <xdr:row>13</xdr:row>
      <xdr:rowOff>156210</xdr:rowOff>
    </xdr:from>
    <xdr:to>
      <xdr:col>7</xdr:col>
      <xdr:colOff>457200</xdr:colOff>
      <xdr:row>28</xdr:row>
      <xdr:rowOff>156210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779BA55-A083-A69D-E128-0D1556917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22320" y="25336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464820</xdr:colOff>
      <xdr:row>6</xdr:row>
      <xdr:rowOff>102870</xdr:rowOff>
    </xdr:from>
    <xdr:to>
      <xdr:col>10</xdr:col>
      <xdr:colOff>160020</xdr:colOff>
      <xdr:row>21</xdr:row>
      <xdr:rowOff>102870</xdr:rowOff>
    </xdr:to>
    <xdr:graphicFrame macro="">
      <xdr:nvGraphicFramePr>
        <xdr:cNvPr id="2" name="Chart 1">
          <a:extLst>
            <a:ext uri="{FF2B5EF4-FFF2-40B4-BE49-F238E27FC236}">
              <a16:creationId xmlns:a16="http://schemas.microsoft.com/office/drawing/2014/main" id="{43CA1D8F-A36E-75F0-D243-29B45095B1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213360</xdr:colOff>
      <xdr:row>8</xdr:row>
      <xdr:rowOff>148590</xdr:rowOff>
    </xdr:from>
    <xdr:to>
      <xdr:col>8</xdr:col>
      <xdr:colOff>411480</xdr:colOff>
      <xdr:row>23</xdr:row>
      <xdr:rowOff>148590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EEA236E-2C5C-FACA-35F4-2764FD5ECB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53740" y="16116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7</xdr:row>
      <xdr:rowOff>168704</xdr:rowOff>
    </xdr:from>
    <xdr:to>
      <xdr:col>2</xdr:col>
      <xdr:colOff>1100455</xdr:colOff>
      <xdr:row>25</xdr:row>
      <xdr:rowOff>121079</xdr:rowOff>
    </xdr:to>
    <xdr:graphicFrame macro="">
      <xdr:nvGraphicFramePr>
        <xdr:cNvPr id="2" name="Chart 1">
          <a:extLst>
            <a:ext uri="{FF2B5EF4-FFF2-40B4-BE49-F238E27FC236}">
              <a16:creationId xmlns:a16="http://schemas.microsoft.com/office/drawing/2014/main" id="{C7ACB27F-325C-4D2C-BAA8-E5D4D0727F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1289911</xdr:colOff>
      <xdr:row>7</xdr:row>
      <xdr:rowOff>175700</xdr:rowOff>
    </xdr:from>
    <xdr:to>
      <xdr:col>4</xdr:col>
      <xdr:colOff>813661</xdr:colOff>
      <xdr:row>25</xdr:row>
      <xdr:rowOff>159825</xdr:rowOff>
    </xdr:to>
    <xdr:graphicFrame macro="">
      <xdr:nvGraphicFramePr>
        <xdr:cNvPr id="3" name="Chart 2">
          <a:extLst>
            <a:ext uri="{FF2B5EF4-FFF2-40B4-BE49-F238E27FC236}">
              <a16:creationId xmlns:a16="http://schemas.microsoft.com/office/drawing/2014/main" id="{CCA29493-F688-406E-B87F-8856FD1FCB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1002278</xdr:colOff>
      <xdr:row>8</xdr:row>
      <xdr:rowOff>10761</xdr:rowOff>
    </xdr:from>
    <xdr:to>
      <xdr:col>5</xdr:col>
      <xdr:colOff>2931763</xdr:colOff>
      <xdr:row>25</xdr:row>
      <xdr:rowOff>175700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7C000FC-DB75-4D55-AF6C-6DCE9E517B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767558" y="2037681"/>
              <a:ext cx="4870805" cy="32738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2921000</xdr:colOff>
      <xdr:row>27</xdr:row>
      <xdr:rowOff>5921</xdr:rowOff>
    </xdr:from>
    <xdr:to>
      <xdr:col>2</xdr:col>
      <xdr:colOff>1136542</xdr:colOff>
      <xdr:row>46</xdr:row>
      <xdr:rowOff>25830</xdr:rowOff>
    </xdr:to>
    <xdr:graphicFrame macro="">
      <xdr:nvGraphicFramePr>
        <xdr:cNvPr id="5" name="Chart 4">
          <a:extLst>
            <a:ext uri="{FF2B5EF4-FFF2-40B4-BE49-F238E27FC236}">
              <a16:creationId xmlns:a16="http://schemas.microsoft.com/office/drawing/2014/main" id="{46AECBFE-FCC8-420C-8BD0-5F4335334C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1289911</xdr:colOff>
      <xdr:row>27</xdr:row>
      <xdr:rowOff>27087</xdr:rowOff>
    </xdr:from>
    <xdr:to>
      <xdr:col>4</xdr:col>
      <xdr:colOff>824244</xdr:colOff>
      <xdr:row>46</xdr:row>
      <xdr:rowOff>0</xdr:rowOff>
    </xdr:to>
    <xdr:graphicFrame macro="">
      <xdr:nvGraphicFramePr>
        <xdr:cNvPr id="6" name="Chart 5">
          <a:extLst>
            <a:ext uri="{FF2B5EF4-FFF2-40B4-BE49-F238E27FC236}">
              <a16:creationId xmlns:a16="http://schemas.microsoft.com/office/drawing/2014/main" id="{7F388A9F-0D68-4C4B-9726-A9DB38862F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1015821</xdr:colOff>
      <xdr:row>27</xdr:row>
      <xdr:rowOff>14172</xdr:rowOff>
    </xdr:from>
    <xdr:to>
      <xdr:col>6</xdr:col>
      <xdr:colOff>0</xdr:colOff>
      <xdr:row>45</xdr:row>
      <xdr:rowOff>154983</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1F65E50D-AF89-4EBE-8017-34512D2056A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2781101" y="5515812"/>
              <a:ext cx="4866819" cy="34326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633266</xdr:colOff>
      <xdr:row>32</xdr:row>
      <xdr:rowOff>119010</xdr:rowOff>
    </xdr:from>
    <xdr:to>
      <xdr:col>0</xdr:col>
      <xdr:colOff>2462066</xdr:colOff>
      <xdr:row>46</xdr:row>
      <xdr:rowOff>74347</xdr:rowOff>
    </xdr:to>
    <mc:AlternateContent xmlns:mc="http://schemas.openxmlformats.org/markup-compatibility/2006" xmlns:a14="http://schemas.microsoft.com/office/drawing/2010/main">
      <mc:Choice Requires="a14">
        <xdr:graphicFrame macro="">
          <xdr:nvGraphicFramePr>
            <xdr:cNvPr id="8" name="Department">
              <a:extLst>
                <a:ext uri="{FF2B5EF4-FFF2-40B4-BE49-F238E27FC236}">
                  <a16:creationId xmlns:a16="http://schemas.microsoft.com/office/drawing/2014/main" id="{D7D6A291-4E48-1669-E9F2-C1B0062A124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33266" y="6473315"/>
              <a:ext cx="1828800" cy="24867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671930</xdr:colOff>
      <xdr:row>17</xdr:row>
      <xdr:rowOff>111329</xdr:rowOff>
    </xdr:from>
    <xdr:to>
      <xdr:col>0</xdr:col>
      <xdr:colOff>2500730</xdr:colOff>
      <xdr:row>31</xdr:row>
      <xdr:rowOff>68187</xdr:rowOff>
    </xdr:to>
    <mc:AlternateContent xmlns:mc="http://schemas.openxmlformats.org/markup-compatibility/2006" xmlns:a14="http://schemas.microsoft.com/office/drawing/2010/main">
      <mc:Choice Requires="a14">
        <xdr:graphicFrame macro="">
          <xdr:nvGraphicFramePr>
            <xdr:cNvPr id="9" name="Education Field">
              <a:extLst>
                <a:ext uri="{FF2B5EF4-FFF2-40B4-BE49-F238E27FC236}">
                  <a16:creationId xmlns:a16="http://schemas.microsoft.com/office/drawing/2014/main" id="{EA921AF8-9A1D-65F1-847F-759C52562A3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71930" y="3753431"/>
              <a:ext cx="1828800" cy="24882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669821</xdr:colOff>
      <xdr:row>5</xdr:row>
      <xdr:rowOff>137076</xdr:rowOff>
    </xdr:from>
    <xdr:to>
      <xdr:col>0</xdr:col>
      <xdr:colOff>2498621</xdr:colOff>
      <xdr:row>16</xdr:row>
      <xdr:rowOff>64052</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67A3641F-2CBF-9209-8EE6-6C01C11018E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69821" y="1041144"/>
              <a:ext cx="1828800" cy="24841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t" refreshedDate="45772.682035185186" createdVersion="8" refreshedVersion="8" minRefreshableVersion="3" recordCount="1470" xr:uid="{407E5B68-DC0E-4CC2-97D2-FF38CD0D18AA}">
  <cacheSource type="worksheet">
    <worksheetSource name="Table13"/>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654893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CE28CC-0536-4332-875C-56A473C7F8B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0"/>
        <item x="1"/>
        <item t="default"/>
      </items>
    </pivotField>
    <pivotField showAll="0">
      <items count="7">
        <item h="1" x="3"/>
        <item x="5"/>
        <item h="1" x="0"/>
        <item h="1" x="2"/>
        <item x="1"/>
        <item h="1"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F5C1D2-7312-4AD3-9355-0726C118F4E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44">
    <pivotField showAll="0"/>
    <pivotField showAll="0"/>
    <pivotField showAll="0"/>
    <pivotField showAll="0"/>
    <pivotField showAll="0">
      <items count="4">
        <item x="2"/>
        <item x="0"/>
        <item x="1"/>
        <item t="default"/>
      </items>
    </pivotField>
    <pivotField showAll="0">
      <items count="7">
        <item h="1" x="3"/>
        <item x="5"/>
        <item h="1" x="0"/>
        <item h="1" x="2"/>
        <item x="1"/>
        <item h="1"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7" subtotal="count" baseField="8"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8" count="1" selected="0">
            <x v="0"/>
          </reference>
        </references>
      </pivotArea>
    </chartFormat>
    <chartFormat chart="1" format="2">
      <pivotArea type="data" outline="0" fieldPosition="0">
        <references count="2">
          <reference field="4294967294" count="1" selected="0">
            <x v="0"/>
          </reference>
          <reference field="8"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8" count="1" selected="0">
            <x v="0"/>
          </reference>
        </references>
      </pivotArea>
    </chartFormat>
    <chartFormat chart="6"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2D9EC4-6307-4042-B901-0A2B28F3028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0"/>
        <item x="1"/>
        <item t="default"/>
      </items>
    </pivotField>
    <pivotField showAll="0">
      <items count="7">
        <item h="1" x="3"/>
        <item x="5"/>
        <item h="1" x="0"/>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4"/>
        <item x="1"/>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i>
    <i>
      <x v="1"/>
    </i>
    <i>
      <x v="4"/>
    </i>
    <i>
      <x v="3"/>
    </i>
    <i t="grand">
      <x/>
    </i>
  </rowItems>
  <colItems count="1">
    <i/>
  </colItems>
  <dataFields count="1">
    <dataField name="Sum of attrition count" fld="17" baseField="23" baseItem="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54585C-D05D-42A9-B4E5-82C17028E9B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0"/>
        <item x="1"/>
        <item t="default"/>
      </items>
    </pivotField>
    <pivotField showAll="0">
      <items count="7">
        <item h="1" x="3"/>
        <item x="5"/>
        <item h="1" x="0"/>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4" count="1" selected="0">
            <x v="0"/>
          </reference>
        </references>
      </pivotArea>
    </chartFormat>
    <chartFormat chart="3" format="10">
      <pivotArea type="data" outline="0" fieldPosition="0">
        <references count="2">
          <reference field="4294967294" count="1" selected="0">
            <x v="0"/>
          </reference>
          <reference field="4" count="1" selected="0">
            <x v="1"/>
          </reference>
        </references>
      </pivotArea>
    </chartFormat>
    <chartFormat chart="3"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5EB1E2-F2C8-4C5D-BDCB-0BF72CAA6CE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0"/>
        <item x="1"/>
        <item t="default"/>
      </items>
    </pivotField>
    <pivotField showAll="0">
      <items count="7">
        <item h="1" x="3"/>
        <item x="5"/>
        <item h="1" x="0"/>
        <item h="1" x="2"/>
        <item x="1"/>
        <item h="1"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9B92F5-BC32-48C7-B371-671C2FE0D7F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items count="6">
        <item x="2"/>
        <item x="0"/>
        <item x="4"/>
        <item x="1"/>
        <item x="3"/>
        <item t="default"/>
      </items>
    </pivotField>
    <pivotField showAll="0"/>
    <pivotField showAll="0">
      <items count="4">
        <item x="2"/>
        <item x="0"/>
        <item x="1"/>
        <item t="default"/>
      </items>
    </pivotField>
    <pivotField showAll="0">
      <items count="7">
        <item h="1" x="3"/>
        <item x="5"/>
        <item h="1" x="0"/>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0F5DB69-647E-4FD5-9A54-9D0341C9CC39}"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0"/>
        <item x="1"/>
        <item t="default"/>
      </items>
    </pivotField>
    <pivotField showAll="0">
      <items count="7">
        <item h="1" x="3"/>
        <item x="5"/>
        <item h="1" x="0"/>
        <item h="1" x="2"/>
        <item x="1"/>
        <item h="1"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26494F4-0CF4-4247-BC2D-5507DF9CADDA}" sourceName="Department">
  <pivotTables>
    <pivotTable tabId="4" name="PivotTable2"/>
    <pivotTable tabId="9" name="PivotTable9"/>
    <pivotTable tabId="6" name="PivotTable4"/>
    <pivotTable tabId="8" name="PivotTable6"/>
    <pivotTable tabId="10" name="PivotTable10"/>
    <pivotTable tabId="5" name="PivotTable3"/>
    <pivotTable tabId="3" name="PivotTable1"/>
  </pivotTables>
  <data>
    <tabular pivotCacheId="126548936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D456DED8-2C25-4217-9016-FAE61B7E77BE}" sourceName="Education Field">
  <pivotTables>
    <pivotTable tabId="4" name="PivotTable2"/>
    <pivotTable tabId="9" name="PivotTable9"/>
    <pivotTable tabId="6" name="PivotTable4"/>
    <pivotTable tabId="8" name="PivotTable6"/>
    <pivotTable tabId="10" name="PivotTable10"/>
    <pivotTable tabId="5" name="PivotTable3"/>
    <pivotTable tabId="3" name="PivotTable1"/>
  </pivotTables>
  <data>
    <tabular pivotCacheId="1265489361">
      <items count="6">
        <i x="3"/>
        <i x="5" s="1"/>
        <i x="0"/>
        <i x="2"/>
        <i x="1" s="1"/>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DBF3FF3-4FDC-4EA2-A06E-A278849A634A}" sourceName="Gender">
  <pivotTables>
    <pivotTable tabId="4" name="PivotTable2"/>
    <pivotTable tabId="9" name="PivotTable9"/>
    <pivotTable tabId="6" name="PivotTable4"/>
    <pivotTable tabId="8" name="PivotTable6"/>
    <pivotTable tabId="10" name="PivotTable10"/>
    <pivotTable tabId="5" name="PivotTable3"/>
    <pivotTable tabId="3" name="PivotTable1"/>
  </pivotTables>
  <data>
    <tabular pivotCacheId="126548936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791672A-AD97-4EAE-AD4A-BE1F1B010600}" cache="Slicer_Department" caption="Department" rowHeight="234950"/>
  <slicer name="Education Field" xr10:uid="{9C4FB34F-E6A4-4FF2-9843-7B445A8E6B5F}" cache="Slicer_Education_Field" caption="Education Field" rowHeight="234950"/>
  <slicer name="Gender" xr10:uid="{0BC56DB7-37BD-4EA3-97A0-960DD9E2011D}" cache="Slicer_Gender"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433864-C753-40AB-A530-F5DE2544830A}" name="Table13" displayName="Table13" ref="A1:AR1471" totalsRowShown="0">
  <autoFilter ref="A1:AR1471" xr:uid="{AF433864-C753-40AB-A530-F5DE2544830A}"/>
  <tableColumns count="44">
    <tableColumn id="1" xr3:uid="{DCCF1D1B-C272-41A3-A3C1-3034066A52AD}" name="Attrition"/>
    <tableColumn id="2" xr3:uid="{D48EDCC3-3530-4DF0-8E5A-53281F3DF65B}" name="Business Travel"/>
    <tableColumn id="3" xr3:uid="{364972E3-E9D5-4D0E-8197-631E0D206FCB}" name="CF_age band"/>
    <tableColumn id="4" xr3:uid="{E39AAEFA-DBD1-429A-9975-783CA0C0CE00}" name="CF_attrition label"/>
    <tableColumn id="5" xr3:uid="{78DE53A4-483B-4E30-8DC0-DF3311BFD8EA}" name="Department"/>
    <tableColumn id="6" xr3:uid="{1807FD53-FEAA-4FA8-961E-972CF91FEBDA}" name="Education Field"/>
    <tableColumn id="7" xr3:uid="{161CBF04-B457-4BF8-B508-B372CE1FAB0D}" name="emp no"/>
    <tableColumn id="8" xr3:uid="{AED08209-451F-497D-9D17-3D55B0F84345}" name="Employee Number"/>
    <tableColumn id="9" xr3:uid="{794FB2AB-A9C0-411D-93BD-6338F54E0398}" name="Gender"/>
    <tableColumn id="10" xr3:uid="{8C555725-15E2-462A-82F7-2F4C0B818AE2}" name="Job Role"/>
    <tableColumn id="11" xr3:uid="{83FD91FC-10D0-4195-B8E4-53A9752DE5FB}" name="Marital Status"/>
    <tableColumn id="12" xr3:uid="{ADA319BA-A72F-4793-8E5A-4492195A0079}" name="Over Time"/>
    <tableColumn id="13" xr3:uid="{76F8E446-CEE8-40B5-B3D2-411219EEE6F5}" name="Over18"/>
    <tableColumn id="14" xr3:uid="{80F22C11-3EA0-493A-8635-2E86EC3CDC76}" name="Training Times Last Year"/>
    <tableColumn id="15" xr3:uid="{B3D1083E-B555-47AE-88C5-D153BBC5FFD1}" name="-2"/>
    <tableColumn id="16" xr3:uid="{92A211E1-0CBF-4970-991D-D2A7B98041D2}" name="0"/>
    <tableColumn id="17" xr3:uid="{F63B634B-4361-44AE-B3E4-D606D537D913}" name="Age"/>
    <tableColumn id="18" xr3:uid="{B6982339-1123-4C1D-874A-96431BB5E156}" name="CF_attrition count"/>
    <tableColumn id="19" xr3:uid="{ACE91D6A-B0B4-49EA-97A5-9BB503F73510}" name="CF_attrition counts"/>
    <tableColumn id="20" xr3:uid="{25BB0DEA-FC9C-41A0-8499-76AEE5CA5828}" name="CF_attrition rate"/>
    <tableColumn id="21" xr3:uid="{0D836C4A-AB45-4A3C-83D4-27C11C34D029}" name="CF_current Employee"/>
    <tableColumn id="22" xr3:uid="{0A52CBD0-4DD0-4134-8E46-488D85CFC7C2}" name="Daily Rate"/>
    <tableColumn id="23" xr3:uid="{C64EF460-989F-4471-A25F-D2C74281112E}" name="Distance From Home"/>
    <tableColumn id="24" xr3:uid="{0EA73411-3654-4148-ACD1-B9F72A9697DD}" name="Education"/>
    <tableColumn id="25" xr3:uid="{EA74026E-271B-45C4-A471-F05870237E29}" name="Employee Count"/>
    <tableColumn id="26" xr3:uid="{501CB9F7-6B27-47C0-83D9-CF91300BCCE5}" name="Environment Satisfaction"/>
    <tableColumn id="27" xr3:uid="{F71CD133-E1BD-4FA9-9D58-31E4BFECE13D}" name="Hourly Rate"/>
    <tableColumn id="28" xr3:uid="{3BDE077F-092A-47C1-9CA2-9C397B4CF9CA}" name="Job Involvement"/>
    <tableColumn id="29" xr3:uid="{74C7B6CB-B631-410C-AA95-84B83A2FA3B5}" name="Job Level"/>
    <tableColumn id="30" xr3:uid="{4F07EF5D-286D-4EB6-9165-927512E06700}" name="Job Satisfaction"/>
    <tableColumn id="31" xr3:uid="{558C8B01-7AB8-4D44-B77C-1ABD7094D7FD}" name="Monthly Income"/>
    <tableColumn id="32" xr3:uid="{CA2E3FDB-E707-421D-BBEC-2F9097F5C761}" name="Monthly Rate"/>
    <tableColumn id="33" xr3:uid="{2AD19C61-4CCA-49A9-B6AF-D9A189171271}" name="Num Companies Worked"/>
    <tableColumn id="34" xr3:uid="{6B91B1C2-DC6E-43A6-81FF-778F9F55E4DF}" name="Percent Salary Hike"/>
    <tableColumn id="35" xr3:uid="{4E7EF49B-8917-4700-BF6E-57EBFDF8DEB0}" name="Performance Rating"/>
    <tableColumn id="36" xr3:uid="{B1BAB07A-E36D-4F09-B263-DBAE0E270AAD}" name="Relationship Satisfaction"/>
    <tableColumn id="37" xr3:uid="{497E4B36-7F1A-4A06-9C81-6A00C554023C}" name="Standard Hours"/>
    <tableColumn id="38" xr3:uid="{60ECA46F-E978-4720-9A36-1E29C8165655}" name="Stock Option Level"/>
    <tableColumn id="39" xr3:uid="{9DACF18C-6316-4A6A-AF65-C40DC2E6B1CC}" name="Total Working Years"/>
    <tableColumn id="40" xr3:uid="{701363AF-0949-4AB6-86A8-A8D58DA0C220}" name="Work Life Balance"/>
    <tableColumn id="41" xr3:uid="{91B36AE1-9B01-48A1-8144-24B4AF23909E}" name="Years At Company"/>
    <tableColumn id="42" xr3:uid="{C0C8F517-AABE-4680-B36E-C8D3B5E6D895}" name="Years In Current Role"/>
    <tableColumn id="43" xr3:uid="{D04073B1-BDC2-468E-8033-1DB0F1A883B6}" name="Years Since Last Promotion"/>
    <tableColumn id="44" xr3:uid="{A78755F7-54CE-40EF-93DE-4582B707DA00}"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A69B3-7B8F-4CC4-8A28-C270DD4F61AA}">
  <dimension ref="A1:AR1471"/>
  <sheetViews>
    <sheetView zoomScale="68" workbookViewId="0">
      <selection activeCell="B6" sqref="B6"/>
    </sheetView>
  </sheetViews>
  <sheetFormatPr defaultColWidth="17.6640625" defaultRowHeight="14.4" x14ac:dyDescent="0.3"/>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E91F9-9E30-46CC-969B-4941D77C8266}">
  <dimension ref="A3:E7"/>
  <sheetViews>
    <sheetView zoomScale="82" workbookViewId="0">
      <selection activeCell="E7" sqref="E7"/>
    </sheetView>
  </sheetViews>
  <sheetFormatPr defaultColWidth="16.21875" defaultRowHeight="14.4" x14ac:dyDescent="0.3"/>
  <cols>
    <col min="1" max="1" width="24.77734375" bestFit="1" customWidth="1"/>
    <col min="2" max="2" width="22.88671875" bestFit="1" customWidth="1"/>
    <col min="3" max="3" width="13.88671875" bestFit="1" customWidth="1"/>
  </cols>
  <sheetData>
    <row r="3" spans="1:5" x14ac:dyDescent="0.3">
      <c r="A3" t="s">
        <v>1554</v>
      </c>
      <c r="B3" t="s">
        <v>1555</v>
      </c>
      <c r="C3" t="s">
        <v>1556</v>
      </c>
    </row>
    <row r="4" spans="1:5" x14ac:dyDescent="0.3">
      <c r="A4">
        <v>109</v>
      </c>
      <c r="B4">
        <v>18</v>
      </c>
      <c r="C4">
        <v>35.779816513761467</v>
      </c>
    </row>
    <row r="6" spans="1:5" x14ac:dyDescent="0.3">
      <c r="A6" t="s">
        <v>1557</v>
      </c>
      <c r="B6" t="s">
        <v>1560</v>
      </c>
      <c r="C6" t="s">
        <v>1561</v>
      </c>
      <c r="D6" t="s">
        <v>1558</v>
      </c>
      <c r="E6" t="s">
        <v>1559</v>
      </c>
    </row>
    <row r="7" spans="1:5" x14ac:dyDescent="0.3">
      <c r="A7">
        <f>GETPIVOTDATA("Count of Employee Number",$A$3)</f>
        <v>109</v>
      </c>
      <c r="B7">
        <f>GETPIVOTDATA("Sum of CF_attrition count",$A$3)</f>
        <v>18</v>
      </c>
      <c r="C7" s="1">
        <f>GETPIVOTDATA("Average of Age",$A$3)</f>
        <v>35.779816513761467</v>
      </c>
      <c r="D7">
        <f>A7-B7</f>
        <v>91</v>
      </c>
      <c r="E7" s="2">
        <f>B7/A7</f>
        <v>0.16513761467889909</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FA1E-C0C9-469E-B879-EE2A58F59425}">
  <dimension ref="A3:B6"/>
  <sheetViews>
    <sheetView workbookViewId="0">
      <selection activeCell="I16" sqref="I16"/>
    </sheetView>
  </sheetViews>
  <sheetFormatPr defaultRowHeight="14.4" x14ac:dyDescent="0.3"/>
  <cols>
    <col min="1" max="1" width="12.5546875" bestFit="1" customWidth="1"/>
    <col min="2" max="2" width="15" bestFit="1" customWidth="1"/>
  </cols>
  <sheetData>
    <row r="3" spans="1:2" x14ac:dyDescent="0.3">
      <c r="A3" s="3" t="s">
        <v>1562</v>
      </c>
      <c r="B3" t="s">
        <v>1564</v>
      </c>
    </row>
    <row r="4" spans="1:2" x14ac:dyDescent="0.3">
      <c r="A4" s="4" t="s">
        <v>51</v>
      </c>
      <c r="B4">
        <v>37</v>
      </c>
    </row>
    <row r="5" spans="1:2" x14ac:dyDescent="0.3">
      <c r="A5" s="4" t="s">
        <v>62</v>
      </c>
      <c r="B5">
        <v>72</v>
      </c>
    </row>
    <row r="6" spans="1:2" x14ac:dyDescent="0.3">
      <c r="A6" s="4" t="s">
        <v>1563</v>
      </c>
      <c r="B6">
        <v>109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AFE8-341B-400F-A6BF-CE752CB2CA83}">
  <dimension ref="A3:B9"/>
  <sheetViews>
    <sheetView workbookViewId="0">
      <selection activeCell="B3" sqref="B3"/>
    </sheetView>
  </sheetViews>
  <sheetFormatPr defaultRowHeight="14.4" x14ac:dyDescent="0.3"/>
  <cols>
    <col min="1" max="1" width="15.88671875" bestFit="1" customWidth="1"/>
    <col min="2" max="2" width="19.77734375" bestFit="1" customWidth="1"/>
    <col min="3" max="4" width="22.88671875" bestFit="1" customWidth="1"/>
  </cols>
  <sheetData>
    <row r="3" spans="1:2" x14ac:dyDescent="0.3">
      <c r="A3" s="3" t="s">
        <v>1562</v>
      </c>
      <c r="B3" t="s">
        <v>1565</v>
      </c>
    </row>
    <row r="4" spans="1:2" x14ac:dyDescent="0.3">
      <c r="A4" s="4" t="s">
        <v>55</v>
      </c>
      <c r="B4">
        <v>1</v>
      </c>
    </row>
    <row r="5" spans="1:2" x14ac:dyDescent="0.3">
      <c r="A5" s="4" t="s">
        <v>134</v>
      </c>
      <c r="B5">
        <v>1</v>
      </c>
    </row>
    <row r="6" spans="1:2" x14ac:dyDescent="0.3">
      <c r="A6" s="4" t="s">
        <v>65</v>
      </c>
      <c r="B6">
        <v>3</v>
      </c>
    </row>
    <row r="7" spans="1:2" x14ac:dyDescent="0.3">
      <c r="A7" s="4" t="s">
        <v>77</v>
      </c>
      <c r="B7">
        <v>6</v>
      </c>
    </row>
    <row r="8" spans="1:2" x14ac:dyDescent="0.3">
      <c r="A8" s="4" t="s">
        <v>71</v>
      </c>
      <c r="B8">
        <v>7</v>
      </c>
    </row>
    <row r="9" spans="1:2" x14ac:dyDescent="0.3">
      <c r="A9" s="4" t="s">
        <v>1563</v>
      </c>
      <c r="B9">
        <v>18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6BCFA-9C5A-4154-8887-320522D7B430}">
  <dimension ref="A3:B7"/>
  <sheetViews>
    <sheetView workbookViewId="0">
      <selection activeCell="A3" sqref="A3:B7"/>
    </sheetView>
  </sheetViews>
  <sheetFormatPr defaultRowHeight="14.4" x14ac:dyDescent="0.3"/>
  <cols>
    <col min="1" max="1" width="12.5546875" bestFit="1" customWidth="1"/>
    <col min="2" max="2" width="22.88671875" bestFit="1" customWidth="1"/>
  </cols>
  <sheetData>
    <row r="3" spans="1:2" x14ac:dyDescent="0.3">
      <c r="A3" s="3" t="s">
        <v>1562</v>
      </c>
      <c r="B3" t="s">
        <v>1555</v>
      </c>
    </row>
    <row r="4" spans="1:2" x14ac:dyDescent="0.3">
      <c r="A4" s="4" t="s">
        <v>161</v>
      </c>
      <c r="B4">
        <v>7</v>
      </c>
    </row>
    <row r="5" spans="1:2" x14ac:dyDescent="0.3">
      <c r="A5" s="4" t="s">
        <v>48</v>
      </c>
      <c r="B5">
        <v>4</v>
      </c>
    </row>
    <row r="6" spans="1:2" x14ac:dyDescent="0.3">
      <c r="A6" s="4" t="s">
        <v>60</v>
      </c>
      <c r="B6">
        <v>7</v>
      </c>
    </row>
    <row r="7" spans="1:2" x14ac:dyDescent="0.3">
      <c r="A7" s="4" t="s">
        <v>1563</v>
      </c>
      <c r="B7">
        <v>18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DB865-46DF-49D3-90F2-35378371AAA3}">
  <dimension ref="A3:F13"/>
  <sheetViews>
    <sheetView workbookViewId="0">
      <selection activeCell="F13" sqref="F13"/>
    </sheetView>
  </sheetViews>
  <sheetFormatPr defaultRowHeight="14.4" x14ac:dyDescent="0.3"/>
  <cols>
    <col min="1" max="2" width="22.88671875" bestFit="1" customWidth="1"/>
    <col min="5" max="5" width="22.109375" customWidth="1"/>
    <col min="6" max="6" width="13.88671875" customWidth="1"/>
  </cols>
  <sheetData>
    <row r="3" spans="1:6" x14ac:dyDescent="0.3">
      <c r="A3" s="3" t="s">
        <v>1562</v>
      </c>
      <c r="B3" t="s">
        <v>1555</v>
      </c>
      <c r="E3" t="s">
        <v>1566</v>
      </c>
      <c r="F3" t="s">
        <v>1560</v>
      </c>
    </row>
    <row r="4" spans="1:6" x14ac:dyDescent="0.3">
      <c r="A4" s="4" t="s">
        <v>83</v>
      </c>
      <c r="B4">
        <v>1</v>
      </c>
      <c r="E4" s="4" t="str">
        <f>A4</f>
        <v>Healthcare Representative</v>
      </c>
      <c r="F4">
        <f>GETPIVOTDATA("CF_attrition count",$A$3,"Job Role","Healthcare Representative")</f>
        <v>1</v>
      </c>
    </row>
    <row r="5" spans="1:6" x14ac:dyDescent="0.3">
      <c r="A5" s="4" t="s">
        <v>163</v>
      </c>
      <c r="B5">
        <v>7</v>
      </c>
      <c r="E5" s="4" t="str">
        <f t="shared" ref="E5:E12" si="0">A5</f>
        <v>Human Resources</v>
      </c>
      <c r="F5">
        <f>GETPIVOTDATA("CF_attrition count",$A$3,"Job Role","Human Resources")</f>
        <v>7</v>
      </c>
    </row>
    <row r="6" spans="1:6" x14ac:dyDescent="0.3">
      <c r="A6" s="4" t="s">
        <v>68</v>
      </c>
      <c r="B6">
        <v>4</v>
      </c>
      <c r="E6" s="4" t="str">
        <f t="shared" si="0"/>
        <v>Laboratory Technician</v>
      </c>
      <c r="F6">
        <f>GETPIVOTDATA("CF_attrition count",$A$3,"Job Role","Laboratory Technician")</f>
        <v>4</v>
      </c>
    </row>
    <row r="7" spans="1:6" x14ac:dyDescent="0.3">
      <c r="A7" s="4" t="s">
        <v>95</v>
      </c>
      <c r="B7">
        <v>0</v>
      </c>
      <c r="E7" s="4" t="str">
        <f t="shared" si="0"/>
        <v>Manager</v>
      </c>
      <c r="F7">
        <f>GETPIVOTDATA("CF_attrition count",$A$3,"Job Role","Manager")</f>
        <v>0</v>
      </c>
    </row>
    <row r="8" spans="1:6" x14ac:dyDescent="0.3">
      <c r="A8" s="4" t="s">
        <v>81</v>
      </c>
      <c r="B8">
        <v>0</v>
      </c>
      <c r="E8" s="4" t="str">
        <f t="shared" si="0"/>
        <v>Manufacturing Director</v>
      </c>
      <c r="F8">
        <f>GETPIVOTDATA("CF_attrition count",$A$3,"Job Role","Manufacturing Director")</f>
        <v>0</v>
      </c>
    </row>
    <row r="9" spans="1:6" x14ac:dyDescent="0.3">
      <c r="A9" s="4" t="s">
        <v>101</v>
      </c>
      <c r="B9">
        <v>0</v>
      </c>
      <c r="E9" s="4" t="str">
        <f t="shared" si="0"/>
        <v>Research Director</v>
      </c>
      <c r="F9">
        <v>2</v>
      </c>
    </row>
    <row r="10" spans="1:6" x14ac:dyDescent="0.3">
      <c r="A10" s="4" t="s">
        <v>63</v>
      </c>
      <c r="B10">
        <v>2</v>
      </c>
      <c r="E10" s="4" t="str">
        <f t="shared" si="0"/>
        <v>Research Scientist</v>
      </c>
      <c r="F10">
        <f>GETPIVOTDATA("CF_attrition count",$A$3,"Job Role","Research Scientist")</f>
        <v>2</v>
      </c>
    </row>
    <row r="11" spans="1:6" x14ac:dyDescent="0.3">
      <c r="A11" s="4" t="s">
        <v>52</v>
      </c>
      <c r="B11">
        <v>3</v>
      </c>
      <c r="E11" s="4" t="str">
        <f t="shared" si="0"/>
        <v>Sales Executive</v>
      </c>
      <c r="F11">
        <f>GETPIVOTDATA("CF_attrition count",$A$3,"Job Role","Sales Executive")</f>
        <v>3</v>
      </c>
    </row>
    <row r="12" spans="1:6" x14ac:dyDescent="0.3">
      <c r="A12" s="4" t="s">
        <v>99</v>
      </c>
      <c r="B12">
        <v>1</v>
      </c>
      <c r="E12" s="4" t="str">
        <f t="shared" si="0"/>
        <v>Sales Representative</v>
      </c>
      <c r="F12">
        <f>GETPIVOTDATA("CF_attrition count",$A$3,"Job Role","Sales Representative")</f>
        <v>1</v>
      </c>
    </row>
    <row r="13" spans="1:6" x14ac:dyDescent="0.3">
      <c r="A13" s="4" t="s">
        <v>1563</v>
      </c>
      <c r="B13">
        <v>18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D3F78-562B-4159-B394-7A0B838B3B05}">
  <dimension ref="A3:B9"/>
  <sheetViews>
    <sheetView workbookViewId="0">
      <selection activeCell="M6" sqref="M6"/>
    </sheetView>
  </sheetViews>
  <sheetFormatPr defaultRowHeight="14.4" x14ac:dyDescent="0.3"/>
  <cols>
    <col min="1" max="1" width="12.5546875" bestFit="1" customWidth="1"/>
    <col min="2" max="2" width="22.88671875" bestFit="1" customWidth="1"/>
  </cols>
  <sheetData>
    <row r="3" spans="1:2" x14ac:dyDescent="0.3">
      <c r="A3" s="3" t="s">
        <v>1562</v>
      </c>
      <c r="B3" t="s">
        <v>1555</v>
      </c>
    </row>
    <row r="4" spans="1:2" x14ac:dyDescent="0.3">
      <c r="A4" s="4" t="s">
        <v>69</v>
      </c>
      <c r="B4">
        <v>9</v>
      </c>
    </row>
    <row r="5" spans="1:2" x14ac:dyDescent="0.3">
      <c r="A5" s="4" t="s">
        <v>46</v>
      </c>
      <c r="B5">
        <v>5</v>
      </c>
    </row>
    <row r="6" spans="1:2" x14ac:dyDescent="0.3">
      <c r="A6" s="4" t="s">
        <v>92</v>
      </c>
      <c r="B6">
        <v>3</v>
      </c>
    </row>
    <row r="7" spans="1:2" x14ac:dyDescent="0.3">
      <c r="A7" s="4" t="s">
        <v>58</v>
      </c>
      <c r="B7">
        <v>1</v>
      </c>
    </row>
    <row r="8" spans="1:2" x14ac:dyDescent="0.3">
      <c r="A8" s="4" t="s">
        <v>75</v>
      </c>
      <c r="B8">
        <v>0</v>
      </c>
    </row>
    <row r="9" spans="1:2" x14ac:dyDescent="0.3">
      <c r="A9" s="4" t="s">
        <v>1563</v>
      </c>
      <c r="B9">
        <v>18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60E67-F04F-4345-AB36-D7DEF166F243}">
  <dimension ref="A3:E7"/>
  <sheetViews>
    <sheetView workbookViewId="0">
      <selection activeCell="G7" sqref="G7"/>
    </sheetView>
  </sheetViews>
  <sheetFormatPr defaultRowHeight="14.4" x14ac:dyDescent="0.3"/>
  <cols>
    <col min="1" max="1" width="12.5546875" bestFit="1" customWidth="1"/>
    <col min="2" max="2" width="22.88671875" bestFit="1" customWidth="1"/>
    <col min="4" max="4" width="13.77734375" bestFit="1" customWidth="1"/>
    <col min="5" max="5" width="23.33203125" bestFit="1" customWidth="1"/>
  </cols>
  <sheetData>
    <row r="3" spans="1:5" x14ac:dyDescent="0.3">
      <c r="A3" s="3" t="s">
        <v>1562</v>
      </c>
      <c r="B3" t="s">
        <v>1555</v>
      </c>
      <c r="D3" t="s">
        <v>1567</v>
      </c>
      <c r="E3" t="s">
        <v>1568</v>
      </c>
    </row>
    <row r="4" spans="1:5" x14ac:dyDescent="0.3">
      <c r="A4" s="4" t="s">
        <v>79</v>
      </c>
      <c r="B4">
        <v>6</v>
      </c>
      <c r="D4" t="str">
        <f>A4</f>
        <v>Divorced</v>
      </c>
      <c r="E4">
        <f>GETPIVOTDATA("CF_attrition count",$A$3,"Marital Status","Divorced")</f>
        <v>6</v>
      </c>
    </row>
    <row r="5" spans="1:5" x14ac:dyDescent="0.3">
      <c r="A5" s="4" t="s">
        <v>64</v>
      </c>
      <c r="B5">
        <v>5</v>
      </c>
      <c r="D5" t="str">
        <f>A5</f>
        <v>Married</v>
      </c>
      <c r="E5">
        <f>GETPIVOTDATA("CF_attrition count",$A$3,"Marital Status","Married")</f>
        <v>5</v>
      </c>
    </row>
    <row r="6" spans="1:5" x14ac:dyDescent="0.3">
      <c r="A6" s="4" t="s">
        <v>53</v>
      </c>
      <c r="B6">
        <v>7</v>
      </c>
      <c r="D6" t="str">
        <f>A6</f>
        <v>Single</v>
      </c>
      <c r="E6">
        <f>GETPIVOTDATA("CF_attrition count",$A$3,"Marital Status","Single")</f>
        <v>7</v>
      </c>
    </row>
    <row r="7" spans="1:5" x14ac:dyDescent="0.3">
      <c r="A7" s="4" t="s">
        <v>1563</v>
      </c>
      <c r="B7">
        <v>18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74F4A-E256-4010-AF88-837977A0C4F5}">
  <dimension ref="A1:P7"/>
  <sheetViews>
    <sheetView showGridLines="0" tabSelected="1" zoomScale="59" zoomScaleNormal="51" workbookViewId="0">
      <selection activeCell="H21" sqref="H21"/>
    </sheetView>
  </sheetViews>
  <sheetFormatPr defaultColWidth="42.88671875" defaultRowHeight="14.4" x14ac:dyDescent="0.3"/>
  <sheetData>
    <row r="1" spans="1:16" ht="14.4" customHeight="1" x14ac:dyDescent="0.85">
      <c r="A1" s="9" t="s">
        <v>1569</v>
      </c>
      <c r="B1" s="9"/>
      <c r="C1" s="9"/>
      <c r="D1" s="9"/>
      <c r="E1" s="9"/>
      <c r="F1" s="9"/>
      <c r="G1" s="5"/>
      <c r="H1" s="5"/>
      <c r="L1" s="5"/>
      <c r="M1" s="5"/>
      <c r="N1" s="5"/>
      <c r="O1" s="5"/>
      <c r="P1" s="5"/>
    </row>
    <row r="2" spans="1:16" ht="14.4" customHeight="1" x14ac:dyDescent="0.85">
      <c r="A2" s="9"/>
      <c r="B2" s="9"/>
      <c r="C2" s="9"/>
      <c r="D2" s="9"/>
      <c r="E2" s="9"/>
      <c r="F2" s="9"/>
      <c r="G2" s="5"/>
      <c r="H2" s="5"/>
      <c r="I2" s="5"/>
      <c r="J2" s="5"/>
      <c r="K2" s="5"/>
      <c r="L2" s="5"/>
      <c r="M2" s="5"/>
      <c r="N2" s="5"/>
      <c r="O2" s="5"/>
      <c r="P2" s="5"/>
    </row>
    <row r="3" spans="1:16" ht="14.4" customHeight="1" x14ac:dyDescent="0.85">
      <c r="A3" s="9"/>
      <c r="B3" s="9"/>
      <c r="C3" s="9"/>
      <c r="D3" s="9"/>
      <c r="E3" s="9"/>
      <c r="F3" s="9"/>
      <c r="G3" s="5"/>
      <c r="H3" s="5"/>
      <c r="I3" s="5"/>
      <c r="J3" s="5"/>
      <c r="K3" s="5"/>
      <c r="L3" s="5"/>
      <c r="M3" s="5"/>
      <c r="N3" s="5"/>
      <c r="O3" s="5"/>
      <c r="P3" s="5"/>
    </row>
    <row r="6" spans="1:16" ht="36.6" x14ac:dyDescent="0.7">
      <c r="B6" s="6" t="s">
        <v>1557</v>
      </c>
      <c r="C6" s="6" t="s">
        <v>1560</v>
      </c>
      <c r="D6" s="6" t="s">
        <v>1561</v>
      </c>
      <c r="E6" s="6" t="s">
        <v>1558</v>
      </c>
      <c r="F6" s="6" t="s">
        <v>1559</v>
      </c>
    </row>
    <row r="7" spans="1:16" ht="36.6" x14ac:dyDescent="0.7">
      <c r="B7" s="6">
        <f>GETPIVOTDATA("Count of Employee Number",KPI!$A$3)</f>
        <v>109</v>
      </c>
      <c r="C7" s="6">
        <f>GETPIVOTDATA("Sum of CF_attrition count",KPI!$A$3)</f>
        <v>18</v>
      </c>
      <c r="D7" s="7">
        <f>GETPIVOTDATA("Average of Age",KPI!$A$3)</f>
        <v>35.779816513761467</v>
      </c>
      <c r="E7" s="6">
        <f>B7-C7</f>
        <v>91</v>
      </c>
      <c r="F7" s="8">
        <f>C7/B7</f>
        <v>0.16513761467889909</v>
      </c>
    </row>
  </sheetData>
  <mergeCells count="1">
    <mergeCell ref="A1:F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Raw</vt:lpstr>
      <vt:lpstr>KPI</vt:lpstr>
      <vt:lpstr>Gender Split</vt:lpstr>
      <vt:lpstr>Att. by Qualification</vt:lpstr>
      <vt:lpstr>Att. by department</vt:lpstr>
      <vt:lpstr>Att. by job roles</vt:lpstr>
      <vt:lpstr>Att. by ag</vt:lpstr>
      <vt:lpstr>Att. by marriage status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Hrithik Mehlawat</dc:creator>
  <cp:lastModifiedBy>Deepti gandass</cp:lastModifiedBy>
  <dcterms:created xsi:type="dcterms:W3CDTF">2024-10-15T17:46:40Z</dcterms:created>
  <dcterms:modified xsi:type="dcterms:W3CDTF">2025-06-30T03:50:36Z</dcterms:modified>
</cp:coreProperties>
</file>